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A2FD3C69-F88C-FA44-8D72-FED9109DA2DE}"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6000" windowHeight="2572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L345" i="210"/>
  <c r="Z58" i="186"/>
  <c r="CF51" i="207" s="1"/>
  <c r="E130" i="192"/>
  <c r="DE123" i="201" s="1"/>
  <c r="H130" i="192"/>
  <c r="L849" i="210" s="1"/>
  <c r="S130" i="192"/>
  <c r="JS123" i="201" s="1"/>
  <c r="L130" i="192"/>
  <c r="F2665" i="209" s="1"/>
  <c r="Z130" i="186"/>
  <c r="CF123" i="207" s="1"/>
  <c r="S58" i="192"/>
  <c r="JS51" i="201" s="1"/>
  <c r="L2" i="210"/>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<sst xmlns="http://schemas.openxmlformats.org/spreadsheetml/2006/main" count="40437" uniqueCount="35546">
  <si>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</si>
  <si>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</si>
  <si>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</si>
  <si>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</si>
  <si>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</si>
  <si>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</si>
  <si>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</si>
  <si>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</si>
  <si>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</si>
  <si>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</si>
  <si>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</si>
  <si>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</si>
  <si>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</si>
  <si>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</si>
  <si>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</si>
  <si>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</si>
  <si>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</si>
  <si>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</si>
  <si>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</si>
  <si>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</si>
  <si>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</si>
  <si>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</si>
  <si>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</si>
  <si>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</si>
  <si>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</si>
  <si>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</si>
  <si>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</si>
  <si>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</si>
  <si>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</si>
  <si>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</si>
  <si>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</si>
  <si>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</si>
  <si>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</si>
  <si>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</si>
  <si>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</si>
  <si>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</si>
  <si>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</si>
  <si>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</si>
  <si>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</si>
  <si>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</si>
  <si>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</si>
  <si>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</si>
  <si>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</si>
  <si>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</si>
  <si>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</si>
  <si>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</si>
  <si>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</si>
  <si>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</si>
  <si>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</si>
  <si>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</si>
  <si>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</si>
  <si>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</si>
  <si>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</si>
  <si>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</si>
  <si>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</si>
  <si>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</si>
  <si>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</si>
  <si>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</si>
  <si>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</si>
  <si>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</si>
  <si>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</si>
  <si>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</si>
  <si>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</si>
  <si>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</si>
  <si>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</si>
  <si>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</si>
  <si>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</si>
  <si>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</si>
  <si>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</si>
  <si>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</si>
  <si>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</si>
  <si>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</si>
  <si>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</si>
  <si>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</si>
  <si>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</si>
  <si>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</si>
  <si>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</si>
  <si>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</si>
  <si>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</si>
  <si>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</si>
  <si>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</si>
  <si>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</si>
  <si>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</si>
  <si>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</si>
  <si>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</si>
  <si>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</si>
  <si>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</si>
  <si>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</si>
  <si>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</si>
  <si>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</si>
  <si>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</si>
  <si>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</si>
  <si>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</si>
  <si>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</si>
  <si>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</si>
  <si>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</si>
  <si>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</si>
  <si>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</si>
  <si>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</si>
  <si>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</si>
  <si>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</si>
  <si>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</si>
  <si>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</si>
  <si>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</si>
  <si>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</si>
  <si>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</si>
  <si>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</si>
  <si>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</si>
  <si>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</si>
  <si>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</si>
  <si>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</si>
  <si>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</si>
  <si>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</si>
  <si>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</si>
  <si>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</si>
  <si>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</si>
  <si>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</si>
  <si>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</si>
  <si>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</si>
  <si>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</si>
  <si>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</si>
  <si>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</si>
  <si>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</si>
  <si>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</si>
  <si>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</si>
  <si>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</si>
  <si>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</si>
  <si>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</si>
  <si>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</si>
  <si>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</si>
  <si>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</si>
  <si>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</si>
  <si>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</si>
  <si>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</si>
  <si>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</si>
  <si>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</si>
  <si>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</si>
  <si>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</si>
  <si>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</si>
  <si>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</si>
  <si>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</si>
  <si>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</si>
  <si>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</si>
  <si>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</si>
  <si>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</si>
  <si>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</si>
  <si>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</si>
  <si>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</si>
  <si>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</si>
  <si>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</si>
  <si>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</si>
  <si>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</si>
  <si>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</si>
  <si>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</si>
  <si>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</si>
  <si>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</si>
  <si>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</si>
  <si>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</si>
  <si>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</si>
  <si>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</si>
  <si>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</si>
  <si>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</si>
  <si>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</si>
  <si>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</si>
  <si>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</si>
  <si>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</si>
  <si>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</si>
  <si>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</si>
  <si>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</si>
  <si>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</si>
  <si>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</si>
  <si>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</si>
  <si>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</si>
  <si>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</si>
  <si>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</si>
  <si>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</si>
  <si>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</si>
  <si>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</si>
  <si>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</si>
  <si>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</si>
  <si>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</si>
  <si>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</si>
  <si>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</si>
  <si>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</si>
  <si>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</si>
  <si>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</si>
  <si>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</si>
  <si>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</si>
  <si>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</si>
  <si>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</si>
  <si>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</si>
  <si>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</si>
  <si>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</si>
  <si>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</si>
  <si>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</si>
  <si>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</si>
  <si>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</si>
  <si>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</si>
  <si>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</si>
  <si>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</si>
  <si>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</si>
  <si>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</si>
  <si>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</si>
  <si>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</si>
  <si>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</si>
  <si>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</si>
  <si>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</si>
  <si>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</si>
  <si>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</si>
  <si>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</si>
  <si>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</si>
  <si>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</si>
  <si>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</si>
  <si>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</si>
  <si>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</si>
  <si>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</si>
  <si>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</si>
  <si>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</si>
  <si>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</si>
  <si>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</si>
  <si>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</si>
  <si>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</si>
  <si>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</si>
  <si>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</si>
  <si>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</si>
  <si>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</si>
  <si>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</si>
  <si>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</si>
  <si>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</si>
  <si>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</si>
  <si>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</si>
  <si>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</si>
  <si>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</si>
  <si>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</si>
  <si>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</si>
  <si>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</si>
  <si>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</si>
  <si>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</si>
  <si>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</si>
  <si>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</si>
  <si>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</si>
  <si>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</si>
  <si>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</si>
  <si>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</si>
  <si>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</si>
  <si>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</si>
  <si>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</si>
  <si>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</si>
  <si>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</si>
  <si>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</si>
  <si>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</si>
  <si>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</si>
  <si>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</si>
  <si>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</si>
  <si>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</si>
  <si>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</si>
  <si>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</si>
  <si>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</si>
  <si>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</si>
  <si>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</si>
  <si>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</si>
  <si>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</si>
  <si>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</si>
  <si>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</si>
  <si>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</si>
  <si>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</si>
  <si>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</si>
  <si>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</si>
  <si>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</si>
  <si>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</si>
  <si>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</si>
  <si>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</si>
  <si>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</si>
  <si>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</si>
  <si>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</si>
  <si>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</si>
  <si>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</si>
  <si>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</si>
  <si>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</si>
  <si>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</si>
  <si>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</si>
  <si>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</si>
  <si>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</si>
  <si>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</si>
  <si>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</si>
  <si>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</si>
  <si>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</si>
  <si>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</si>
  <si>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</si>
  <si>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</si>
  <si>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</si>
  <si>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</si>
  <si>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</si>
  <si>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</si>
  <si>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</si>
  <si>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</si>
  <si>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</si>
  <si>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</si>
  <si>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</si>
  <si>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</si>
  <si>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</si>
  <si>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</si>
  <si>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</si>
  <si>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</si>
  <si>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</si>
  <si>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</si>
  <si>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</si>
  <si>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</si>
  <si>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</si>
  <si>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</si>
  <si>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</si>
  <si>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</si>
  <si>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</si>
  <si>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</si>
  <si>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</si>
  <si>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</si>
  <si>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</si>
  <si>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</si>
  <si>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</si>
  <si>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</si>
  <si>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</si>
  <si>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</si>
  <si>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</si>
  <si>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</si>
  <si>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</si>
  <si>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</si>
  <si>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</si>
  <si>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</si>
  <si>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</si>
  <si>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</si>
  <si>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</si>
  <si>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</si>
  <si>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</si>
  <si>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</si>
  <si>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</si>
  <si>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</si>
  <si>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</si>
  <si>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</si>
  <si>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</si>
  <si>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</si>
  <si>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</si>
  <si>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</si>
  <si>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</si>
  <si>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</si>
  <si>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</si>
  <si>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</si>
  <si>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</si>
  <si>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</si>
  <si>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</si>
  <si>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</si>
  <si>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</si>
  <si>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</si>
  <si>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</si>
  <si>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</si>
  <si>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</si>
  <si>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</si>
  <si>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</si>
  <si>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</si>
  <si>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</si>
  <si>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</si>
  <si>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</si>
  <si>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</si>
  <si>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</si>
  <si>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</si>
  <si>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</si>
  <si>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</si>
  <si>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</si>
  <si>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</si>
  <si>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</si>
  <si>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</si>
  <si>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</si>
  <si>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</si>
  <si>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</si>
  <si>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</si>
  <si>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</si>
  <si>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</si>
  <si>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</si>
  <si>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</si>
  <si>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</si>
  <si>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</si>
  <si>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</si>
  <si>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</si>
  <si>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</si>
  <si>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</si>
  <si>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</si>
  <si>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</si>
  <si>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</si>
  <si>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</si>
  <si>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</si>
  <si>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</si>
  <si>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</si>
  <si>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</si>
  <si>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</si>
  <si>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</si>
  <si>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</si>
  <si>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</si>
  <si>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</si>
  <si>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</si>
  <si>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</si>
  <si>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</si>
  <si>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</si>
  <si>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</si>
  <si>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</si>
  <si>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</si>
  <si>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</si>
  <si>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</si>
  <si>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</si>
  <si>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</si>
  <si>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</si>
  <si>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</si>
  <si>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</si>
  <si>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</si>
  <si>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</si>
  <si>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</si>
  <si>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</si>
  <si>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</si>
  <si>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</si>
  <si>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</si>
  <si>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</si>
  <si>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</si>
  <si>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</si>
  <si>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</si>
  <si>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</si>
  <si>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</si>
  <si>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</si>
  <si>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</si>
  <si>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</si>
  <si>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</si>
  <si>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</si>
  <si>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</si>
  <si>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</si>
  <si>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</si>
  <si>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</si>
  <si>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</si>
  <si>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</si>
  <si>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</si>
  <si>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</si>
  <si>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</si>
  <si>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</si>
  <si>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</si>
  <si>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</si>
  <si>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</si>
  <si>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</si>
  <si>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</si>
  <si>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</si>
  <si>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</si>
  <si>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</si>
  <si>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</si>
  <si>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</si>
  <si>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</si>
  <si>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</si>
  <si>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</si>
  <si>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</si>
  <si>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</si>
  <si>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</si>
  <si>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</si>
  <si>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</si>
  <si>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</si>
  <si>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</si>
  <si>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</si>
  <si>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</si>
  <si>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</si>
  <si>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</si>
  <si>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</si>
  <si>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</si>
  <si>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</si>
  <si>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</si>
  <si>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</si>
  <si>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</si>
  <si>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</si>
  <si>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</si>
  <si>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</si>
  <si>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</si>
  <si>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</si>
  <si>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</si>
  <si>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</si>
  <si>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</si>
  <si>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</si>
  <si>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</si>
  <si>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</si>
  <si>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</si>
  <si>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</si>
  <si>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</si>
  <si>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</si>
  <si>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</si>
  <si>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</si>
  <si>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</si>
  <si>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</si>
  <si>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</si>
  <si>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</si>
  <si>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</si>
  <si>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</si>
  <si>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</si>
  <si>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</si>
  <si>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</si>
  <si>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</si>
  <si>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</si>
  <si>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</si>
  <si>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</si>
  <si>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</si>
  <si>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</si>
  <si>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</si>
  <si>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</si>
  <si>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</si>
  <si>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</si>
  <si>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</si>
  <si>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</si>
  <si>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</si>
  <si>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</si>
  <si>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</si>
  <si>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</si>
  <si>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</si>
  <si>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</si>
  <si>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</si>
  <si>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</si>
  <si>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</si>
  <si>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</si>
  <si>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</si>
  <si>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</si>
  <si>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</si>
  <si>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</si>
  <si>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</si>
  <si>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</si>
  <si>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</si>
  <si>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</si>
  <si>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</si>
  <si>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</si>
  <si>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</si>
  <si>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</si>
  <si>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</si>
  <si>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</si>
  <si>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</si>
  <si>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</si>
  <si>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</si>
  <si>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</si>
  <si>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</si>
  <si>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</si>
  <si>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</si>
  <si>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</si>
  <si>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</si>
  <si>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</si>
  <si>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</si>
  <si>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</si>
  <si>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</si>
  <si>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</si>
  <si>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</si>
  <si>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</si>
  <si>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</si>
  <si>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</si>
  <si>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</si>
  <si>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</si>
  <si>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</si>
  <si>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</si>
  <si>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</si>
  <si>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</si>
  <si>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</si>
  <si>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</si>
  <si>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</si>
  <si>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</si>
  <si>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</si>
  <si>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</si>
  <si>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</si>
  <si>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</si>
  <si>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</si>
  <si>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</si>
  <si>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</si>
  <si>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</si>
  <si>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</si>
  <si>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</si>
  <si>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</si>
  <si>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</si>
  <si>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</si>
  <si>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</si>
  <si>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</si>
  <si>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</si>
  <si>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</si>
  <si>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</si>
  <si>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</si>
  <si>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</si>
  <si>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</si>
  <si>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</si>
  <si>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</si>
  <si>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</si>
  <si>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</si>
  <si>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</si>
  <si>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</si>
  <si>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</si>
  <si>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</si>
  <si>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</si>
  <si>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</si>
  <si>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</si>
  <si>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</si>
  <si>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</si>
  <si>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</si>
  <si>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</si>
  <si>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</si>
  <si>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</si>
  <si>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</si>
  <si>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</si>
  <si>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</si>
  <si>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</si>
  <si>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</si>
  <si>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</si>
  <si>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</si>
  <si>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</si>
  <si>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</si>
  <si>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</si>
  <si>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</si>
  <si>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</si>
  <si>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</si>
  <si>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</si>
  <si>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</si>
  <si>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</si>
  <si>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</si>
  <si>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</si>
  <si>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</si>
  <si>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</si>
  <si>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</si>
  <si>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</si>
  <si>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</si>
  <si>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</si>
  <si>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</si>
  <si>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</si>
  <si>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</si>
  <si>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</si>
  <si>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</si>
  <si>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</si>
  <si>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</si>
  <si>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</si>
  <si>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</si>
  <si>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</si>
  <si>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</si>
  <si>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</si>
  <si>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</si>
  <si>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</si>
  <si>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</si>
  <si>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</si>
  <si>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</si>
  <si>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</si>
  <si>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</si>
  <si>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</si>
  <si>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</si>
  <si>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</si>
  <si>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</si>
  <si>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</si>
  <si>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</si>
  <si>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</si>
  <si>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</si>
  <si>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</si>
  <si>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</si>
  <si>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</si>
  <si>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</si>
  <si>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</si>
  <si>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</si>
  <si>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</si>
  <si>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</si>
  <si>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</si>
  <si>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</si>
  <si>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</si>
  <si>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</si>
  <si>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</si>
  <si>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</si>
  <si>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</si>
  <si>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</si>
  <si>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</si>
  <si>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</si>
  <si>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</si>
  <si>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</si>
  <si>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</si>
  <si>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</si>
  <si>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</si>
  <si>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</si>
  <si>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</si>
  <si>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</si>
  <si>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</si>
  <si>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</si>
  <si>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</si>
  <si>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</si>
  <si>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</si>
  <si>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</si>
  <si>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</si>
  <si>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</si>
  <si>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</si>
  <si>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</si>
  <si>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</si>
  <si>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</si>
  <si>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</si>
  <si>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</si>
  <si>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</si>
  <si>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</si>
  <si>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</si>
  <si>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</si>
  <si>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</si>
  <si>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</si>
  <si>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</si>
  <si>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</si>
  <si>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</si>
  <si>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</si>
  <si>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</si>
  <si>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</si>
  <si>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</si>
  <si>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</si>
  <si>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</si>
  <si>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</si>
  <si>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</si>
  <si>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</si>
  <si>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</si>
  <si>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</si>
  <si>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</si>
  <si>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</si>
  <si>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</si>
  <si>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</si>
  <si>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</si>
  <si>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</si>
  <si>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</si>
  <si>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</si>
  <si>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</si>
  <si>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</si>
  <si>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</si>
  <si>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</si>
  <si>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</si>
  <si>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</si>
  <si>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</si>
  <si>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</si>
  <si>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</si>
  <si>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</si>
  <si>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</si>
  <si>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</si>
  <si>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</si>
  <si>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</si>
  <si>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</si>
  <si>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</si>
  <si>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</si>
  <si>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</si>
  <si>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</si>
  <si>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</si>
  <si>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</si>
  <si>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</si>
  <si>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</si>
  <si>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</si>
  <si>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</si>
  <si>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</si>
  <si>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</si>
  <si>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</si>
  <si>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</si>
  <si>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</si>
  <si>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</si>
  <si>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</si>
  <si>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</si>
  <si>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</si>
  <si>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</si>
  <si>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</si>
  <si>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</si>
  <si>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</si>
  <si>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</si>
  <si>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</si>
  <si>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</si>
  <si>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</si>
  <si>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</si>
  <si>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</si>
  <si>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</si>
  <si>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</si>
  <si>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</si>
  <si>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</si>
  <si>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</si>
  <si>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</si>
  <si>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</si>
  <si>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</si>
  <si>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</si>
  <si>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</si>
  <si>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</si>
  <si>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</si>
  <si>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</si>
  <si>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</si>
  <si>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</si>
  <si>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</si>
  <si>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</si>
  <si>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</si>
  <si>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</si>
  <si>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</si>
  <si>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</si>
  <si>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</si>
  <si>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</si>
  <si>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</si>
  <si>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</si>
  <si>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</si>
  <si>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</si>
  <si>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</si>
  <si>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</si>
  <si>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</si>
  <si>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</si>
  <si>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</si>
  <si>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</si>
  <si>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</si>
  <si>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</si>
  <si>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</si>
  <si>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</si>
  <si>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</si>
  <si>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</si>
  <si>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</si>
  <si>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</si>
  <si>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</si>
  <si>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</si>
  <si>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</si>
  <si>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</si>
  <si>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</si>
  <si>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</si>
  <si>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</si>
  <si>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</si>
  <si>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</si>
  <si>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</si>
  <si>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</si>
  <si>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</si>
  <si>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</si>
  <si>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</si>
  <si>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</si>
  <si>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</si>
  <si>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</si>
  <si>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</si>
  <si>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</si>
  <si>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</si>
  <si>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</si>
  <si>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</si>
  <si>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</si>
  <si>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</si>
  <si>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</si>
  <si>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</si>
  <si>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</si>
  <si>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</si>
  <si>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</si>
  <si>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</si>
  <si>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</si>
  <si>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</si>
  <si>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</si>
  <si>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</si>
  <si>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</si>
  <si>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</si>
  <si>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</si>
  <si>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</si>
  <si>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</si>
  <si>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</si>
  <si>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</si>
  <si>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</si>
  <si>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</si>
  <si>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</si>
  <si>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</si>
  <si>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</si>
  <si>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</si>
  <si>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</si>
  <si>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</si>
  <si>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</si>
  <si>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</si>
  <si>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</si>
  <si>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</si>
  <si>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</si>
  <si>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</si>
  <si>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</si>
  <si>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</si>
  <si>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</si>
  <si>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</si>
  <si>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</si>
  <si>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</si>
  <si>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</si>
  <si>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</si>
  <si>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</si>
  <si>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</si>
  <si>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</si>
  <si>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</si>
  <si>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</si>
  <si>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</si>
  <si>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</si>
  <si>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</si>
  <si>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</si>
  <si>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</si>
  <si>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</si>
  <si>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</si>
  <si>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</si>
  <si>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</si>
  <si>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</si>
  <si>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</si>
  <si>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</si>
  <si>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</si>
  <si>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</si>
  <si>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</si>
  <si>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</si>
  <si>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</si>
  <si>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</si>
  <si>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</si>
  <si>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</si>
  <si>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</si>
  <si>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</si>
  <si>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</si>
  <si>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</si>
  <si>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</si>
  <si>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</si>
  <si>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</si>
  <si>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</si>
  <si>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</si>
  <si>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</si>
  <si>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</si>
  <si>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</si>
  <si>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</si>
  <si>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</si>
  <si>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</si>
  <si>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</si>
  <si>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</si>
  <si>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</si>
  <si>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</si>
  <si>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</si>
  <si>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</si>
  <si>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</si>
  <si>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</si>
  <si>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</si>
  <si>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</si>
  <si>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</si>
  <si>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</si>
  <si>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</si>
  <si>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</si>
  <si>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</si>
  <si>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</si>
  <si>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</si>
  <si>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</si>
  <si>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</si>
  <si>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</si>
  <si>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</si>
  <si>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</si>
  <si>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</si>
  <si>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</si>
  <si>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</si>
  <si>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</si>
  <si>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</si>
  <si>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</si>
  <si>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</si>
  <si>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</si>
  <si>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</si>
  <si>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</si>
  <si>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</si>
  <si>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</si>
  <si>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</si>
  <si>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</si>
  <si>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</si>
  <si>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</si>
  <si>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</si>
  <si>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</si>
  <si>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</si>
  <si>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</si>
  <si>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</si>
  <si>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</si>
  <si>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</si>
  <si>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</si>
  <si>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</si>
  <si>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</si>
  <si>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</si>
  <si>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</si>
  <si>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</si>
  <si>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</si>
  <si>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</si>
  <si>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</si>
  <si>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</si>
  <si>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</si>
  <si>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</si>
  <si>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</si>
  <si>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</si>
  <si>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</si>
  <si>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</si>
  <si>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</si>
  <si>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</si>
  <si>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</si>
  <si>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</si>
  <si>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</si>
  <si>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</si>
  <si>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</si>
  <si>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</si>
  <si>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</si>
  <si>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</si>
  <si>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</si>
  <si>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</si>
  <si>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</si>
  <si>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</si>
  <si>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</si>
  <si>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</si>
  <si>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</si>
  <si>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</si>
  <si>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</si>
  <si>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</si>
  <si>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</si>
  <si>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</si>
  <si>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</si>
  <si>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</si>
  <si>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</si>
  <si>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</si>
  <si>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</si>
  <si>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</si>
  <si>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</si>
  <si>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</si>
  <si>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</si>
  <si>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</si>
  <si>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</si>
  <si>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</si>
  <si>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</si>
  <si>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</si>
  <si>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</si>
  <si>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</si>
  <si>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</si>
  <si>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</si>
  <si>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</si>
  <si>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</si>
  <si>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</si>
  <si>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</si>
  <si>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</si>
  <si>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</si>
  <si>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</si>
  <si>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</si>
  <si>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</si>
  <si>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</si>
  <si>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</si>
  <si>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</si>
  <si>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</si>
  <si>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</si>
  <si>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</si>
  <si>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</si>
  <si>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</si>
  <si>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</si>
  <si>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</si>
  <si>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</si>
  <si>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</si>
  <si>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</si>
  <si>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</si>
  <si>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</si>
  <si>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</si>
  <si>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</si>
  <si>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</si>
  <si>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</si>
  <si>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</si>
  <si>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</si>
  <si>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</si>
  <si>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</si>
  <si>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</si>
  <si>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</si>
  <si>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</si>
  <si>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</si>
  <si>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</si>
  <si>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</si>
  <si>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</si>
  <si>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</si>
  <si>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</si>
  <si>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</si>
  <si>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</si>
  <si>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</si>
  <si>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</si>
  <si>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</si>
  <si>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</si>
  <si>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</si>
  <si>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</si>
  <si>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</si>
  <si>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</si>
  <si>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</si>
  <si>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</si>
  <si>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</si>
  <si>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</si>
  <si>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</si>
  <si>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</si>
  <si>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</si>
  <si>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</si>
  <si>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</si>
  <si>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</si>
  <si>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</si>
  <si>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</si>
  <si>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</si>
  <si>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</si>
  <si>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</si>
  <si>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</si>
  <si>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</si>
  <si>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</si>
  <si>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</si>
  <si>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</si>
  <si>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</si>
  <si>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</si>
  <si>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</si>
  <si>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</si>
  <si>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</si>
  <si>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</si>
  <si>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</si>
  <si>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</si>
  <si>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</si>
  <si>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</si>
  <si>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</si>
  <si>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</si>
  <si>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</si>
  <si>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</si>
  <si>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</si>
  <si>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</si>
  <si>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</si>
  <si>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</si>
  <si>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</si>
  <si>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</si>
  <si>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</si>
  <si>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</si>
  <si>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</si>
  <si>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</si>
  <si>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</si>
  <si>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</si>
  <si>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</si>
  <si>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</si>
  <si>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</si>
  <si>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</si>
  <si>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</si>
  <si>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</si>
  <si>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</si>
  <si>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</si>
  <si>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</si>
  <si>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</si>
  <si>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</si>
  <si>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</si>
  <si>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</si>
  <si>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</si>
  <si>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</si>
  <si>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</si>
  <si>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</si>
  <si>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</si>
  <si>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</si>
  <si>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</si>
  <si>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</si>
  <si>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</si>
  <si>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</si>
  <si>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</si>
  <si>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</si>
  <si>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</si>
  <si>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</si>
  <si>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</si>
  <si>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</si>
  <si>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</si>
  <si>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</si>
  <si>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</si>
  <si>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</si>
  <si>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</si>
  <si>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</si>
  <si>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</si>
  <si>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</si>
  <si>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</si>
  <si>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</si>
  <si>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</si>
  <si>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</si>
  <si>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</si>
  <si>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</si>
  <si>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</si>
  <si>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</si>
  <si>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</si>
  <si>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</si>
  <si>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</si>
  <si>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</si>
  <si>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</si>
  <si>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</si>
  <si>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</si>
  <si>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</si>
  <si>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</si>
  <si>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</si>
  <si>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</si>
  <si>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</si>
  <si>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</si>
  <si>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</si>
  <si>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</si>
  <si>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</si>
  <si>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</si>
  <si>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</si>
  <si>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</si>
  <si>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</si>
  <si>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</si>
  <si>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</si>
  <si>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</si>
  <si>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</si>
  <si>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</si>
  <si>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</si>
  <si>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</si>
  <si>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</si>
  <si>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</si>
  <si>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</si>
  <si>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</si>
  <si>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</si>
  <si>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</si>
  <si>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</si>
  <si>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</si>
  <si>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</si>
  <si>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</si>
  <si>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</si>
  <si>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</si>
  <si>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</si>
  <si>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</si>
  <si>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</si>
  <si>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</si>
  <si>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</si>
  <si>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</si>
  <si>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</si>
  <si>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</si>
  <si>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</si>
  <si>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</si>
  <si>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</si>
  <si>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</si>
  <si>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</si>
  <si>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</si>
  <si>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</si>
  <si>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</si>
  <si>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</si>
  <si>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</si>
  <si>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</si>
  <si>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</si>
  <si>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</si>
  <si>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</si>
  <si>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</si>
  <si>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</si>
  <si>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</si>
  <si>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</si>
  <si>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</si>
  <si>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</si>
  <si>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</si>
  <si>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</si>
  <si>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</si>
  <si>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</si>
  <si>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</si>
  <si>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</si>
  <si>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</si>
  <si>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</si>
  <si>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</si>
  <si>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</si>
  <si>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</si>
  <si>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</si>
  <si>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</si>
  <si>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</si>
  <si>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</si>
  <si>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</si>
  <si>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</si>
  <si>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</si>
  <si>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</si>
  <si>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</si>
  <si>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</si>
  <si>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</si>
  <si>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</si>
  <si>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</si>
  <si>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</si>
  <si>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</si>
  <si>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</si>
  <si>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</si>
  <si>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</si>
  <si>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</si>
  <si>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</si>
  <si>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</si>
  <si>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</si>
  <si>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</si>
  <si>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</si>
  <si>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</si>
  <si>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</si>
  <si>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</si>
  <si>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</si>
  <si>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</si>
  <si>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</si>
  <si>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</si>
  <si>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</si>
  <si>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</si>
  <si>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</si>
  <si>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</si>
  <si>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</si>
  <si>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</si>
  <si>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</si>
  <si>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</si>
  <si>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</si>
  <si>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</si>
  <si>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</si>
  <si>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</si>
  <si>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</si>
  <si>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</si>
  <si>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</si>
  <si>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</si>
  <si>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</si>
  <si>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</si>
  <si>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</si>
  <si>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</si>
  <si>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</si>
  <si>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</si>
  <si>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</si>
  <si>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</si>
  <si>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</si>
  <si>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</si>
  <si>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</si>
  <si>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</si>
  <si>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</si>
  <si>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</si>
  <si>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</si>
  <si>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</si>
  <si>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</si>
  <si>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</si>
  <si>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</si>
  <si>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</si>
  <si>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</si>
  <si>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</si>
  <si>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</si>
  <si>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</si>
  <si>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</si>
  <si>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</si>
  <si>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</si>
  <si>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</si>
  <si>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</si>
  <si>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</si>
  <si>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</si>
  <si>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</si>
  <si>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</si>
  <si>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</si>
  <si>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</si>
  <si>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</si>
  <si>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</si>
  <si>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</si>
  <si>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</si>
  <si>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</si>
  <si>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</si>
  <si>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</si>
  <si>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</si>
  <si>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</si>
  <si>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</si>
  <si>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</si>
  <si>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</si>
  <si>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</si>
  <si>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</si>
  <si>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</si>
  <si>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</si>
  <si>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</si>
  <si>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</si>
  <si>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</si>
  <si>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</si>
  <si>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</si>
  <si>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</si>
  <si>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</si>
  <si>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</si>
  <si>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</si>
  <si>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</si>
  <si>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</si>
  <si>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</si>
  <si>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</si>
  <si>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</si>
  <si>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</si>
  <si>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</si>
  <si>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</si>
  <si>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</si>
  <si>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</si>
  <si>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</si>
  <si>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</si>
  <si>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</si>
  <si>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</si>
  <si>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</si>
  <si>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</si>
  <si>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</si>
  <si>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</si>
  <si>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</si>
  <si>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</si>
  <si>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</si>
  <si>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</si>
  <si>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</si>
  <si>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</si>
  <si>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</si>
  <si>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</si>
  <si>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</si>
  <si>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</si>
  <si>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</si>
  <si>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</si>
  <si>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</si>
  <si>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</si>
  <si>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</si>
  <si>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</si>
  <si>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</si>
  <si>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</si>
  <si>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</si>
  <si>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</si>
  <si>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</si>
  <si>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</si>
  <si>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</si>
  <si>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</si>
  <si>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</si>
  <si>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</si>
  <si>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</si>
  <si>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</si>
  <si>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</si>
  <si>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</si>
  <si>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</si>
  <si>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</si>
  <si>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</si>
  <si>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</si>
  <si>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</si>
  <si>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</si>
  <si>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</si>
  <si>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</si>
  <si>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</si>
  <si>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</si>
  <si>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</si>
  <si>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</si>
  <si>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</si>
  <si>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</si>
  <si>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</si>
  <si>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</si>
  <si>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</si>
  <si>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</si>
  <si>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</si>
  <si>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</si>
  <si>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</si>
  <si>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</si>
  <si>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</si>
  <si>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</si>
  <si>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</si>
  <si>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</si>
  <si>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</si>
  <si>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</si>
  <si>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</si>
  <si>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</si>
  <si>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</si>
  <si>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</si>
  <si>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</si>
  <si>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</si>
  <si>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</si>
  <si>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</si>
  <si>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</si>
  <si>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</si>
  <si>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</si>
  <si>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</si>
  <si>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</si>
  <si>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</si>
  <si>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</si>
  <si>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</si>
  <si>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</si>
  <si>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</si>
  <si>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</si>
  <si>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</si>
  <si>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</si>
  <si>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</si>
  <si>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</si>
  <si>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</si>
  <si>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</si>
  <si>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</si>
  <si>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</si>
  <si>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</si>
  <si>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</si>
  <si>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</si>
  <si>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</si>
  <si>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</si>
  <si>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</si>
  <si>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</si>
  <si>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</si>
  <si>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</si>
  <si>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</si>
  <si>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</si>
  <si>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</si>
  <si>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</si>
  <si>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</si>
  <si>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</si>
  <si>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</si>
  <si>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</si>
  <si>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</si>
  <si>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</si>
  <si>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</si>
  <si>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</si>
  <si>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</si>
  <si>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</si>
  <si>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</si>
  <si>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</si>
  <si>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</si>
  <si>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</si>
  <si>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</si>
  <si>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</si>
  <si>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</si>
  <si>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</si>
  <si>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</si>
  <si>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</si>
  <si>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</si>
  <si>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</si>
  <si>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</si>
  <si>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</si>
  <si>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</si>
  <si>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</si>
  <si>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</si>
  <si>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</si>
  <si>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</si>
  <si>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</si>
  <si>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</si>
  <si>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</si>
  <si>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</si>
  <si>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</si>
  <si>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</si>
  <si>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</si>
  <si>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</si>
  <si>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</si>
  <si>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</si>
  <si>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</si>
  <si>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</si>
  <si>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</si>
  <si>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</si>
  <si>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</si>
  <si>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</si>
  <si>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</si>
  <si>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</si>
  <si>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</si>
  <si>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</si>
  <si>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</si>
  <si>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</si>
  <si>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</si>
  <si>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</si>
  <si>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</si>
  <si>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</si>
  <si>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</si>
  <si>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</si>
  <si>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</si>
  <si>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</si>
  <si>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</si>
  <si>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</si>
  <si>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</si>
  <si>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</si>
  <si>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</si>
  <si>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</si>
  <si>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</si>
  <si>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</si>
  <si>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</si>
  <si>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</si>
  <si>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</si>
  <si>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</si>
  <si>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</si>
  <si>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</si>
  <si>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</si>
  <si>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</si>
  <si>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</si>
  <si>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</si>
  <si>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</si>
  <si>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</si>
  <si>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</si>
  <si>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</si>
  <si>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</si>
  <si>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</si>
  <si>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</si>
  <si>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</si>
  <si>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</si>
  <si>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</si>
  <si>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</si>
  <si>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</si>
  <si>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</si>
  <si>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</si>
  <si>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</si>
  <si>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</si>
  <si>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</si>
  <si>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</si>
  <si>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</si>
  <si>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</si>
  <si>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</si>
  <si>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</si>
  <si>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</si>
  <si>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</si>
  <si>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</si>
  <si>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</si>
  <si>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</si>
  <si>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</si>
  <si>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</si>
  <si>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</si>
  <si>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</si>
  <si>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</si>
  <si>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</si>
  <si>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</si>
  <si>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</si>
  <si>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</si>
  <si>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</si>
  <si>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</si>
  <si>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</si>
  <si>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</si>
  <si>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</si>
  <si>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</si>
  <si>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</si>
  <si>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</si>
  <si>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</si>
  <si>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</si>
  <si>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</si>
  <si>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</si>
  <si>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</si>
  <si>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</si>
  <si>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</si>
  <si>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</si>
  <si>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</si>
  <si>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</si>
  <si>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</si>
  <si>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</si>
  <si>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</si>
  <si>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</si>
  <si>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</si>
  <si>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</si>
  <si>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</si>
  <si>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</si>
  <si>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</si>
  <si>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</si>
  <si>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</si>
  <si>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</si>
  <si>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</si>
  <si>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</si>
  <si>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</si>
  <si>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</si>
  <si>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</si>
  <si>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</si>
  <si>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</si>
  <si>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</si>
  <si>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</si>
  <si>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</si>
  <si>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</si>
  <si>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</si>
  <si>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</si>
  <si>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</si>
  <si>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</si>
  <si>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</si>
  <si>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</si>
  <si>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</si>
  <si>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</si>
  <si>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</si>
  <si>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</si>
  <si>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</si>
  <si>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</si>
  <si>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</si>
  <si>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</si>
  <si>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</si>
  <si>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</si>
  <si>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</si>
  <si>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</si>
  <si>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</si>
  <si>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</si>
  <si>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</si>
  <si>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</si>
  <si>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</si>
  <si>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</si>
  <si>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</si>
  <si>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</si>
  <si>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</si>
  <si>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</si>
  <si>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</si>
  <si>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</si>
  <si>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</si>
  <si>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</si>
  <si>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</si>
  <si>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</si>
  <si>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</si>
  <si>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</si>
  <si>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</si>
  <si>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</si>
  <si>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</si>
  <si>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</si>
  <si>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</si>
  <si>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</si>
  <si>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</si>
  <si>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</si>
  <si>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</si>
  <si>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</si>
  <si>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</si>
  <si>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</si>
  <si>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</si>
  <si>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</si>
  <si>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</si>
  <si>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</si>
  <si>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</si>
  <si>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</si>
  <si>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</si>
  <si>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</si>
  <si>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</si>
  <si>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</si>
  <si>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</si>
  <si>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</si>
  <si>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</si>
  <si>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</si>
  <si>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</si>
  <si>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</si>
  <si>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</si>
  <si>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</si>
  <si>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</si>
  <si>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</si>
  <si>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</si>
  <si>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</si>
  <si>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</si>
  <si>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</si>
  <si>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</si>
  <si>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</si>
  <si>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</si>
  <si>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</si>
  <si>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</si>
  <si>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</si>
  <si>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</si>
  <si>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</si>
  <si>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</si>
  <si>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</si>
  <si>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</si>
  <si>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</si>
  <si>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</si>
  <si>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</si>
  <si>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</si>
  <si>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</si>
  <si>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</si>
  <si>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</si>
  <si>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</si>
  <si>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</si>
  <si>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</si>
  <si>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</si>
  <si>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</si>
  <si>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</si>
  <si>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</si>
  <si>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</si>
  <si>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</si>
  <si>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</si>
  <si>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</si>
  <si>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</si>
  <si>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</si>
  <si>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</si>
  <si>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</si>
  <si>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</si>
  <si>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</si>
  <si>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</si>
  <si>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</si>
  <si>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</si>
  <si>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</si>
  <si>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</si>
  <si>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</si>
  <si>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</si>
  <si>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</si>
  <si>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</si>
  <si>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</si>
  <si>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</si>
  <si>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</si>
  <si>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</si>
  <si>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</si>
  <si>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</si>
  <si>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</si>
  <si>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</si>
  <si>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</si>
  <si>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</si>
  <si>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</si>
  <si>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</si>
  <si>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</si>
  <si>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</si>
  <si>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</si>
  <si>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</si>
  <si>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</si>
  <si>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</si>
  <si>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</si>
  <si>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</si>
  <si>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</si>
  <si>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</si>
  <si>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</si>
  <si>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</si>
  <si>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</si>
  <si>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</si>
  <si>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</si>
  <si>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</si>
  <si>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</si>
  <si>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</si>
  <si>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</si>
  <si>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</si>
  <si>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</si>
  <si>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</si>
  <si>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</si>
  <si>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</si>
  <si>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</si>
  <si>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</si>
  <si>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</si>
  <si>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</si>
  <si>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</si>
  <si>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</si>
  <si>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</si>
  <si>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</si>
  <si>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</si>
  <si>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</si>
  <si>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</si>
  <si>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</si>
  <si>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</si>
  <si>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</si>
  <si>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</si>
  <si>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</si>
  <si>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</si>
  <si>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</si>
  <si>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</si>
  <si>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</si>
  <si>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</si>
  <si>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</si>
  <si>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</si>
  <si>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</si>
  <si>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</si>
  <si>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</si>
  <si>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</si>
  <si>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</si>
  <si>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</si>
  <si>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</si>
  <si>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</si>
  <si>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</si>
  <si>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</si>
  <si>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</si>
  <si>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</si>
  <si>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</si>
  <si>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</si>
  <si>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</si>
  <si>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</si>
  <si>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</si>
  <si>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</si>
  <si>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</si>
  <si>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</si>
  <si>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</si>
  <si>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</si>
  <si>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</si>
  <si>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</si>
  <si>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</si>
  <si>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</si>
  <si>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</si>
  <si>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</si>
  <si>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</si>
  <si>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</si>
  <si>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</si>
  <si>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</si>
  <si>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</si>
  <si>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</si>
  <si>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</si>
  <si>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</si>
  <si>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</si>
  <si>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</si>
  <si>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</si>
  <si>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</si>
  <si>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</si>
  <si>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</si>
  <si>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</si>
  <si>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</si>
  <si>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</si>
  <si>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</si>
  <si>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</si>
  <si>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</si>
  <si>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</si>
  <si>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</si>
  <si>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</si>
  <si>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</si>
  <si>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</si>
  <si>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</si>
  <si>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</si>
  <si>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</si>
  <si>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</si>
  <si>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</si>
  <si>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</si>
  <si>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</si>
  <si>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</si>
  <si>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</si>
  <si>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</si>
  <si>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</si>
  <si>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</si>
  <si>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</si>
  <si>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</si>
  <si>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</si>
  <si>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</si>
  <si>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</si>
  <si>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</si>
  <si>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</si>
  <si>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</si>
  <si>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</si>
  <si>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</si>
  <si>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</si>
  <si>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</si>
  <si>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</si>
  <si>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</si>
  <si>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</si>
  <si>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</si>
  <si>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</si>
  <si>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</si>
  <si>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</si>
  <si>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</si>
  <si>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</si>
  <si>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</si>
  <si>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</si>
  <si>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</si>
  <si>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</si>
  <si>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</si>
  <si>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</si>
  <si>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</si>
  <si>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</si>
  <si>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</si>
  <si>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</si>
  <si>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</si>
  <si>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</si>
  <si>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</si>
  <si>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</si>
  <si>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</si>
  <si>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</si>
  <si>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</si>
  <si>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</si>
  <si>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</si>
  <si>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</si>
  <si>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</si>
  <si>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</si>
  <si>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</si>
  <si>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</si>
  <si>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</si>
  <si>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</si>
  <si>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</si>
  <si>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</si>
  <si>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</si>
  <si>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</si>
  <si>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</si>
  <si>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</si>
  <si>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</si>
  <si>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</si>
  <si>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</si>
  <si>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</si>
  <si>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</si>
  <si>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</si>
  <si>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</si>
  <si>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</si>
  <si>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</si>
  <si>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</si>
  <si>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</si>
  <si>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</si>
  <si>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</si>
  <si>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</si>
  <si>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</si>
  <si>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</si>
  <si>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</si>
  <si>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</si>
  <si>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</si>
  <si>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</si>
  <si>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</si>
  <si>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</si>
  <si>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</si>
  <si>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</si>
  <si>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</si>
  <si>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</si>
  <si>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</si>
  <si>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</si>
  <si>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</si>
  <si>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</si>
  <si>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</si>
  <si>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</si>
  <si>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</si>
  <si>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</si>
  <si>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</si>
  <si>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</si>
  <si>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</si>
  <si>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</si>
  <si>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</si>
  <si>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</si>
  <si>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</si>
  <si>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</si>
  <si>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</si>
  <si>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</si>
  <si>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</si>
  <si>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</si>
  <si>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</si>
  <si>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</si>
  <si>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</si>
  <si>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</si>
  <si>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</si>
  <si>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</si>
  <si>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</si>
  <si>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</si>
  <si>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</si>
  <si>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</si>
  <si>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</si>
  <si>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</si>
  <si>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</si>
  <si>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</si>
  <si>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</si>
  <si>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</si>
  <si>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</si>
  <si>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</si>
  <si>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</si>
  <si>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</si>
  <si>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</si>
  <si>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</si>
  <si>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</si>
  <si>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</si>
  <si>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</si>
  <si>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</si>
  <si>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</si>
  <si>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</si>
  <si>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</si>
  <si>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</si>
  <si>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</si>
  <si>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</si>
  <si>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</si>
  <si>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</si>
  <si>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</si>
  <si>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</si>
  <si>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</si>
  <si>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</si>
  <si>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</si>
  <si>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</si>
  <si>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</si>
  <si>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</si>
  <si>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</si>
  <si>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</si>
  <si>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</si>
  <si>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</si>
  <si>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</si>
  <si>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</si>
  <si>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</si>
  <si>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</si>
  <si>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</si>
  <si>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</si>
  <si>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</si>
  <si>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</si>
  <si>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</si>
  <si>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</si>
  <si>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</si>
  <si>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</si>
  <si>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</si>
  <si>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</si>
  <si>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</si>
  <si>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</si>
  <si>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</si>
  <si>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</si>
  <si>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</si>
  <si>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</si>
  <si>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</si>
  <si>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</si>
  <si>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</si>
  <si>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</si>
  <si>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</si>
  <si>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</si>
  <si>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</si>
  <si>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</si>
  <si>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</si>
  <si>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</si>
  <si>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</si>
  <si>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</si>
  <si>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</si>
  <si>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</si>
  <si>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</si>
  <si>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</si>
  <si>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</si>
  <si>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</si>
  <si>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</si>
  <si>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</si>
  <si>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</si>
  <si>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</si>
  <si>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</si>
  <si>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</si>
  <si>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</si>
  <si>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</si>
  <si>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</si>
  <si>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</si>
  <si>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</si>
  <si>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</si>
  <si>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</si>
  <si>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</si>
  <si>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</si>
  <si>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</si>
  <si>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</si>
  <si>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</si>
  <si>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</si>
  <si>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</si>
  <si>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</si>
  <si>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</si>
  <si>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</si>
  <si>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</si>
  <si>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</si>
  <si>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</si>
  <si>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</si>
  <si>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</si>
  <si>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</si>
  <si>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</si>
  <si>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</si>
  <si>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</si>
  <si>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</si>
  <si>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</si>
  <si>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</si>
  <si>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</si>
  <si>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</si>
  <si>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</si>
  <si>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</si>
  <si>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</si>
  <si>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</si>
  <si>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</si>
  <si>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</si>
  <si>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</si>
  <si>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</si>
  <si>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</si>
  <si>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</si>
  <si>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</si>
  <si>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</si>
  <si>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</si>
  <si>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</si>
  <si>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</si>
  <si>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</si>
  <si>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</si>
  <si>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</si>
  <si>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</si>
  <si>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</si>
  <si>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</si>
  <si>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</si>
  <si>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</si>
  <si>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</si>
  <si>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</si>
  <si>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</si>
  <si>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</si>
  <si>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</si>
  <si>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</si>
  <si>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</si>
  <si>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</si>
  <si>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</si>
  <si>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</si>
  <si>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</si>
  <si>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</si>
  <si>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</si>
  <si>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</si>
  <si>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</si>
  <si>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</si>
  <si>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</si>
  <si>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</si>
  <si>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</si>
  <si>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</si>
  <si>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</si>
  <si>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</si>
  <si>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</si>
  <si>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</si>
  <si>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</si>
  <si>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</si>
  <si>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</si>
  <si>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</si>
  <si>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</si>
  <si>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</si>
  <si>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</si>
  <si>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</si>
  <si>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</si>
  <si>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</si>
  <si>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</si>
  <si>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</si>
  <si>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</si>
  <si>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</si>
  <si>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</si>
  <si>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</si>
  <si>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</si>
  <si>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</si>
  <si>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</si>
  <si>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</si>
  <si>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</si>
  <si>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</si>
  <si>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</si>
  <si>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</si>
  <si>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</si>
  <si>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</si>
  <si>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</si>
  <si>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</si>
  <si>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</si>
  <si>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</si>
  <si>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</si>
  <si>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</si>
  <si>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</si>
  <si>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</si>
  <si>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</si>
  <si>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</si>
  <si>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</si>
  <si>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</si>
  <si>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</si>
  <si>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</si>
  <si>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</si>
  <si>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</si>
  <si>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</si>
  <si>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</si>
  <si>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</si>
  <si>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</si>
  <si>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</si>
  <si>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</si>
  <si>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</si>
  <si>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</si>
  <si>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</si>
  <si>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</si>
  <si>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</si>
  <si>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</si>
  <si>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</si>
  <si>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</si>
  <si>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</si>
  <si>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</si>
  <si>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</si>
  <si>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</si>
  <si>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</si>
  <si>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</si>
  <si>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</si>
  <si>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</si>
  <si>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</si>
  <si>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</si>
  <si>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</si>
  <si>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</si>
  <si>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</si>
  <si>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</si>
  <si>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</si>
  <si>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</si>
  <si>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</si>
  <si>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</si>
  <si>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</si>
  <si>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</si>
  <si>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</si>
  <si>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</si>
  <si>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</si>
  <si>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</si>
  <si>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</si>
  <si>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</si>
  <si>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</si>
  <si>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</si>
  <si>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</si>
  <si>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</si>
  <si>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</si>
  <si>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</si>
  <si>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</si>
  <si>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</si>
  <si>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</si>
  <si>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</si>
  <si>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</si>
  <si>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</si>
  <si>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</si>
  <si>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</si>
  <si>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</si>
  <si>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</si>
  <si>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</si>
  <si>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</si>
  <si>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</si>
  <si>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</si>
  <si>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</si>
  <si>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</si>
  <si>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</si>
  <si>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</si>
  <si>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</si>
  <si>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</si>
  <si>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</si>
  <si>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</si>
  <si>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</si>
  <si>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</si>
  <si>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</si>
  <si>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</si>
  <si>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</si>
  <si>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</si>
  <si>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</si>
  <si>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</si>
  <si>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</si>
  <si>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</si>
  <si>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</si>
  <si>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</si>
  <si>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</si>
  <si>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</si>
  <si>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</si>
  <si>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</si>
  <si>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</si>
  <si>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</si>
  <si>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</si>
  <si>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</si>
  <si>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</si>
  <si>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</si>
  <si>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</si>
  <si>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</si>
  <si>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</si>
  <si>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</si>
  <si>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</si>
  <si>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</si>
  <si>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</si>
  <si>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</si>
  <si>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</si>
  <si>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</si>
  <si>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</si>
  <si>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</si>
  <si>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</si>
  <si>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</si>
  <si>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</si>
  <si>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</si>
  <si>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</si>
  <si>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</si>
  <si>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</si>
  <si>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</si>
  <si>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</si>
  <si>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</si>
  <si>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</si>
  <si>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</si>
  <si>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</si>
  <si>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</si>
  <si>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</si>
  <si>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</si>
  <si>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</si>
  <si>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</si>
  <si>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</si>
  <si>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</si>
  <si>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</si>
  <si>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</si>
  <si>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</si>
  <si>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</si>
  <si>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</si>
  <si>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</si>
  <si>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</si>
  <si>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</si>
  <si>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</si>
  <si>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</si>
  <si>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</si>
  <si>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</si>
  <si>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</si>
  <si>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</si>
  <si>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</si>
  <si>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</si>
  <si>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</si>
  <si>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</si>
  <si>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</si>
  <si>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</si>
  <si>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</si>
  <si>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</si>
  <si>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</si>
  <si>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</si>
  <si>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</si>
  <si>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</si>
  <si>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</si>
  <si>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</si>
  <si>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</si>
  <si>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</si>
  <si>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</si>
  <si>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</si>
  <si>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</si>
  <si>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</si>
  <si>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</si>
  <si>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</si>
  <si>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</si>
  <si>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</si>
  <si>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</si>
  <si>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</si>
  <si>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</si>
  <si>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</si>
  <si>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</si>
  <si>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</si>
  <si>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</si>
  <si>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</si>
  <si>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</si>
  <si>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</si>
  <si>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</si>
  <si>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</si>
  <si>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</si>
  <si>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</si>
  <si>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</si>
  <si>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</si>
  <si>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</si>
  <si>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</si>
  <si>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</si>
  <si>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</si>
  <si>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</si>
  <si>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</si>
  <si>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</si>
  <si>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</si>
  <si>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</si>
  <si>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</si>
  <si>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</si>
  <si>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</si>
  <si>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</si>
  <si>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</si>
  <si>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</si>
  <si>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</si>
  <si>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</si>
  <si>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</si>
  <si>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</si>
  <si>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</si>
  <si>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</si>
  <si>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</si>
  <si>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</si>
  <si>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</si>
  <si>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</si>
  <si>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</si>
  <si>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</si>
  <si>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</si>
  <si>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</si>
  <si>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</si>
  <si>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</si>
  <si>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</si>
  <si>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</si>
  <si>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</si>
  <si>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</si>
  <si>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</si>
  <si>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</si>
  <si>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</si>
  <si>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</si>
  <si>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</si>
  <si>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</si>
  <si>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</si>
  <si>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</si>
  <si>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</si>
  <si>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</si>
  <si>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</si>
  <si>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</si>
  <si>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</si>
  <si>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</si>
  <si>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</si>
  <si>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</si>
  <si>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</si>
  <si>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</si>
  <si>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</si>
  <si>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</si>
  <si>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</si>
  <si>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</si>
  <si>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</si>
  <si>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</si>
  <si>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</si>
  <si>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</si>
  <si>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</si>
  <si>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</si>
  <si>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</si>
  <si>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</si>
  <si>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</si>
  <si>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</si>
  <si>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</si>
  <si>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</si>
  <si>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</si>
  <si>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</si>
  <si>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</si>
  <si>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</si>
  <si>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</si>
  <si>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</si>
  <si>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</si>
  <si>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</si>
  <si>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</si>
  <si>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</si>
  <si>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</si>
  <si>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</si>
  <si>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</si>
  <si>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</si>
  <si>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</si>
  <si>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</si>
  <si>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</si>
  <si>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</si>
  <si>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</si>
  <si>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</si>
  <si>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</si>
  <si>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</si>
  <si>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</si>
  <si>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</si>
  <si>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</si>
  <si>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</si>
  <si>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</si>
  <si>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</si>
  <si>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</si>
  <si>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</si>
  <si>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</si>
  <si>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</si>
  <si>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</si>
  <si>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</si>
  <si>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</si>
  <si>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</si>
  <si>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</si>
  <si>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</si>
  <si>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</si>
  <si>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</si>
  <si>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</si>
  <si>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</si>
  <si>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</si>
  <si>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</si>
  <si>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</si>
  <si>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</si>
  <si>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</si>
  <si>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</si>
  <si>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</si>
  <si>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</si>
  <si>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</si>
  <si>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</si>
  <si>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</si>
  <si>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</si>
  <si>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</si>
  <si>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</si>
  <si>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</si>
  <si>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</si>
  <si>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</si>
  <si>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</si>
  <si>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</si>
  <si>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</si>
  <si>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</si>
  <si>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</si>
  <si>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</si>
  <si>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</si>
  <si>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</si>
  <si>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</si>
  <si>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</si>
  <si>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</si>
  <si>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</si>
  <si>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</si>
  <si>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</si>
  <si>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</si>
  <si>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</si>
  <si>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</si>
  <si>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</si>
  <si>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</si>
  <si>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</si>
  <si>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</si>
  <si>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</si>
  <si>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</si>
  <si>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</si>
  <si>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</si>
  <si>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</si>
  <si>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</si>
  <si>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</si>
  <si>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</si>
  <si>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</si>
  <si>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</si>
  <si>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</si>
  <si>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</si>
  <si>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</si>
  <si>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</si>
  <si>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</si>
  <si>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</si>
  <si>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</si>
  <si>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</si>
  <si>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</si>
  <si>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</si>
  <si>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</si>
  <si>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</si>
  <si>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</si>
  <si>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</si>
  <si>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</si>
  <si>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</si>
  <si>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</si>
  <si>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</si>
  <si>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</si>
  <si>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</si>
  <si>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</si>
  <si>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</si>
  <si>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</si>
  <si>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</si>
  <si>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</si>
  <si>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</si>
  <si>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</si>
  <si>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</si>
  <si>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</si>
  <si>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</si>
  <si>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</si>
  <si>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</si>
  <si>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</si>
  <si>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</si>
  <si>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</si>
  <si>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</si>
  <si>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</si>
  <si>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</si>
  <si>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</si>
  <si>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</si>
  <si>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</si>
  <si>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</si>
  <si>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</si>
  <si>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</si>
  <si>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</si>
  <si>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</si>
  <si>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</si>
  <si>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</si>
  <si>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</si>
  <si>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</si>
  <si>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</si>
  <si>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</si>
  <si>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</si>
  <si>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</si>
  <si>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</si>
  <si>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</si>
  <si>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</si>
  <si>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</si>
  <si>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</si>
  <si>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</si>
  <si>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</si>
  <si>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</si>
  <si>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</si>
  <si>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</si>
  <si>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</si>
  <si>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</si>
  <si>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</si>
  <si>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</si>
  <si>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</si>
  <si>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</si>
  <si>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</si>
  <si>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</si>
  <si>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</si>
  <si>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</si>
  <si>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</si>
  <si>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</si>
  <si>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</si>
  <si>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</si>
  <si>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</si>
  <si>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</si>
  <si>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</si>
  <si>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</si>
  <si>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</si>
  <si>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</si>
  <si>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</si>
  <si>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</si>
  <si>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</si>
  <si>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</si>
  <si>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</si>
  <si>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</si>
  <si>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</si>
  <si>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</si>
  <si>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</si>
  <si>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</si>
  <si>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</si>
  <si>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</si>
  <si>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</si>
  <si>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</si>
  <si>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</si>
  <si>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</si>
  <si>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</si>
  <si>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</si>
  <si>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</si>
  <si>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</si>
  <si>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</si>
  <si>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</si>
  <si>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</si>
  <si>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</si>
  <si>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</si>
  <si>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</si>
  <si>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</si>
  <si>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</si>
  <si>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</si>
  <si>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</si>
  <si>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</si>
  <si>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</si>
  <si>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</si>
  <si>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</si>
  <si>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</si>
  <si>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</si>
  <si>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</si>
  <si>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</si>
  <si>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</si>
  <si>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</si>
  <si>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</si>
  <si>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</si>
  <si>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</si>
  <si>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</si>
  <si>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</si>
  <si>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</si>
  <si>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</si>
  <si>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</si>
  <si>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</si>
  <si>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</si>
  <si>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</si>
  <si>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</si>
  <si>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</si>
  <si>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</si>
  <si>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</si>
  <si>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</si>
  <si>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</si>
  <si>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</si>
  <si>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</si>
  <si>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</si>
  <si>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</si>
  <si>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</si>
  <si>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</si>
  <si>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</si>
  <si>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</si>
  <si>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</si>
  <si>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</si>
  <si>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</si>
  <si>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</si>
  <si>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</si>
  <si>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</si>
  <si>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</si>
  <si>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</si>
  <si>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</si>
  <si>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</si>
  <si>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</si>
  <si>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</si>
  <si>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</si>
  <si>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</si>
  <si>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</si>
  <si>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</si>
  <si>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</si>
  <si>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</si>
  <si>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</si>
  <si>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</si>
  <si>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</si>
  <si>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</si>
  <si>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</si>
  <si>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</si>
  <si>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</si>
  <si>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</si>
  <si>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</si>
  <si>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</si>
  <si>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</si>
  <si>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</si>
  <si>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</si>
  <si>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</si>
  <si>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</si>
  <si>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</si>
  <si>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</si>
  <si>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</si>
  <si>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</si>
  <si>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</si>
  <si>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</si>
  <si>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</si>
  <si>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</si>
  <si>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</si>
  <si>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</si>
  <si>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</si>
  <si>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</si>
  <si>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</si>
  <si>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</si>
  <si>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</si>
  <si>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</si>
  <si>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</si>
  <si>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</si>
  <si>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</si>
  <si>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</si>
  <si>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</si>
  <si>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</si>
  <si>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</si>
  <si>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</si>
  <si>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</si>
  <si>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</si>
  <si>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</si>
  <si>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</si>
  <si>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</si>
  <si>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</si>
  <si>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</si>
  <si>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</si>
  <si>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</si>
  <si>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</si>
  <si>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</si>
  <si>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</si>
  <si>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</si>
  <si>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</si>
  <si>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</si>
  <si>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</si>
  <si>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</si>
  <si>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</si>
  <si>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</si>
  <si>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</si>
  <si>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</si>
  <si>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</si>
  <si>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</si>
  <si>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</si>
  <si>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</si>
  <si>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</si>
  <si>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</si>
  <si>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</si>
  <si>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</si>
  <si>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</si>
  <si>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</si>
  <si>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</si>
  <si>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</si>
  <si>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</si>
  <si>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</si>
  <si>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</si>
  <si>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</si>
  <si>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</si>
  <si>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</si>
  <si>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</si>
  <si>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</si>
  <si>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</si>
  <si>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</si>
  <si>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</si>
  <si>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</si>
  <si>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</si>
  <si>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</si>
  <si>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</si>
  <si>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</si>
  <si>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</si>
  <si>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</si>
  <si>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</si>
  <si>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</si>
  <si>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</si>
  <si>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</si>
  <si>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</si>
  <si>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</si>
  <si>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</si>
  <si>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</si>
  <si>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</si>
  <si>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</si>
  <si>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</si>
  <si>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</si>
  <si>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</si>
  <si>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</si>
  <si>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</si>
  <si>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</si>
  <si>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</si>
  <si>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</si>
  <si>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</si>
  <si>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</si>
  <si>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</si>
  <si>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</si>
  <si>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</si>
  <si>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</si>
  <si>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</si>
  <si>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</si>
  <si>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</si>
  <si>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</si>
  <si>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</si>
  <si>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</si>
  <si>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</si>
  <si>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</si>
  <si>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</si>
  <si>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</si>
  <si>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</si>
  <si>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</si>
  <si>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</si>
  <si>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</si>
  <si>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</si>
  <si>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</si>
  <si>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</si>
  <si>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</si>
  <si>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</si>
  <si>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</si>
  <si>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</si>
  <si>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</si>
  <si>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</si>
  <si>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</si>
  <si>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</si>
  <si>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</si>
  <si>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</si>
  <si>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</si>
  <si>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</si>
  <si>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</si>
  <si>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</si>
  <si>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</si>
  <si>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</si>
  <si>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</si>
  <si>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</si>
  <si>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</si>
  <si>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</si>
  <si>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</si>
  <si>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</si>
  <si>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</si>
  <si>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</si>
  <si>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</si>
  <si>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</si>
  <si>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</si>
  <si>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</si>
  <si>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</si>
  <si>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</si>
  <si>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</si>
  <si>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</si>
  <si>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</si>
  <si>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</si>
  <si>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</si>
  <si>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</si>
  <si>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</si>
  <si>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</si>
  <si>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</si>
  <si>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</si>
  <si>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</si>
  <si>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</si>
  <si>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</si>
  <si>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</si>
  <si>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</si>
  <si>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</si>
  <si>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</si>
  <si>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</si>
  <si>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</si>
  <si>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</si>
  <si>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</si>
  <si>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</si>
  <si>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</si>
  <si>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</si>
  <si>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</si>
  <si>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</si>
  <si>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</si>
  <si>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</si>
  <si>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</si>
  <si>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</si>
  <si>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</si>
  <si>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</si>
  <si>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</si>
  <si>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</si>
  <si>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</si>
  <si>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</si>
  <si>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</si>
  <si>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</si>
  <si>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</si>
  <si>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</si>
  <si>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</si>
  <si>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</si>
  <si>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</si>
  <si>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</si>
  <si>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</si>
  <si>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</si>
  <si>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</si>
  <si>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</si>
  <si>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</si>
  <si>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</si>
  <si>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</si>
  <si>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</si>
  <si>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</si>
  <si>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</si>
  <si>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</si>
  <si>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</si>
  <si>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</si>
  <si>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</si>
  <si>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</si>
  <si>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</si>
  <si>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</si>
  <si>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</si>
  <si>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</si>
  <si>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</si>
  <si>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</si>
  <si>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</si>
  <si>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</si>
  <si>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</si>
  <si>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</si>
  <si>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</si>
  <si>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</si>
  <si>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</si>
  <si>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</si>
  <si>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</si>
  <si>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</si>
  <si>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</si>
  <si>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</si>
  <si>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</si>
  <si>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</si>
  <si>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</si>
  <si>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</si>
  <si>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</si>
  <si>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</si>
  <si>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</si>
  <si>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</si>
  <si>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</si>
  <si>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</si>
  <si>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</si>
  <si>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</si>
  <si>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</si>
  <si>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</si>
  <si>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</si>
  <si>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</si>
  <si>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</si>
  <si>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</si>
  <si>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</si>
  <si>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</si>
  <si>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</si>
  <si>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</si>
  <si>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</si>
  <si>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</si>
  <si>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</si>
  <si>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</si>
  <si>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</si>
  <si>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</si>
  <si>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</si>
  <si>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</si>
  <si>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</si>
  <si>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</si>
  <si>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</si>
  <si>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</si>
  <si>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</si>
  <si>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</si>
  <si>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</si>
  <si>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</si>
  <si>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</si>
  <si>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</si>
  <si>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</si>
  <si>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</si>
  <si>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</si>
  <si>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</si>
  <si>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</si>
  <si>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</si>
  <si>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</si>
  <si>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</si>
  <si>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</si>
  <si>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</si>
  <si>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</si>
  <si>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</si>
  <si>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</si>
  <si>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</si>
  <si>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</si>
  <si>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</si>
  <si>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</si>
  <si>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</si>
  <si>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</si>
  <si>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</si>
  <si>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</si>
  <si>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</si>
  <si>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</si>
  <si>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</si>
  <si>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</si>
  <si>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</si>
  <si>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</si>
  <si>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</si>
  <si>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</si>
  <si>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</si>
  <si>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</si>
  <si>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</si>
  <si>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</si>
  <si>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</si>
  <si>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</si>
  <si>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</si>
  <si>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</si>
  <si>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</si>
  <si>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</si>
  <si>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</si>
  <si>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</si>
  <si>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</si>
  <si>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</si>
  <si>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</si>
  <si>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</si>
  <si>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</si>
  <si>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</si>
  <si>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</si>
  <si>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</si>
  <si>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</si>
  <si>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</si>
  <si>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</si>
  <si>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</si>
  <si>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</si>
  <si>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</si>
  <si>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</si>
  <si>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</si>
  <si>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</si>
  <si>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</si>
  <si>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</si>
  <si>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</si>
  <si>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</si>
  <si>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</si>
  <si>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</si>
  <si>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</si>
  <si>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</si>
  <si>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</si>
  <si>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</si>
  <si>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</si>
  <si>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</si>
  <si>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</si>
  <si>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</si>
  <si>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</si>
  <si>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</si>
  <si>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</si>
  <si>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</si>
  <si>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</si>
  <si>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</si>
  <si>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</si>
  <si>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</si>
  <si>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</si>
  <si>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</si>
  <si>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</si>
  <si>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</si>
  <si>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</si>
  <si>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</si>
  <si>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</si>
  <si>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</si>
  <si>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</si>
  <si>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</si>
  <si>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</si>
  <si>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</si>
  <si>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</si>
  <si>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</si>
  <si>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</si>
  <si>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</si>
  <si>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</si>
  <si>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</si>
  <si>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</si>
  <si>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</si>
  <si>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</si>
  <si>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</si>
  <si>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</si>
  <si>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</si>
  <si>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</si>
  <si>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</si>
  <si>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</si>
  <si>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</si>
  <si>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</si>
  <si>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</si>
  <si>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</si>
  <si>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</si>
  <si>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</si>
  <si>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</si>
  <si>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</si>
  <si>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</si>
  <si>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</si>
  <si>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</si>
  <si>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</si>
  <si>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</si>
  <si>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</si>
  <si>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</si>
  <si>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</si>
  <si>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</si>
  <si>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</si>
  <si>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</si>
  <si>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</si>
  <si>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</si>
  <si>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</si>
  <si>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</si>
  <si>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</si>
  <si>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</si>
  <si>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</si>
  <si>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</si>
  <si>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</si>
  <si>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</si>
  <si>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</si>
  <si>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</si>
  <si>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</si>
  <si>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</si>
  <si>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</si>
  <si>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</si>
  <si>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</si>
  <si>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</si>
  <si>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</si>
  <si>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</si>
  <si>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</si>
  <si>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</si>
  <si>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</si>
  <si>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</si>
  <si>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</si>
  <si>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</si>
  <si>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</si>
  <si>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</si>
  <si>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</si>
  <si>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</si>
  <si>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</si>
  <si>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</si>
  <si>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</si>
  <si>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</si>
  <si>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</si>
  <si>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</si>
  <si>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</si>
  <si>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</si>
  <si>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</si>
  <si>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</si>
  <si>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</si>
  <si>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</si>
  <si>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</si>
  <si>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</si>
  <si>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</si>
  <si>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</si>
  <si>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</si>
  <si>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</si>
  <si>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</si>
  <si>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</si>
  <si>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</si>
  <si>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</si>
  <si>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</si>
  <si>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</si>
  <si>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</si>
  <si>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</si>
  <si>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</si>
  <si>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</si>
  <si>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</si>
  <si>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</si>
  <si>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</si>
  <si>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</si>
  <si>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</si>
  <si>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</si>
  <si>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</si>
  <si>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</si>
  <si>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</si>
  <si>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</si>
  <si>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</si>
  <si>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</si>
  <si>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</si>
  <si>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</si>
  <si>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</si>
  <si>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</si>
  <si>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</si>
  <si>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</si>
  <si>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</si>
  <si>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</si>
  <si>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</si>
  <si>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</si>
  <si>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</si>
  <si>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</si>
  <si>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</si>
  <si>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</si>
  <si>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</si>
  <si>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</si>
  <si>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</si>
  <si>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</si>
  <si>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</si>
  <si>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</si>
  <si>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</si>
  <si>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</si>
  <si>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</si>
  <si>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</si>
  <si>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</si>
  <si>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</si>
  <si>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</si>
  <si>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</si>
  <si>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</si>
  <si>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</si>
  <si>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</si>
  <si>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</si>
  <si>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</si>
  <si>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</si>
  <si>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</si>
  <si>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</si>
  <si>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</si>
  <si>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</si>
  <si>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</si>
  <si>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</si>
  <si>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</si>
  <si>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</si>
  <si>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</si>
  <si>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</si>
  <si>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</si>
  <si>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</si>
  <si>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</si>
  <si>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</si>
  <si>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</si>
  <si>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</si>
  <si>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</si>
  <si>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</si>
  <si>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</si>
  <si>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</si>
  <si>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</si>
  <si>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</si>
  <si>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</si>
  <si>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</si>
  <si>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</si>
  <si>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</si>
  <si>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</si>
  <si>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</si>
  <si>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</si>
  <si>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</si>
  <si>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</si>
  <si>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</si>
  <si>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</si>
  <si>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</si>
  <si>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</si>
  <si>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</si>
  <si>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</si>
  <si>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</si>
  <si>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</si>
  <si>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</si>
  <si>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</si>
  <si>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</si>
  <si>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</si>
  <si>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</si>
  <si>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</si>
  <si>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</si>
  <si>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</si>
  <si>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</si>
  <si>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</si>
  <si>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</si>
  <si>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</si>
  <si>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</si>
  <si>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</si>
  <si>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</si>
  <si>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</si>
  <si>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</si>
  <si>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</si>
  <si>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</si>
  <si>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</si>
  <si>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</si>
  <si>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</si>
  <si>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</si>
  <si>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</si>
  <si>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</si>
  <si>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</si>
  <si>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</si>
  <si>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</si>
  <si>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</si>
  <si>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</si>
  <si>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</si>
  <si>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</si>
  <si>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</si>
  <si>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</si>
  <si>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</si>
  <si>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</si>
  <si>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</si>
  <si>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</si>
  <si>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</si>
  <si>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</si>
  <si>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</si>
  <si>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</si>
  <si>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</si>
  <si>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</si>
  <si>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</si>
  <si>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</si>
  <si>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</si>
  <si>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</si>
  <si>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</si>
  <si>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</si>
  <si>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</si>
  <si>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</si>
  <si>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</si>
  <si>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</si>
  <si>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</si>
  <si>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</si>
  <si>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</si>
  <si>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</si>
  <si>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</si>
  <si>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</si>
  <si>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</si>
  <si>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</si>
  <si>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</si>
  <si>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</si>
  <si>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</si>
  <si>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</si>
  <si>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</si>
  <si>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</si>
  <si>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</si>
  <si>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</si>
  <si>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</si>
  <si>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</si>
  <si>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</si>
  <si>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</si>
  <si>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</si>
  <si>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</si>
  <si>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</si>
  <si>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</si>
  <si>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</si>
  <si>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</si>
  <si>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</si>
  <si>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</si>
  <si>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</si>
  <si>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</si>
  <si>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</si>
  <si>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</si>
  <si>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</si>
  <si>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</si>
  <si>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</si>
  <si>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</si>
  <si>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</si>
  <si>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</si>
  <si>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</si>
  <si>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</si>
  <si>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</si>
  <si>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</si>
  <si>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</si>
  <si>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</si>
  <si>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</si>
  <si>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</si>
  <si>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</si>
  <si>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</si>
  <si>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</si>
  <si>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</si>
  <si>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</si>
  <si>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</si>
  <si>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</si>
  <si>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</si>
  <si>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</si>
  <si>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</si>
  <si>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</si>
  <si>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</si>
  <si>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</si>
  <si>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</si>
  <si>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</si>
  <si>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</si>
  <si>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</si>
  <si>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</si>
  <si>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</si>
  <si>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</si>
  <si>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</si>
  <si>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</si>
  <si>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</si>
  <si>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</si>
  <si>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</si>
  <si>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</si>
  <si>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</si>
  <si>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</si>
  <si>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</si>
  <si>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</si>
  <si>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</si>
  <si>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</si>
  <si>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</si>
  <si>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</si>
  <si>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</si>
  <si>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</si>
  <si>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</si>
  <si>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</si>
  <si>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</si>
  <si>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</si>
  <si>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</si>
  <si>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</si>
  <si>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</si>
  <si>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</si>
  <si>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</si>
  <si>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</si>
  <si>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</si>
  <si>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</si>
  <si>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</si>
  <si>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</si>
  <si>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</si>
  <si>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</si>
  <si>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</si>
  <si>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</si>
  <si>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</si>
  <si>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</si>
  <si>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</si>
  <si>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</si>
  <si>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</si>
  <si>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</si>
  <si>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</si>
  <si>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</si>
  <si>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</si>
  <si>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</si>
  <si>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</si>
  <si>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</si>
  <si>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</si>
  <si>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</si>
  <si>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</si>
  <si>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</si>
  <si>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</si>
  <si>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</si>
  <si>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</si>
  <si>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</si>
  <si>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</si>
  <si>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</si>
  <si>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</si>
  <si>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</si>
  <si>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</si>
  <si>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</si>
  <si>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</si>
  <si>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</si>
  <si>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</si>
  <si>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</si>
  <si>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</si>
  <si>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</si>
  <si>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</si>
  <si>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</si>
  <si>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</si>
  <si>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</si>
  <si>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</si>
  <si>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</si>
  <si>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</si>
  <si>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</si>
  <si>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</si>
  <si>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</si>
  <si>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</si>
  <si>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</si>
  <si>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</si>
  <si>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</si>
  <si>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</si>
  <si>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</si>
  <si>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</si>
  <si>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</si>
  <si>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</si>
  <si>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</si>
  <si>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</si>
  <si>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</si>
  <si>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</si>
  <si>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</si>
  <si>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</si>
  <si>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</si>
  <si>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</si>
  <si>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</si>
  <si>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</si>
  <si>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</si>
  <si>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</si>
  <si>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</si>
  <si>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</si>
  <si>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</si>
  <si>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</si>
  <si>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</si>
  <si>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</si>
  <si>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</si>
  <si>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</si>
  <si>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</si>
  <si>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</si>
  <si>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</si>
  <si>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</si>
  <si>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</si>
  <si>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</si>
  <si>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</si>
  <si>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</si>
  <si>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</si>
  <si>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</si>
  <si>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</si>
  <si>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</si>
  <si>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</si>
  <si>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</si>
  <si>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</si>
  <si>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</si>
  <si>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</si>
  <si>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</si>
  <si>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</si>
  <si>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</si>
  <si>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</si>
  <si>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</si>
  <si>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</si>
  <si>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</si>
  <si>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</si>
  <si>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</si>
  <si>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</si>
  <si>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</si>
  <si>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</si>
  <si>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</si>
  <si>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</si>
  <si>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</si>
  <si>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</si>
  <si>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</si>
  <si>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</si>
  <si>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</si>
  <si>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</si>
  <si>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</si>
  <si>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</si>
  <si>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</si>
  <si>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</si>
  <si>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</si>
  <si>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</si>
  <si>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</si>
  <si>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</si>
  <si>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</si>
  <si>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</si>
  <si>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</si>
  <si>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</si>
  <si>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</si>
  <si>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</si>
  <si>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</si>
  <si>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</si>
  <si>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</si>
  <si>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</si>
  <si>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</si>
  <si>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</si>
  <si>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</si>
  <si>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</si>
  <si>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</si>
  <si>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</si>
  <si>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</si>
  <si>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</si>
  <si>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</si>
  <si>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</si>
  <si>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</si>
  <si>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</si>
  <si>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</si>
  <si>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</si>
  <si>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</si>
  <si>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</si>
  <si>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</si>
  <si>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</si>
  <si>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</si>
  <si>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</si>
  <si>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</si>
  <si>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</si>
  <si>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</si>
  <si>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</si>
  <si>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</si>
  <si>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</si>
  <si>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</si>
  <si>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</si>
  <si>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</si>
  <si>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</si>
  <si>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</si>
  <si>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</si>
  <si>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</si>
  <si>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</si>
  <si>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</si>
  <si>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</si>
  <si>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</si>
  <si>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</si>
  <si>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</si>
  <si>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</si>
  <si>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</si>
  <si>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</si>
  <si>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</si>
  <si>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</si>
  <si>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</si>
  <si>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</si>
  <si>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</si>
  <si>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</si>
  <si>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</si>
  <si>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</si>
  <si>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</si>
  <si>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</si>
  <si>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</si>
  <si>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</si>
  <si>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</si>
  <si>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</si>
  <si>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</si>
  <si>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</si>
  <si>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</si>
  <si>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</si>
  <si>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</si>
  <si>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</si>
  <si>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</si>
  <si>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</si>
  <si>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</si>
  <si>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</si>
  <si>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</si>
  <si>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</si>
  <si>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</si>
  <si>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</si>
  <si>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</si>
  <si>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</si>
  <si>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</si>
  <si>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</si>
  <si>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</si>
  <si>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</si>
  <si>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</si>
  <si>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</si>
  <si>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</si>
  <si>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</si>
  <si>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</si>
  <si>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</si>
  <si>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</si>
  <si>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</si>
  <si>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</si>
  <si>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</si>
  <si>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</si>
  <si>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</si>
  <si>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</si>
  <si>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</si>
  <si>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</si>
  <si>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</si>
  <si>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</si>
  <si>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</si>
  <si>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</si>
  <si>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</si>
  <si>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</si>
  <si>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</si>
  <si>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</si>
  <si>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</si>
  <si>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</si>
  <si>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</si>
  <si>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</si>
  <si>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</si>
  <si>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</si>
  <si>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</si>
  <si>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</si>
  <si>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</si>
  <si>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</si>
  <si>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</si>
  <si>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</si>
  <si>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</si>
  <si>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</si>
  <si>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</si>
  <si>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</si>
  <si>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</si>
  <si>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</si>
  <si>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</si>
  <si>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</si>
  <si>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</si>
  <si>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</si>
  <si>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</si>
  <si>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</si>
  <si>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</si>
  <si>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</si>
  <si>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</si>
  <si>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</si>
  <si>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</si>
  <si>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</si>
  <si>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</si>
  <si>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</si>
  <si>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</si>
  <si>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</si>
  <si>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</si>
  <si>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</si>
  <si>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</si>
  <si>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</si>
  <si>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</si>
  <si>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</si>
  <si>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</si>
  <si>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</si>
  <si>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</si>
  <si>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</si>
  <si>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</si>
  <si>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</si>
  <si>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</si>
  <si>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</si>
  <si>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</si>
  <si>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</si>
  <si>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</si>
  <si>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</si>
  <si>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</si>
  <si>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</si>
  <si>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</si>
  <si>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</si>
  <si>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</si>
  <si>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</si>
  <si>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</si>
  <si>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</si>
  <si>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</si>
  <si>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</si>
  <si>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</si>
  <si>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</si>
  <si>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</si>
  <si>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</si>
  <si>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</si>
  <si>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</si>
  <si>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</si>
  <si>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</si>
  <si>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</si>
  <si>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</si>
  <si>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</si>
  <si>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</si>
  <si>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</si>
  <si>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</si>
  <si>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</si>
  <si>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</si>
  <si>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</si>
  <si>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</si>
  <si>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</si>
  <si>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</si>
  <si>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</si>
  <si>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</si>
  <si>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</si>
  <si>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</si>
  <si>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</si>
  <si>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</si>
  <si>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</si>
  <si>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</si>
  <si>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</si>
  <si>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</si>
  <si>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</si>
  <si>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</si>
  <si>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</si>
  <si>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</si>
  <si>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</si>
  <si>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</si>
  <si>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</si>
  <si>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</si>
  <si>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</si>
  <si>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</si>
  <si>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</si>
  <si>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</si>
  <si>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</si>
  <si>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</si>
  <si>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</si>
  <si>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</si>
  <si>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</si>
  <si>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</si>
  <si>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</si>
  <si>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</si>
  <si>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</si>
  <si>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</si>
  <si>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</si>
  <si>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</si>
  <si>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</si>
  <si>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</si>
  <si>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</si>
  <si>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</si>
  <si>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</si>
  <si>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</si>
  <si>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</si>
  <si>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</si>
  <si>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</si>
  <si>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</si>
  <si>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</si>
  <si>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</si>
  <si>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</si>
  <si>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</si>
  <si>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</si>
  <si>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</si>
  <si>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</si>
  <si>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</si>
  <si>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</si>
  <si>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</si>
  <si>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</si>
  <si>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</si>
  <si>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</si>
  <si>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</si>
  <si>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</si>
  <si>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</si>
  <si>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</si>
  <si>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</si>
  <si>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</si>
  <si>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</si>
  <si>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</si>
  <si>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</si>
  <si>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</si>
  <si>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</si>
  <si>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</si>
  <si>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</si>
  <si>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</si>
  <si>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</si>
  <si>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</si>
  <si>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</si>
  <si>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</si>
  <si>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</si>
  <si>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</si>
  <si>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</si>
  <si>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</si>
  <si>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</si>
  <si>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</si>
  <si>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</si>
  <si>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</si>
  <si>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</si>
  <si>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</si>
  <si>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</si>
  <si>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</si>
  <si>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</si>
  <si>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</si>
  <si>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</si>
  <si>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</si>
  <si>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</si>
  <si>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</si>
  <si>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</si>
  <si>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</si>
  <si>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</si>
  <si>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</si>
  <si>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</si>
  <si>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</si>
  <si>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</si>
  <si>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</si>
  <si>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</si>
  <si>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</si>
  <si>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</si>
  <si>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</si>
  <si>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</si>
  <si>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</si>
  <si>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</si>
  <si>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</si>
  <si>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</si>
  <si>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</si>
  <si>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</si>
  <si>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</si>
  <si>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</si>
  <si>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</si>
  <si>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</si>
  <si>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</si>
  <si>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</si>
  <si>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</si>
  <si>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</si>
  <si>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</si>
  <si>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</si>
  <si>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</si>
  <si>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</si>
  <si>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</si>
  <si>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</si>
  <si>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</si>
  <si>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</si>
  <si>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</si>
  <si>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</si>
  <si>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</si>
  <si>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</si>
  <si>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</si>
  <si>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</si>
  <si>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</si>
  <si>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</si>
  <si>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</si>
  <si>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</si>
  <si>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</si>
  <si>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</si>
  <si>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</si>
  <si>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</si>
  <si>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</si>
  <si>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</si>
  <si>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</si>
  <si>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</si>
  <si>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</si>
  <si>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</si>
  <si>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</si>
  <si>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</si>
  <si>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</si>
  <si>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</si>
  <si>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</si>
  <si>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</si>
  <si>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</si>
  <si>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</si>
  <si>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</si>
  <si>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</si>
  <si>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</si>
  <si>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</si>
  <si>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</si>
  <si>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</si>
  <si>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</si>
  <si>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</si>
  <si>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</si>
  <si>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</si>
  <si>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</si>
  <si>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</si>
  <si>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</si>
  <si>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</si>
  <si>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</si>
  <si>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</si>
  <si>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</si>
  <si>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</si>
  <si>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</si>
  <si>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</si>
  <si>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</si>
  <si>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</si>
  <si>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</si>
  <si>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</si>
  <si>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</si>
  <si>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</si>
  <si>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</si>
  <si>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</si>
  <si>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</si>
  <si>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</si>
  <si>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</si>
  <si>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</si>
  <si>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</si>
  <si>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</si>
  <si>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</si>
  <si>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</si>
  <si>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</si>
  <si>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</si>
  <si>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</si>
  <si>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</si>
  <si>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</si>
  <si>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</si>
  <si>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</si>
  <si>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</si>
  <si>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</si>
  <si>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</si>
  <si>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</si>
  <si>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</si>
  <si>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</si>
  <si>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</si>
  <si>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</si>
  <si>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</si>
  <si>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</si>
  <si>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</si>
  <si>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</si>
  <si>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</si>
  <si>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</si>
  <si>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</si>
  <si>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</si>
  <si>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</si>
  <si>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</si>
  <si>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</si>
  <si>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</si>
  <si>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</si>
  <si>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</si>
  <si>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</si>
  <si>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</si>
  <si>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</si>
  <si>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</si>
  <si>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</si>
  <si>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</si>
  <si>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</si>
  <si>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</si>
  <si>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</si>
  <si>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</si>
  <si>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</si>
  <si>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</si>
  <si>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</si>
  <si>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</si>
  <si>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</si>
  <si>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</si>
  <si>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</si>
  <si>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</si>
  <si>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</si>
  <si>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</si>
  <si>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</si>
  <si>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</si>
  <si>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</si>
  <si>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</si>
  <si>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</si>
  <si>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</si>
  <si>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</si>
  <si>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</si>
  <si>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</si>
  <si>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</si>
  <si>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</si>
  <si>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</si>
  <si>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</si>
  <si>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</si>
  <si>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</si>
  <si>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</si>
  <si>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</si>
  <si>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</si>
  <si>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</si>
  <si>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</si>
  <si>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</si>
  <si>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</si>
  <si>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</si>
  <si>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</si>
  <si>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</si>
  <si>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</si>
  <si>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</si>
  <si>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</si>
  <si>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</si>
  <si>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</si>
  <si>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</si>
  <si>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</si>
  <si>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</si>
  <si>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</si>
  <si>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</si>
  <si>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</si>
  <si>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</si>
  <si>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</si>
  <si>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</si>
  <si>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</si>
  <si>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</si>
  <si>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</si>
  <si>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</si>
  <si>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</si>
  <si>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</si>
  <si>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</si>
  <si>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</si>
  <si>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</si>
  <si>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</si>
  <si>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</si>
  <si>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</si>
  <si>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</si>
  <si>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</si>
  <si>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</si>
  <si>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</si>
  <si>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</si>
  <si>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</si>
  <si>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</si>
  <si>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</si>
  <si>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</si>
  <si>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</si>
  <si>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</si>
  <si>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</si>
  <si>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</si>
  <si>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</si>
  <si>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</si>
  <si>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</si>
  <si>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</si>
  <si>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</si>
  <si>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</si>
  <si>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</si>
  <si>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</si>
  <si>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</si>
  <si>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</si>
  <si>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</si>
  <si>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</si>
  <si>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</si>
  <si>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</si>
  <si>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</si>
  <si>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</si>
  <si>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</si>
  <si>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</si>
  <si>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</si>
  <si>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</si>
  <si>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</si>
  <si>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</si>
  <si>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</si>
  <si>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</si>
  <si>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</si>
  <si>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</si>
  <si>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</si>
  <si>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</si>
  <si>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</si>
  <si>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</si>
  <si>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</si>
  <si>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</si>
  <si>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</si>
  <si>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</si>
  <si>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</si>
  <si>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</si>
  <si>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</si>
  <si>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</si>
  <si>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</si>
  <si>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</si>
  <si>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</si>
  <si>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</si>
  <si>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</si>
  <si>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</si>
  <si>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</si>
  <si>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</si>
  <si>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</si>
  <si>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</si>
  <si>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</si>
  <si>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</si>
  <si>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</si>
  <si>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</si>
  <si>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</si>
  <si>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</si>
  <si>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</si>
  <si>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</si>
  <si>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</si>
  <si>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</si>
  <si>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</si>
  <si>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</si>
  <si>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</si>
  <si>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</si>
  <si>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</si>
  <si>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</si>
  <si>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</si>
  <si>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</si>
  <si>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</si>
  <si>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</si>
  <si>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</si>
  <si>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</si>
  <si>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</si>
  <si>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</si>
  <si>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</si>
  <si>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</si>
  <si>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</si>
  <si>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</si>
  <si>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</si>
  <si>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</si>
  <si>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</si>
  <si>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</si>
  <si>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</si>
  <si>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</si>
  <si>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</si>
  <si>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</si>
  <si>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</si>
  <si>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</si>
  <si>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</si>
  <si>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</si>
  <si>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</si>
  <si>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</si>
  <si>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</si>
  <si>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</si>
  <si>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</si>
  <si>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</si>
  <si>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</si>
  <si>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</si>
  <si>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</si>
  <si>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</si>
  <si>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</si>
  <si>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</si>
  <si>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</si>
  <si>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</si>
  <si>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</si>
  <si>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</si>
  <si>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</si>
  <si>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</si>
  <si>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</si>
  <si>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</si>
  <si>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</si>
  <si>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</si>
  <si>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</si>
  <si>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</si>
  <si>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</si>
  <si>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</si>
  <si>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</si>
  <si>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</si>
  <si>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</si>
  <si>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</si>
  <si>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</si>
  <si>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</si>
  <si>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</si>
  <si>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</si>
  <si>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</si>
  <si>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</si>
  <si>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</si>
  <si>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</si>
  <si>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</si>
  <si>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</si>
  <si>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</si>
  <si>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</si>
  <si>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</si>
  <si>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</si>
  <si>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</si>
  <si>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</si>
  <si>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</si>
  <si>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</si>
  <si>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</si>
  <si>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</si>
  <si>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</si>
  <si>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</si>
  <si>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</si>
  <si>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</si>
  <si>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</si>
  <si>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</si>
  <si>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</si>
  <si>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</si>
  <si>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</si>
  <si>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</si>
  <si>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</si>
  <si>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</si>
  <si>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</si>
  <si>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</si>
  <si>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</si>
  <si>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</si>
  <si>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</si>
  <si>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</si>
  <si>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</si>
  <si>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</si>
  <si>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</si>
  <si>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</si>
  <si>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</si>
  <si>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</si>
  <si>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</si>
  <si>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</si>
  <si>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</si>
  <si>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</si>
  <si>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</si>
  <si>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</si>
  <si>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</si>
  <si>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</si>
  <si>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</si>
  <si>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</si>
  <si>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</si>
  <si>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</si>
  <si>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</si>
  <si>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</si>
  <si>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</si>
  <si>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</si>
  <si>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</si>
  <si>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</si>
  <si>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</si>
  <si>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</si>
  <si>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</si>
  <si>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</si>
  <si>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</si>
  <si>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</si>
  <si>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</si>
  <si>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</si>
  <si>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</si>
  <si>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</si>
  <si>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</si>
  <si>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</si>
  <si>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</si>
  <si>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</si>
  <si>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</si>
  <si>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</si>
  <si>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</si>
  <si>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</si>
  <si>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</si>
  <si>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</si>
  <si>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</si>
  <si>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</si>
  <si>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</si>
  <si>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</si>
  <si>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</si>
  <si>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</si>
  <si>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</si>
  <si>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</si>
  <si>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</si>
  <si>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</si>
  <si>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</si>
  <si>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</si>
  <si>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</si>
  <si>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</si>
  <si>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</si>
  <si>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</si>
  <si>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</si>
  <si>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</si>
  <si>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</si>
  <si>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</si>
  <si>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</si>
  <si>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</si>
  <si>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</si>
  <si>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</si>
  <si>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</si>
  <si>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</si>
  <si>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</si>
  <si>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</si>
  <si>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</si>
  <si>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</si>
  <si>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</si>
  <si>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</si>
  <si>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</si>
  <si>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</si>
  <si>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</si>
  <si>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</si>
  <si>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</si>
  <si>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</si>
  <si>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</si>
  <si>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</si>
  <si>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</si>
  <si>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</si>
  <si>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</si>
  <si>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</si>
  <si>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</si>
  <si>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</si>
  <si>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</si>
  <si>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</si>
  <si>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</si>
  <si>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</si>
  <si>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</si>
  <si>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</si>
  <si>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</si>
  <si>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</si>
  <si>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</si>
  <si>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</si>
  <si>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</si>
  <si>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</si>
  <si>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</si>
  <si>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</si>
  <si>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</si>
  <si>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</si>
  <si>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</si>
  <si>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</si>
  <si>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</si>
  <si>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</si>
  <si>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</si>
  <si>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</si>
  <si>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</si>
  <si>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</si>
  <si>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</si>
  <si>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</si>
  <si>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</si>
  <si>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</si>
  <si>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</si>
  <si>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</si>
  <si>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</si>
  <si>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</si>
  <si>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</si>
  <si>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</si>
  <si>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</si>
  <si>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</si>
  <si>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</si>
  <si>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</si>
  <si>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</si>
  <si>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</si>
  <si>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</si>
  <si>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</si>
  <si>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</si>
  <si>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</si>
  <si>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</si>
  <si>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</si>
  <si>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</si>
  <si>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</si>
  <si>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</si>
  <si>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</si>
  <si>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</si>
  <si>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</si>
  <si>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</si>
  <si>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</si>
  <si>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</si>
  <si>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</si>
  <si>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</si>
  <si>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</si>
  <si>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</si>
  <si>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</si>
  <si>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</si>
  <si>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</si>
  <si>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</si>
  <si>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</si>
  <si>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</si>
  <si>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</si>
  <si>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</si>
  <si>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</si>
  <si>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</si>
  <si>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</si>
  <si>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</si>
  <si>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</si>
  <si>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</si>
  <si>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</si>
  <si>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</si>
  <si>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</si>
  <si>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</si>
  <si>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</si>
  <si>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</si>
  <si>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</si>
  <si>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</si>
  <si>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</si>
  <si>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</si>
  <si>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</si>
  <si>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</si>
  <si>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</si>
  <si>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</si>
  <si>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</si>
  <si>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</si>
  <si>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</si>
  <si>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</si>
  <si>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</si>
  <si>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</si>
  <si>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</si>
  <si>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</si>
  <si>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</si>
  <si>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</si>
  <si>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</si>
  <si>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</si>
  <si>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</si>
  <si>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</si>
  <si>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</si>
  <si>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</si>
  <si>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</si>
  <si>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</si>
  <si>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</si>
  <si>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</si>
  <si>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</si>
  <si>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</si>
  <si>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</si>
  <si>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</si>
  <si>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</si>
  <si>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</si>
  <si>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</si>
  <si>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</si>
  <si>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</si>
  <si>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</si>
  <si>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</si>
  <si>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</si>
  <si>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</si>
  <si>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</si>
  <si>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</si>
  <si>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</si>
  <si>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</si>
  <si>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</si>
  <si>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</si>
  <si>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</si>
  <si>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</si>
  <si>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</si>
  <si>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</si>
  <si>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</si>
  <si>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</si>
  <si>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</si>
  <si>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</si>
  <si>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</si>
  <si>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</si>
  <si>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</si>
  <si>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</si>
  <si>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</si>
  <si>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</si>
  <si>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</si>
  <si>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</si>
  <si>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</si>
  <si>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</si>
  <si>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</si>
  <si>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</si>
  <si>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</si>
  <si>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</si>
  <si>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</si>
  <si>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</si>
  <si>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</si>
  <si>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</si>
  <si>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</si>
  <si>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</si>
  <si>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</si>
  <si>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</si>
  <si>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</si>
  <si>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</si>
  <si>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</si>
  <si>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</si>
  <si>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</si>
  <si>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</si>
  <si>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</si>
  <si>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</si>
  <si>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</si>
  <si>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</si>
  <si>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</si>
  <si>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</si>
  <si>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</si>
  <si>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</si>
  <si>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</si>
  <si>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</si>
  <si>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</si>
  <si>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</si>
  <si>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</si>
  <si>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</si>
  <si>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</si>
  <si>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</si>
  <si>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</si>
  <si>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</si>
  <si>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</si>
  <si>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</si>
  <si>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</si>
  <si>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</si>
  <si>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</si>
  <si>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</si>
  <si>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</si>
  <si>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</si>
  <si>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</si>
  <si>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</si>
  <si>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</si>
  <si>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</si>
  <si>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</si>
  <si>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</si>
  <si>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</si>
  <si>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</si>
  <si>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</si>
  <si>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</si>
  <si>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</si>
  <si>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</si>
  <si>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</si>
  <si>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</si>
  <si>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</si>
  <si>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</si>
  <si>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</si>
  <si>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</si>
  <si>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</si>
  <si>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</si>
  <si>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</si>
  <si>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</si>
  <si>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</si>
  <si>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</si>
  <si>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</si>
  <si>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</si>
  <si>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</si>
  <si>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</si>
  <si>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</si>
  <si>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</si>
  <si>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</si>
  <si>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</si>
  <si>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</si>
  <si>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</si>
  <si>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</si>
  <si>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</si>
  <si>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</si>
  <si>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</si>
  <si>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</si>
  <si>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</si>
  <si>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</si>
  <si>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</si>
  <si>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</si>
  <si>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</si>
  <si>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</si>
  <si>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</si>
  <si>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</si>
  <si>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</si>
  <si>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</si>
  <si>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</si>
  <si>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</si>
  <si>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</si>
  <si>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</si>
  <si>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</si>
  <si>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</si>
  <si>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</si>
  <si>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</si>
  <si>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</si>
  <si>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</si>
  <si>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</si>
  <si>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</si>
  <si>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</si>
  <si>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</si>
  <si>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</si>
  <si>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</si>
  <si>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</si>
  <si>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</si>
  <si>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</si>
  <si>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</si>
  <si>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</si>
  <si>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</si>
  <si>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</si>
  <si>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</si>
  <si>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</si>
  <si>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</si>
  <si>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</si>
  <si>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</si>
  <si>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</si>
  <si>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</si>
  <si>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</si>
  <si>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</si>
  <si>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</si>
  <si>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</si>
  <si>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</si>
  <si>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</si>
  <si>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</si>
  <si>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</si>
  <si>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</si>
  <si>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</si>
  <si>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</si>
  <si>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</si>
  <si>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</si>
  <si>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</si>
  <si>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</si>
  <si>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</si>
  <si>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</si>
  <si>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</si>
  <si>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</si>
  <si>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</si>
  <si>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</si>
  <si>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</si>
  <si>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</si>
  <si>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</si>
  <si>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</si>
  <si>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</si>
  <si>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</si>
  <si>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</si>
  <si>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</si>
  <si>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</si>
  <si>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</si>
  <si>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</si>
  <si>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</si>
  <si>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</si>
  <si>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</si>
  <si>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</si>
  <si>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</si>
  <si>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</si>
  <si>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</si>
  <si>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</si>
  <si>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</si>
  <si>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</si>
  <si>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</si>
  <si>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</si>
  <si>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</si>
  <si>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</si>
  <si>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</si>
  <si>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</si>
  <si>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</si>
  <si>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</si>
  <si>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</si>
  <si>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</si>
  <si>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</si>
  <si>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</si>
  <si>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</si>
  <si>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</si>
  <si>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</si>
  <si>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</si>
  <si>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</si>
  <si>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</si>
  <si>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</si>
  <si>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</si>
  <si>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</si>
  <si>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</si>
  <si>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</si>
  <si>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</si>
  <si>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</si>
  <si>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</si>
  <si>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</si>
  <si>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</si>
  <si>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</si>
  <si>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</si>
  <si>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</si>
  <si>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</si>
  <si>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</si>
  <si>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</si>
  <si>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</si>
  <si>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</si>
  <si>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</si>
  <si>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</si>
  <si>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</si>
  <si>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</si>
  <si>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</si>
  <si>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</si>
  <si>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</si>
  <si>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</si>
  <si>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</si>
  <si>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</si>
  <si>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</si>
  <si>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</si>
  <si>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</si>
  <si>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</si>
  <si>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</si>
  <si>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</si>
  <si>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</si>
  <si>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</si>
  <si>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</si>
  <si>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</si>
  <si>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</si>
  <si>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</si>
  <si>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</si>
  <si>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</si>
  <si>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</si>
  <si>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</si>
  <si>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</si>
  <si>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</si>
  <si>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</si>
  <si>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</si>
  <si>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</si>
  <si>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</si>
  <si>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</si>
  <si>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</si>
  <si>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</si>
  <si>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</si>
  <si>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</si>
  <si>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</si>
  <si>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</si>
  <si>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</si>
  <si>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</si>
  <si>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</si>
  <si>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</si>
  <si>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</si>
  <si>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</si>
  <si>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</si>
  <si>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</si>
  <si>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</si>
  <si>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</si>
  <si>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</si>
  <si>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</si>
  <si>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</si>
  <si>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</si>
  <si>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</si>
  <si>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</si>
  <si>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</si>
  <si>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</si>
  <si>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</si>
  <si>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</si>
  <si>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</si>
  <si>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</si>
  <si>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</si>
  <si>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</si>
  <si>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</si>
  <si>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</si>
  <si>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</si>
  <si>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</si>
  <si>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</si>
  <si>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</si>
  <si>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</si>
  <si>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</si>
  <si>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</si>
  <si>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</si>
  <si>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</si>
  <si>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</si>
  <si>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</si>
  <si>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</si>
  <si>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</si>
  <si>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</si>
  <si>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</si>
  <si>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</si>
  <si>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</si>
  <si>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</si>
  <si>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</si>
  <si>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</si>
  <si>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</si>
  <si>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</si>
  <si>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</si>
  <si>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</si>
  <si>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</si>
  <si>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</si>
  <si>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</si>
  <si>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</si>
  <si>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</si>
  <si>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</si>
  <si>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</si>
  <si>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</si>
  <si>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</si>
  <si>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</si>
  <si>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</si>
  <si>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</si>
  <si>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</si>
  <si>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</si>
  <si>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</si>
  <si>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</si>
  <si>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</si>
  <si>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</si>
  <si>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</si>
  <si>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</si>
  <si>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</si>
  <si>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</si>
  <si>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</si>
  <si>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</si>
  <si>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</si>
  <si>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</si>
  <si>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</si>
  <si>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</si>
  <si>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</si>
  <si>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</si>
  <si>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</si>
  <si>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</si>
  <si>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</si>
  <si>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</si>
  <si>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</si>
  <si>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</si>
  <si>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</si>
  <si>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</si>
  <si>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</si>
  <si>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</si>
  <si>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</si>
  <si>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</si>
  <si>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</si>
  <si>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</si>
  <si>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</si>
  <si>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</si>
  <si>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</si>
  <si>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</si>
  <si>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</si>
  <si>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</si>
  <si>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</si>
  <si>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</si>
  <si>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</si>
  <si>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</si>
  <si>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</si>
  <si>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</si>
  <si>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</si>
  <si>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</si>
  <si>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</si>
  <si>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</si>
  <si>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</si>
  <si>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</si>
  <si>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</si>
  <si>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</si>
  <si>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</si>
  <si>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</si>
  <si>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</si>
  <si>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</si>
  <si>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</si>
  <si>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</si>
  <si>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</si>
  <si>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</si>
  <si>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</si>
  <si>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</si>
  <si>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</si>
  <si>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</si>
  <si>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</si>
  <si>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</si>
  <si>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</si>
  <si>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</si>
  <si>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</si>
  <si>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</si>
  <si>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</si>
  <si>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</si>
  <si>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</si>
  <si>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</si>
  <si>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</si>
  <si>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</si>
  <si>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</si>
  <si>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</si>
  <si>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</si>
  <si>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</si>
  <si>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</si>
  <si>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</si>
  <si>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</si>
  <si>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</si>
  <si>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</si>
  <si>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</si>
  <si>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</si>
  <si>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</si>
  <si>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</si>
  <si>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</si>
  <si>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</si>
  <si>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</si>
  <si>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</si>
  <si>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</si>
  <si>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</si>
  <si>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</si>
  <si>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</si>
  <si>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</si>
  <si>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</si>
  <si>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</si>
  <si>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</si>
  <si>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</si>
  <si>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</si>
  <si>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</si>
  <si>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</si>
  <si>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</si>
  <si>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</si>
  <si>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</si>
  <si>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</si>
  <si>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</si>
  <si>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</si>
  <si>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</si>
  <si>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</si>
  <si>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</si>
  <si>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</si>
  <si>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</si>
  <si>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</si>
  <si>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</si>
  <si>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</si>
  <si>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</si>
  <si>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</si>
  <si>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</si>
  <si>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</si>
  <si>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</si>
  <si>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</si>
  <si>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</si>
  <si>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</si>
  <si>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</si>
  <si>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</si>
  <si>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</si>
  <si>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</si>
  <si>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</si>
  <si>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</si>
  <si>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</si>
  <si>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</si>
  <si>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</si>
  <si>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</si>
  <si>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</si>
  <si>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</si>
  <si>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</si>
  <si>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</si>
  <si>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</si>
  <si>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</si>
  <si>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</si>
  <si>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</si>
  <si>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</si>
  <si>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</si>
  <si>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</si>
  <si>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</si>
  <si>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</si>
  <si>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</si>
  <si>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</si>
  <si>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</si>
  <si>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</si>
  <si>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</si>
  <si>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</si>
  <si>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</si>
  <si>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</si>
  <si>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</si>
  <si>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</si>
  <si>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</si>
  <si>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</si>
  <si>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</si>
  <si>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</si>
  <si>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</si>
  <si>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</si>
  <si>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</si>
  <si>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</si>
  <si>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</si>
  <si>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</si>
  <si>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</si>
  <si>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</si>
  <si>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</si>
  <si>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</si>
  <si>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</si>
  <si>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</si>
  <si>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</si>
  <si>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</si>
  <si>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</si>
  <si>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</si>
  <si>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</si>
  <si>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</si>
  <si>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</si>
  <si>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</si>
  <si>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</si>
  <si>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</si>
  <si>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</si>
  <si>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</si>
  <si>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</si>
  <si>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</si>
  <si>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</si>
  <si>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</si>
  <si>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</si>
  <si>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</si>
  <si>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</si>
  <si>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</si>
  <si>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</si>
  <si>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</si>
  <si>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</si>
  <si>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</si>
  <si>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</si>
  <si>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</si>
  <si>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</si>
  <si>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</si>
  <si>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</si>
  <si>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</si>
  <si>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</si>
  <si>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</si>
  <si>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</si>
  <si>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</si>
  <si>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</si>
  <si>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</si>
  <si>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</si>
  <si>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</si>
  <si>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</si>
  <si>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</si>
  <si>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</si>
  <si>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</si>
  <si>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</si>
  <si>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</si>
  <si>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</si>
  <si>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</si>
  <si>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</si>
  <si>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</si>
  <si>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</si>
  <si>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</si>
  <si>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</si>
  <si>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</si>
  <si>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</si>
  <si>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</si>
  <si>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</si>
  <si>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</si>
  <si>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</si>
  <si>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</si>
  <si>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</si>
  <si>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</si>
  <si>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</si>
  <si>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</si>
  <si>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</si>
  <si>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</si>
  <si>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</si>
  <si>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</si>
  <si>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</si>
  <si>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</si>
  <si>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</si>
  <si>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</si>
  <si>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</si>
  <si>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</si>
  <si>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</si>
  <si>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</si>
  <si>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</si>
  <si>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</si>
  <si>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</si>
  <si>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</si>
  <si>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</si>
  <si>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</si>
  <si>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</si>
  <si>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</si>
  <si>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</si>
  <si>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</si>
  <si>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</si>
  <si>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</si>
  <si>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</si>
  <si>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</si>
  <si>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</si>
  <si>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</si>
  <si>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</si>
  <si>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</si>
  <si>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</si>
  <si>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</si>
  <si>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</si>
  <si>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</si>
  <si>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</si>
  <si>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</si>
  <si>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</si>
  <si>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</si>
  <si>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</si>
  <si>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</si>
  <si>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</si>
  <si>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</si>
  <si>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</si>
  <si>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</si>
  <si>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</si>
  <si>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</si>
  <si>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</si>
  <si>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</si>
  <si>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</si>
  <si>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</si>
  <si>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</si>
  <si>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</si>
  <si>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</si>
  <si>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</si>
  <si>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</si>
  <si>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</si>
  <si>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</si>
  <si>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</si>
  <si>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</si>
  <si>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</si>
  <si>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</si>
  <si>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</si>
  <si>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</si>
  <si>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</si>
  <si>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</si>
  <si>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</si>
  <si>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</si>
  <si>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</si>
  <si>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</si>
  <si>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</si>
  <si>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</si>
  <si>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</si>
  <si>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</si>
  <si>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</si>
  <si>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</si>
  <si>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</si>
  <si>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</si>
  <si>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</si>
  <si>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</si>
  <si>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</si>
  <si>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</si>
  <si>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</si>
  <si>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</si>
  <si>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</si>
  <si>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</si>
  <si>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</si>
  <si>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</si>
  <si>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</si>
  <si>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</si>
  <si>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</si>
  <si>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</si>
  <si>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</si>
  <si>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</si>
  <si>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</si>
  <si>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</si>
  <si>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</si>
  <si>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</si>
  <si>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</si>
  <si>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</si>
  <si>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</si>
  <si>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</si>
  <si>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</si>
  <si>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</si>
  <si>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</si>
  <si>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</si>
  <si>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</si>
  <si>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</si>
  <si>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</si>
  <si>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</si>
  <si>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</si>
  <si>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</si>
  <si>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</si>
  <si>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</si>
  <si>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</si>
  <si>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</si>
  <si>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</si>
  <si>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</si>
  <si>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</si>
  <si>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</si>
  <si>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</si>
  <si>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</si>
  <si>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</si>
  <si>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</si>
  <si>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</si>
  <si>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</si>
  <si>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</si>
  <si>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</si>
  <si>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</si>
  <si>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</si>
  <si>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</si>
  <si>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</si>
  <si>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</si>
  <si>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</si>
  <si>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</si>
  <si>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</si>
  <si>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</si>
  <si>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</si>
  <si>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</si>
  <si>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</si>
  <si>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</si>
  <si>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</si>
  <si>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</si>
  <si>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</si>
  <si>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</si>
  <si>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</si>
  <si>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</si>
  <si>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</si>
  <si>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</si>
  <si>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</si>
  <si>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</si>
  <si>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</si>
  <si>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</si>
  <si>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</si>
  <si>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</si>
  <si>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</si>
  <si>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</si>
  <si>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</si>
  <si>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</si>
  <si>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</si>
  <si>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</si>
  <si>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</si>
  <si>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</si>
  <si>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</si>
  <si>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</si>
  <si>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</si>
  <si>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</si>
  <si>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</si>
  <si>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</si>
  <si>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</si>
  <si>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</si>
  <si>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</si>
  <si>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</si>
  <si>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</si>
  <si>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</si>
  <si>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</si>
  <si>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</si>
  <si>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</si>
  <si>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</si>
  <si>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</si>
  <si>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</si>
  <si>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</si>
  <si>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</si>
  <si>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</si>
  <si>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</si>
  <si>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</si>
  <si>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</si>
  <si>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</si>
  <si>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</si>
  <si>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</si>
  <si>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</si>
  <si>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</si>
  <si>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</si>
  <si>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</si>
  <si>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</si>
  <si>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</si>
  <si>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</si>
  <si>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</si>
  <si>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</si>
  <si>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</si>
  <si>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</si>
  <si>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</si>
  <si>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</si>
  <si>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</si>
  <si>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</si>
  <si>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</si>
  <si>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</si>
  <si>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</si>
  <si>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</si>
  <si>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</si>
  <si>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</si>
  <si>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</si>
  <si>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</si>
  <si>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</si>
  <si>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</si>
  <si>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</si>
  <si>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</si>
  <si>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</si>
  <si>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</si>
  <si>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</si>
  <si>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</si>
  <si>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</si>
  <si>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</si>
  <si>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</si>
  <si>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</si>
  <si>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</si>
  <si>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</si>
  <si>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</si>
  <si>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</si>
  <si>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</si>
  <si>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</si>
  <si>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</si>
  <si>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</si>
  <si>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</si>
  <si>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</si>
  <si>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</si>
  <si>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</si>
  <si>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</si>
  <si>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</si>
  <si>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</si>
  <si>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</si>
  <si>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</si>
  <si>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</si>
  <si>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</si>
  <si>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</si>
  <si>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</si>
  <si>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</si>
  <si>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</si>
  <si>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</si>
  <si>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</si>
  <si>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</si>
  <si>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</si>
  <si>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</si>
  <si>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</si>
  <si>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</si>
  <si>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</si>
  <si>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</si>
  <si>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</si>
  <si>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</si>
  <si>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</si>
  <si>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</si>
  <si>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</si>
  <si>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</si>
  <si>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</si>
  <si>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</si>
  <si>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</si>
  <si>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</si>
  <si>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</si>
  <si>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</si>
  <si>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</si>
  <si>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</si>
  <si>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</si>
  <si>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</si>
  <si>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</si>
  <si>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</si>
  <si>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</si>
  <si>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</si>
  <si>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</si>
  <si>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</si>
  <si>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</si>
  <si>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</si>
  <si>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</si>
  <si>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</si>
  <si>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</si>
  <si>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</si>
  <si>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</si>
  <si>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</si>
  <si>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</si>
  <si>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</si>
  <si>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</si>
  <si>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</si>
  <si>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</si>
  <si>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</si>
  <si>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</si>
  <si>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</si>
  <si>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</si>
  <si>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</si>
  <si>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</si>
  <si>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</si>
  <si>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</si>
  <si>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</si>
  <si>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</si>
  <si>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</si>
  <si>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</si>
  <si>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</si>
  <si>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</si>
  <si>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</si>
  <si>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</si>
  <si>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</si>
  <si>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</si>
  <si>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</si>
  <si>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</si>
  <si>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</si>
  <si>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</si>
  <si>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</si>
  <si>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</si>
  <si>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</si>
  <si>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</si>
  <si>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</si>
  <si>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</si>
  <si>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</si>
  <si>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</si>
  <si>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</si>
  <si>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</si>
  <si>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</si>
  <si>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</si>
  <si>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</si>
  <si>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</si>
  <si>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</si>
  <si>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</si>
  <si>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</si>
  <si>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</si>
  <si>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</si>
  <si>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</si>
  <si>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</si>
  <si>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</si>
  <si>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</si>
  <si>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</si>
  <si>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</si>
  <si>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</si>
  <si>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</si>
  <si>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</si>
  <si>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</si>
  <si>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</si>
  <si>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</si>
  <si>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</si>
  <si>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</si>
  <si>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</si>
  <si>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</si>
  <si>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</si>
  <si>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</si>
  <si>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</si>
  <si>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</si>
  <si>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</si>
  <si>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</si>
  <si>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</si>
  <si>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</si>
  <si>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</si>
  <si>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</si>
  <si>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</si>
  <si>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</si>
  <si>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</si>
  <si>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</si>
  <si>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</si>
  <si>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</si>
  <si>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</si>
  <si>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</si>
  <si>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</si>
  <si>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</si>
  <si>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</si>
  <si>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</si>
  <si>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</si>
  <si>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</si>
  <si>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</si>
  <si>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</si>
  <si>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</si>
  <si>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</si>
  <si>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</si>
  <si>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</si>
  <si>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</si>
  <si>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</si>
  <si>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</si>
  <si>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</si>
  <si>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</si>
  <si>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</si>
  <si>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</si>
  <si>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</si>
  <si>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</si>
  <si>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</si>
  <si>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</si>
  <si>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</si>
  <si>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</si>
  <si>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</si>
  <si>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</si>
  <si>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</si>
  <si>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</si>
  <si>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</si>
  <si>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</si>
  <si>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</si>
  <si>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</si>
  <si>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</si>
  <si>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</si>
  <si>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</si>
  <si>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</si>
  <si>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</si>
  <si>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</si>
  <si>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</si>
  <si>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</si>
  <si>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</si>
  <si>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</si>
  <si>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</si>
  <si>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</si>
  <si>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</si>
  <si>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</si>
  <si>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</si>
  <si>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</si>
  <si>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</si>
  <si>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</si>
  <si>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</si>
  <si>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</si>
  <si>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</si>
  <si>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</si>
  <si>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</si>
  <si>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</si>
  <si>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</si>
  <si>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</si>
  <si>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</si>
  <si>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</si>
  <si>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</si>
  <si>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</si>
  <si>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</si>
  <si>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</si>
  <si>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</si>
  <si>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</si>
  <si>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</si>
  <si>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</si>
  <si>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</si>
  <si>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</si>
  <si>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</si>
  <si>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</si>
  <si>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</si>
  <si>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</si>
  <si>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</si>
  <si>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</si>
  <si>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</si>
  <si>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</si>
  <si>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</si>
  <si>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</si>
  <si>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</si>
  <si>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</si>
  <si>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</si>
  <si>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</si>
  <si>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</si>
  <si>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</si>
  <si>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</si>
  <si>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</si>
  <si>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</si>
  <si>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</si>
  <si>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</si>
  <si>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</si>
  <si>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</si>
  <si>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</si>
  <si>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</si>
  <si>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</si>
  <si>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</si>
  <si>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</si>
  <si>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</si>
  <si>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</si>
  <si>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</si>
  <si>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</si>
  <si>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</si>
  <si>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</si>
  <si>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</si>
  <si>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</si>
  <si>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</si>
  <si>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</si>
  <si>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</si>
  <si>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</si>
  <si>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</si>
  <si>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</si>
  <si>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</si>
  <si>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</si>
  <si>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</si>
  <si>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</si>
  <si>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</si>
  <si>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</si>
  <si>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</si>
  <si>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</si>
  <si>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</si>
  <si>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</si>
  <si>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</si>
  <si>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</si>
  <si>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</si>
  <si>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</si>
  <si>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</si>
  <si>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</si>
  <si>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</si>
  <si>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</si>
  <si>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</si>
  <si>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</si>
  <si>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</si>
  <si>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</si>
  <si>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</si>
  <si>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</si>
  <si>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</si>
  <si>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</si>
  <si>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</si>
  <si>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</si>
  <si>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</si>
  <si>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</si>
  <si>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</si>
  <si>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</si>
  <si>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</si>
  <si>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</si>
  <si>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</si>
  <si>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</si>
  <si>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</si>
  <si>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</si>
  <si>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</si>
  <si>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</si>
  <si>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</si>
  <si>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</si>
  <si>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</si>
  <si>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</si>
  <si>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</si>
  <si>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</si>
  <si>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</si>
  <si>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</si>
  <si>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</si>
  <si>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</si>
  <si>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</si>
  <si>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</si>
  <si>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</si>
  <si>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</si>
  <si>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</si>
  <si>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</si>
  <si>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</si>
  <si>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</si>
  <si>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</si>
  <si>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</si>
  <si>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</si>
  <si>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</si>
  <si>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</si>
  <si>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</si>
  <si>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</si>
  <si>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</si>
  <si>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</si>
  <si>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</si>
  <si>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</si>
  <si>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</si>
  <si>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</si>
  <si>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</si>
  <si>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</si>
  <si>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</si>
  <si>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</si>
  <si>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</si>
  <si>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</si>
  <si>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</si>
  <si>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</si>
  <si>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</si>
  <si>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</si>
  <si>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</si>
  <si>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</si>
  <si>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</si>
  <si>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</si>
  <si>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</si>
  <si>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</si>
  <si>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</si>
  <si>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</si>
  <si>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</si>
  <si>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</si>
  <si>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</si>
  <si>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</si>
  <si>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</si>
  <si>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</si>
  <si>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</si>
  <si>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</si>
  <si>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</si>
  <si>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</si>
  <si>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</si>
  <si>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</si>
  <si>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</si>
  <si>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</si>
  <si>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</si>
  <si>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</si>
  <si>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</si>
  <si>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</si>
  <si>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</si>
  <si>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</si>
  <si>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</si>
  <si>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</si>
  <si>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</si>
  <si>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</si>
  <si>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</si>
  <si>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</si>
  <si>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</si>
  <si>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</si>
  <si>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</si>
  <si>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</si>
  <si>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</si>
  <si>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</si>
  <si>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</si>
  <si>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</si>
  <si>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</si>
  <si>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</si>
  <si>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</si>
  <si>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</si>
  <si>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</si>
  <si>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</si>
  <si>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</si>
  <si>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</si>
  <si>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</si>
  <si>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</si>
  <si>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</si>
  <si>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</si>
  <si>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</si>
  <si>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</si>
  <si>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</si>
  <si>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</si>
  <si>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</si>
  <si>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</si>
  <si>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</si>
  <si>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</si>
  <si>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</si>
  <si>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</si>
  <si>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</si>
  <si>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</si>
  <si>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</si>
  <si>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</si>
  <si>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</si>
  <si>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</si>
  <si>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</si>
  <si>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</si>
  <si>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</si>
  <si>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</si>
  <si>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</si>
  <si>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</si>
  <si>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</si>
  <si>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</si>
  <si>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</si>
  <si>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</si>
  <si>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</si>
  <si>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</si>
  <si>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</si>
  <si>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</si>
  <si>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</si>
  <si>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</si>
  <si>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</si>
  <si>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</si>
  <si>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</si>
  <si>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</si>
  <si>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</si>
  <si>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</si>
  <si>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</si>
  <si>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</si>
  <si>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</si>
  <si>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</si>
  <si>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</si>
  <si>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</si>
  <si>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</si>
  <si>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</si>
  <si>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</si>
  <si>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</si>
  <si>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</si>
  <si>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</si>
  <si>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</si>
  <si>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</si>
  <si>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</si>
  <si>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</si>
  <si>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</si>
  <si>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</si>
  <si>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</si>
  <si>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</si>
  <si>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</si>
  <si>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</si>
  <si>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</si>
  <si>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</si>
  <si>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</si>
  <si>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</si>
  <si>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</si>
  <si>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</si>
  <si>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</si>
  <si>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</si>
  <si>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</si>
  <si>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</si>
  <si>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</si>
  <si>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</si>
  <si>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</si>
  <si>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</si>
  <si>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</si>
  <si>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</si>
  <si>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</si>
  <si>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</si>
  <si>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</si>
  <si>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</si>
  <si>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</si>
  <si>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</si>
  <si>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</si>
  <si>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</si>
  <si>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</si>
  <si>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</si>
  <si>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</si>
  <si>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</si>
  <si>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</si>
  <si>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</si>
  <si>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</si>
  <si>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</si>
  <si>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</si>
  <si>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</si>
  <si>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</si>
  <si>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</si>
  <si>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</si>
  <si>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</si>
  <si>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</si>
  <si>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</si>
  <si>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</si>
  <si>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</si>
  <si>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</si>
  <si>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</si>
  <si>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</si>
  <si>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</si>
  <si>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</si>
  <si>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</si>
  <si>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</si>
  <si>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</si>
  <si>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</si>
  <si>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</si>
  <si>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</si>
  <si>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</si>
  <si>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</si>
  <si>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</si>
  <si>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</si>
  <si>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</si>
  <si>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</si>
  <si>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</si>
  <si>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</si>
  <si>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</si>
  <si>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</si>
  <si>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</si>
  <si>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</si>
  <si>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</si>
  <si>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</si>
  <si>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</si>
  <si>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</si>
  <si>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</si>
  <si>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</si>
  <si>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</si>
  <si>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</si>
  <si>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</si>
  <si>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</si>
  <si>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</si>
  <si>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</si>
  <si>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</si>
  <si>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</si>
  <si>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</si>
  <si>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</si>
  <si>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</si>
  <si>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</si>
  <si>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</si>
  <si>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</si>
  <si>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</si>
  <si>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</si>
  <si>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</si>
  <si>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</si>
  <si>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</si>
  <si>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</si>
  <si>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</si>
  <si>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</si>
  <si>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</si>
  <si>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</si>
  <si>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</si>
  <si>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</si>
  <si>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</si>
  <si>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</si>
  <si>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</si>
  <si>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</si>
  <si>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</si>
  <si>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</si>
  <si>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</si>
  <si>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</si>
  <si>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</si>
  <si>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</si>
  <si>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</si>
  <si>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</si>
  <si>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</si>
  <si>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</si>
  <si>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</si>
  <si>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</si>
  <si>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</si>
  <si>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</si>
  <si>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</si>
  <si>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</si>
  <si>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</si>
  <si>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</si>
  <si>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</si>
  <si>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</si>
  <si>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</si>
  <si>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</si>
  <si>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</si>
  <si>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</si>
  <si>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</si>
  <si>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</si>
  <si>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</si>
  <si>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</si>
  <si>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</si>
  <si>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</si>
  <si>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</si>
  <si>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</si>
  <si>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</si>
  <si>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</si>
  <si>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</si>
  <si>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</si>
  <si>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</si>
  <si>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</si>
  <si>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</si>
  <si>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</si>
  <si>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</si>
  <si>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</si>
  <si>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</si>
  <si>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</si>
  <si>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</si>
  <si>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</si>
  <si>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</si>
  <si>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</si>
  <si>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</si>
  <si>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</si>
  <si>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</si>
  <si>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</si>
  <si>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</si>
  <si>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</si>
  <si>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</si>
  <si>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</si>
  <si>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</si>
  <si>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</si>
  <si>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</si>
  <si>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</si>
  <si>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</si>
  <si>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</si>
  <si>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</si>
  <si>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</si>
  <si>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</si>
  <si>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</si>
  <si>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</si>
  <si>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</si>
  <si>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</si>
  <si>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</si>
  <si>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</si>
  <si>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</si>
  <si>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</si>
  <si>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</si>
  <si>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</si>
  <si>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</si>
  <si>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</si>
  <si>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</si>
  <si>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</si>
  <si>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</si>
  <si>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</si>
  <si>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</si>
  <si>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</si>
  <si>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</si>
  <si>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</si>
  <si>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</si>
  <si>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</si>
  <si>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</si>
  <si>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</si>
  <si>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</si>
  <si>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</si>
  <si>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</si>
  <si>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</si>
  <si>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</si>
  <si>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</si>
  <si>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</si>
  <si>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</si>
  <si>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</si>
  <si>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</si>
  <si>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</si>
  <si>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</si>
  <si>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</si>
  <si>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</si>
  <si>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</si>
  <si>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</si>
  <si>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</si>
  <si>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</si>
  <si>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</si>
  <si>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</si>
  <si>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</si>
  <si>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</si>
  <si>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</si>
  <si>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</si>
  <si>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</si>
  <si>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</si>
  <si>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</si>
  <si>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</si>
  <si>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</si>
  <si>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</si>
  <si>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</si>
  <si>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</si>
  <si>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</si>
  <si>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</si>
  <si>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</si>
  <si>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</si>
  <si>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</si>
  <si>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</si>
  <si>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</si>
  <si>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</si>
  <si>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</si>
  <si>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</si>
  <si>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</si>
  <si>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</si>
  <si>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</si>
  <si>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</si>
  <si>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</si>
  <si>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</si>
  <si>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</si>
  <si>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</si>
  <si>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</si>
  <si>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</si>
  <si>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</si>
  <si>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</si>
  <si>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</si>
  <si>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</si>
  <si>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</si>
  <si>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</si>
  <si>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</si>
  <si>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</si>
  <si>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</si>
  <si>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</si>
  <si>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</si>
  <si>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</si>
  <si>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</si>
  <si>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</si>
  <si>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</si>
  <si>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</si>
  <si>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</si>
  <si>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</si>
  <si>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</si>
  <si>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</si>
  <si>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</si>
  <si>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</si>
  <si>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</si>
  <si>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</si>
  <si>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</si>
  <si>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</si>
  <si>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</si>
  <si>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</si>
  <si>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</si>
  <si>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</si>
  <si>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</si>
  <si>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</si>
  <si>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</si>
  <si>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</si>
  <si>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</si>
  <si>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</si>
  <si>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</si>
  <si>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</si>
  <si>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</si>
  <si>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</si>
  <si>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</si>
  <si>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</si>
  <si>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</si>
  <si>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</si>
  <si>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</si>
  <si>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</si>
  <si>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</si>
  <si>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</si>
  <si>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</si>
  <si>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</si>
  <si>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</si>
  <si>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</si>
  <si>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</si>
  <si>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</si>
  <si>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</si>
  <si>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</si>
  <si>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</si>
  <si>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</si>
  <si>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</si>
  <si>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</si>
  <si>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</si>
  <si>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</si>
  <si>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</si>
  <si>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</si>
  <si>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</si>
  <si>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</si>
  <si>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</si>
  <si>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</si>
  <si>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</si>
  <si>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</si>
  <si>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</si>
  <si>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</si>
  <si>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</si>
  <si>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</si>
  <si>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</si>
  <si>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</si>
  <si>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</si>
  <si>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</si>
  <si>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</si>
  <si>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</si>
  <si>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</si>
  <si>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</si>
  <si>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</si>
  <si>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</si>
  <si>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</si>
  <si>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</si>
  <si>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</si>
  <si>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</si>
  <si>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</si>
  <si>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</si>
  <si>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</si>
  <si>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</si>
  <si>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</si>
  <si>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</si>
  <si>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</si>
  <si>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</si>
  <si>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</si>
  <si>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</si>
  <si>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</si>
  <si>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</si>
  <si>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</si>
  <si>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</si>
  <si>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</si>
  <si>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</si>
  <si>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</si>
  <si>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</si>
  <si>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</si>
  <si>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</si>
  <si>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</si>
  <si>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</si>
  <si>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</si>
  <si>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</si>
  <si>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</si>
  <si>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</si>
  <si>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</si>
  <si>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</si>
  <si>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</si>
  <si>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</si>
  <si>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</si>
  <si>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</si>
  <si>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</si>
  <si>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</si>
  <si>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</si>
  <si>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</si>
  <si>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</si>
  <si>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</si>
  <si>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</si>
  <si>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</si>
  <si>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</si>
  <si>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</si>
  <si>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</si>
  <si>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</si>
  <si>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</si>
  <si>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</si>
  <si>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</si>
  <si>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</si>
  <si>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</si>
  <si>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</si>
  <si>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</si>
  <si>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</si>
  <si>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</si>
  <si>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</si>
  <si>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</si>
  <si>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</si>
  <si>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</si>
  <si>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</si>
  <si>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</si>
  <si>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</si>
  <si>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</si>
  <si>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</si>
  <si>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</si>
  <si>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</si>
  <si>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</si>
  <si>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</si>
  <si>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</si>
  <si>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</si>
  <si>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</si>
  <si>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</si>
  <si>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</si>
  <si>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</si>
  <si>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</si>
  <si>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</si>
  <si>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</si>
  <si>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</si>
  <si>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</si>
  <si>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</si>
  <si>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</si>
  <si>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</si>
  <si>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</si>
  <si>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</si>
  <si>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</si>
  <si>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</si>
  <si>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</si>
  <si>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</si>
  <si>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</si>
  <si>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</si>
  <si>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</si>
  <si>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</si>
  <si>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</si>
  <si>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</si>
  <si>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</si>
  <si>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</si>
  <si>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</si>
  <si>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</si>
  <si>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</si>
  <si>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</si>
  <si>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</si>
  <si>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</si>
  <si>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</si>
  <si>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</si>
  <si>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</si>
  <si>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</si>
  <si>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</si>
  <si>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</si>
  <si>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</si>
  <si>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</si>
  <si>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</si>
  <si>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</si>
  <si>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</si>
  <si>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</si>
  <si>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</si>
  <si>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</si>
  <si>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</si>
  <si>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</si>
  <si>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</si>
  <si>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</si>
  <si>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</si>
  <si>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</si>
  <si>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</si>
  <si>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</si>
  <si>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</si>
  <si>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</si>
  <si>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</si>
  <si>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</si>
  <si>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</si>
  <si>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</si>
  <si>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</si>
  <si>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</si>
  <si>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</si>
  <si>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</si>
  <si>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</si>
  <si>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</si>
  <si>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</si>
  <si>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</si>
  <si>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</si>
  <si>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</si>
  <si>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</si>
  <si>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</si>
  <si>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</si>
  <si>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</si>
  <si>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</si>
  <si>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</si>
  <si>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</si>
  <si>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</si>
  <si>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</si>
  <si>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</si>
  <si>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</si>
  <si>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</si>
  <si>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</si>
  <si>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</si>
  <si>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</si>
  <si>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</si>
  <si>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</si>
  <si>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</si>
  <si>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</si>
  <si>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</si>
  <si>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</si>
  <si>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</si>
  <si>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</si>
  <si>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</si>
  <si>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</si>
  <si>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</si>
  <si>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</si>
  <si>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</si>
  <si>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</si>
  <si>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</si>
  <si>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</si>
  <si>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</si>
  <si>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</si>
  <si>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</si>
  <si>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</si>
  <si>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</si>
  <si>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</si>
  <si>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</si>
  <si>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</si>
  <si>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</si>
  <si>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</si>
  <si>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</si>
  <si>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</si>
  <si>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</si>
  <si>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</si>
  <si>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</si>
  <si>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</si>
  <si>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</si>
  <si>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</si>
  <si>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</si>
  <si>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</si>
  <si>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</si>
  <si>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</si>
  <si>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</si>
  <si>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</si>
  <si>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</si>
  <si>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</si>
  <si>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</si>
  <si>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</si>
  <si>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</si>
  <si>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</si>
  <si>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</si>
  <si>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</si>
  <si>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</si>
  <si>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</si>
  <si>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</si>
  <si>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</si>
  <si>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</si>
  <si>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</si>
  <si>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</si>
  <si>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</si>
  <si>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</si>
  <si>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</si>
  <si>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</si>
  <si>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</si>
  <si>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</si>
  <si>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</si>
  <si>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</si>
  <si>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</si>
  <si>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</si>
  <si>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</si>
  <si>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</si>
  <si>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</si>
  <si>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</si>
  <si>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</si>
  <si>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</si>
  <si>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</si>
  <si>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</si>
  <si>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</si>
  <si>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</si>
  <si>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</si>
  <si>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</si>
  <si>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</si>
  <si>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</si>
  <si>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</si>
  <si>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</si>
  <si>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</si>
  <si>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</si>
  <si>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</si>
  <si>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</si>
  <si>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</si>
  <si>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</si>
  <si>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</si>
  <si>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</si>
  <si>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</si>
  <si>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</si>
  <si>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</si>
  <si>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</si>
  <si>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</si>
  <si>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</si>
  <si>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</si>
  <si>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</si>
  <si>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</si>
  <si>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</si>
  <si>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</si>
  <si>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</si>
  <si>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</si>
  <si>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</si>
  <si>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</si>
  <si>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</si>
  <si>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</si>
  <si>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</si>
  <si>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</si>
  <si>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</si>
  <si>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</si>
  <si>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</si>
  <si>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</si>
  <si>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</si>
  <si>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</si>
  <si>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</si>
  <si>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</si>
  <si>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</si>
  <si>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</si>
  <si>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</si>
  <si>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</si>
  <si>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</si>
  <si>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</si>
  <si>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</si>
  <si>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</si>
  <si>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</si>
  <si>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</si>
  <si>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</si>
  <si>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</si>
  <si>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</si>
  <si>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</si>
  <si>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</si>
  <si>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</si>
  <si>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</si>
  <si>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</si>
  <si>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</si>
  <si>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</si>
  <si>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</si>
  <si>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</si>
  <si>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</si>
  <si>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</si>
  <si>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</si>
  <si>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</si>
  <si>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</si>
  <si>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</si>
  <si>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</si>
  <si>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</si>
  <si>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</si>
  <si>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</si>
  <si>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</si>
  <si>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</si>
  <si>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</si>
  <si>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</si>
  <si>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</si>
  <si>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</si>
  <si>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</si>
  <si>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</si>
  <si>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</si>
  <si>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</si>
  <si>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</si>
  <si>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</si>
  <si>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</si>
  <si>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</si>
  <si>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</si>
  <si>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</si>
  <si>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</si>
  <si>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</si>
  <si>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</si>
  <si>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</si>
  <si>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</si>
  <si>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</si>
  <si>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</si>
  <si>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</si>
  <si>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</si>
  <si>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</si>
  <si>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</si>
  <si>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</si>
  <si>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</si>
  <si>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</si>
  <si>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</si>
  <si>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</si>
  <si>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</si>
  <si>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</si>
  <si>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</si>
  <si>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</si>
  <si>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</si>
  <si>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</si>
  <si>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</si>
  <si>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</si>
  <si>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</si>
  <si>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</si>
  <si>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</si>
  <si>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</si>
  <si>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</si>
  <si>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</si>
  <si>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</si>
  <si>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</si>
  <si>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</si>
  <si>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</si>
  <si>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</si>
  <si>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</si>
  <si>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</si>
  <si>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</si>
  <si>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</si>
  <si>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</si>
  <si>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</si>
  <si>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</si>
  <si>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</si>
  <si>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</si>
  <si>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</si>
  <si>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</si>
  <si>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</si>
  <si>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</si>
  <si>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</si>
  <si>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</si>
  <si>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</si>
  <si>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</si>
  <si>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</si>
  <si>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</si>
  <si>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</si>
  <si>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</si>
  <si>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</si>
  <si>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</si>
  <si>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</si>
  <si>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</si>
  <si>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</si>
  <si>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</si>
  <si>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</si>
  <si>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</si>
  <si>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</si>
  <si>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</si>
  <si>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</si>
  <si>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</si>
  <si>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</si>
  <si>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</si>
  <si>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</si>
  <si>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</si>
  <si>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</si>
  <si>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</si>
  <si>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</si>
  <si>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</si>
  <si>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</si>
  <si>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</si>
  <si>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</si>
  <si>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</si>
  <si>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</si>
  <si>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</si>
  <si>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</si>
  <si>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</si>
  <si>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</si>
  <si>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</si>
  <si>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</si>
  <si>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</si>
  <si>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</si>
  <si>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</si>
  <si>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</si>
  <si>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</si>
  <si>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</si>
  <si>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</si>
  <si>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</si>
  <si>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</si>
  <si>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</si>
  <si>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</si>
  <si>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</si>
  <si>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</si>
  <si>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</si>
  <si>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</si>
  <si>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</si>
  <si>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</si>
  <si>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</si>
  <si>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</si>
  <si>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</si>
  <si>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</si>
  <si>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</si>
  <si>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</si>
  <si>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</si>
  <si>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</si>
  <si>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</si>
  <si>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</si>
  <si>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</si>
  <si>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</si>
  <si>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</si>
  <si>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</si>
  <si>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</si>
  <si>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</si>
  <si>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</si>
  <si>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</si>
  <si>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</si>
  <si>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</si>
  <si>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</si>
  <si>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</si>
  <si>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</si>
  <si>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</si>
  <si>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</si>
  <si>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</si>
  <si>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</si>
  <si>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</si>
  <si>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</si>
  <si>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</si>
  <si>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</si>
  <si>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</si>
  <si>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</si>
  <si>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</si>
  <si>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</si>
  <si>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</si>
  <si>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</si>
  <si>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</si>
  <si>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</si>
  <si>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</si>
  <si>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</si>
  <si>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</si>
  <si>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</si>
  <si>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</si>
  <si>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</si>
  <si>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</si>
  <si>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</si>
  <si>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</si>
  <si>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</si>
  <si>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</si>
  <si>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</si>
  <si>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</si>
  <si>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</si>
  <si>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</si>
  <si>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</si>
  <si>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</si>
  <si>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</si>
  <si>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</si>
  <si>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</si>
  <si>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</si>
  <si>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</si>
  <si>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</si>
  <si>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</si>
  <si>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</si>
  <si>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</si>
  <si>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</si>
  <si>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</si>
  <si>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</si>
  <si>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</si>
  <si>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</si>
  <si>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</si>
  <si>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</si>
  <si>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</si>
  <si>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</si>
  <si>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</si>
  <si>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</si>
  <si>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</si>
  <si>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</si>
  <si>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</si>
  <si>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</si>
  <si>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</si>
  <si>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</si>
  <si>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</si>
  <si>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</si>
  <si>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</si>
  <si>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</si>
  <si>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</si>
  <si>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</si>
  <si>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</si>
  <si>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</si>
  <si>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</si>
  <si>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</si>
  <si>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</si>
  <si>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</si>
  <si>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</si>
  <si>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</si>
  <si>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</si>
  <si>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</si>
  <si>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</si>
  <si>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</si>
  <si>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</si>
  <si>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</si>
  <si>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</si>
  <si>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</si>
  <si>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</si>
  <si>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</si>
  <si>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</si>
  <si>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</si>
  <si>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</si>
  <si>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</si>
  <si>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</si>
  <si>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</si>
  <si>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</si>
  <si>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</si>
  <si>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</si>
  <si>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</si>
  <si>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</si>
  <si>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</si>
  <si>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</si>
  <si>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</si>
  <si>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</si>
  <si>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</si>
  <si>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</si>
  <si>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</si>
  <si>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</si>
  <si>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</si>
  <si>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</si>
  <si>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</si>
  <si>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</si>
  <si>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</si>
  <si>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</si>
  <si>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</si>
  <si>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</si>
  <si>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</si>
  <si>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</si>
  <si>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</si>
  <si>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</si>
  <si>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</si>
  <si>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</si>
  <si>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</si>
  <si>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</si>
  <si>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</si>
  <si>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</si>
  <si>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</si>
  <si>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</si>
  <si>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</si>
  <si>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</si>
  <si>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</si>
  <si>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</si>
  <si>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</si>
  <si>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</si>
  <si>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</si>
  <si>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</si>
  <si>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</si>
  <si>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</si>
  <si>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</si>
  <si>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</si>
  <si>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</si>
  <si>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</si>
  <si>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</si>
  <si>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</si>
  <si>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</si>
  <si>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</si>
  <si>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</si>
  <si>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</si>
  <si>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</si>
  <si>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</si>
  <si>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</si>
  <si>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</si>
  <si>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</si>
  <si>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</si>
  <si>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</si>
  <si>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</si>
  <si>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</si>
  <si>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</si>
  <si>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</si>
  <si>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</si>
  <si>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</si>
  <si>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</si>
  <si>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</si>
  <si>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</si>
  <si>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</si>
  <si>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</si>
  <si>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</si>
  <si>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</si>
  <si>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</si>
  <si>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</si>
  <si>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</si>
  <si>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</si>
  <si>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</si>
  <si>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</si>
  <si>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</si>
  <si>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</si>
  <si>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</si>
  <si>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</si>
  <si>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</si>
  <si>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</si>
  <si>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</si>
  <si>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</si>
  <si>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</si>
  <si>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</si>
  <si>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</si>
  <si>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</si>
  <si>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</si>
  <si>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</si>
  <si>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</si>
  <si>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</si>
  <si>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</si>
  <si>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</si>
  <si>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</si>
  <si>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</si>
  <si>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</si>
  <si>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</si>
  <si>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</si>
  <si>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</si>
  <si>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</si>
  <si>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</si>
  <si>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</si>
  <si>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</si>
  <si>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</si>
  <si>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</si>
  <si>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</si>
  <si>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</si>
  <si>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</si>
  <si>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</si>
  <si>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</si>
  <si>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</si>
  <si>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</si>
  <si>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</si>
  <si>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</si>
  <si>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</si>
  <si>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</si>
  <si>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</si>
  <si>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</si>
  <si>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</si>
  <si>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</si>
  <si>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</si>
  <si>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</si>
  <si>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</si>
  <si>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</si>
  <si>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</si>
  <si>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</si>
  <si>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</si>
  <si>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</si>
  <si>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</si>
  <si>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</si>
  <si>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</si>
  <si>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</si>
  <si>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</si>
  <si>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</si>
  <si>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</si>
  <si>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</si>
  <si>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</si>
  <si>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</si>
  <si>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</si>
  <si>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</si>
  <si>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</si>
  <si>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</si>
  <si>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</si>
  <si>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</si>
  <si>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</si>
  <si>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</si>
  <si>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</si>
  <si>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</si>
  <si>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</si>
  <si>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</si>
  <si>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</si>
  <si>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</si>
  <si>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</si>
  <si>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</si>
  <si>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</si>
  <si>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</si>
  <si>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</si>
  <si>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</si>
  <si>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</si>
  <si>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</si>
  <si>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</si>
  <si>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</si>
  <si>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</si>
  <si>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</si>
  <si>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</si>
  <si>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</si>
  <si>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</si>
  <si>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</si>
  <si>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</si>
  <si>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</si>
  <si>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</si>
  <si>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</si>
  <si>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</si>
  <si>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</si>
  <si>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</si>
  <si>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</si>
  <si>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</si>
  <si>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</si>
  <si>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</si>
  <si>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</si>
  <si>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</si>
  <si>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</si>
  <si>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</si>
  <si>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</si>
  <si>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</si>
  <si>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</si>
  <si>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</si>
  <si>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</si>
  <si>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</si>
  <si>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</si>
  <si>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</si>
  <si>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</si>
  <si>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</si>
  <si>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</si>
  <si>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</si>
  <si>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</si>
  <si>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</si>
  <si>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</si>
  <si>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</si>
  <si>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</si>
  <si>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</si>
  <si>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</si>
  <si>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</si>
  <si>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</si>
  <si>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</si>
  <si>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</si>
  <si>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</si>
  <si>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</si>
  <si>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</si>
  <si>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</si>
  <si>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</si>
  <si>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</si>
  <si>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</si>
  <si>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</si>
  <si>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</si>
  <si>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</si>
  <si>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</si>
  <si>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</si>
  <si>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</si>
  <si>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</si>
  <si>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</si>
  <si>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</si>
  <si>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</si>
  <si>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</si>
  <si>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</si>
  <si>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</si>
  <si>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</si>
  <si>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</si>
  <si>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</si>
  <si>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</si>
  <si>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</si>
  <si>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</si>
  <si>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</si>
  <si>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</si>
  <si>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</si>
  <si>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</si>
  <si>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</si>
  <si>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</si>
  <si>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</si>
  <si>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</si>
  <si>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</si>
  <si>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</si>
  <si>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</si>
  <si>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</si>
  <si>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</si>
  <si>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</si>
  <si>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</si>
  <si>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</si>
  <si>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</si>
  <si>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</si>
  <si>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</si>
  <si>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</si>
  <si>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</si>
  <si>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</si>
  <si>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</si>
  <si>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</si>
  <si>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</si>
  <si>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</si>
  <si>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</si>
  <si>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</si>
  <si>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</si>
  <si>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</si>
  <si>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</si>
  <si>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</si>
  <si>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</si>
  <si>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</si>
  <si>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</si>
  <si>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</si>
  <si>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</si>
  <si>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</si>
  <si>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</si>
  <si>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</si>
  <si>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</si>
  <si>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</si>
  <si>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</si>
  <si>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</si>
  <si>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</si>
  <si>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</si>
  <si>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</si>
  <si>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</si>
  <si>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</si>
  <si>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</si>
  <si>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</si>
  <si>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</si>
  <si>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</si>
  <si>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</si>
  <si>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</si>
  <si>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</si>
  <si>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</si>
  <si>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</si>
  <si>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</si>
  <si>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</si>
  <si>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</si>
  <si>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</si>
  <si>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</si>
  <si>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</si>
  <si>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</si>
  <si>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</si>
  <si>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</si>
  <si>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</si>
  <si>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</si>
  <si>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</si>
  <si>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</si>
  <si>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</si>
  <si>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</si>
  <si>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</si>
  <si>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</si>
  <si>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</si>
  <si>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</si>
  <si>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</si>
  <si>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</si>
  <si>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</si>
  <si>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</si>
  <si>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</si>
  <si>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</si>
  <si>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</si>
  <si>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</si>
  <si>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</si>
  <si>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</si>
  <si>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</si>
  <si>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</si>
  <si>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</si>
  <si>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</si>
  <si>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</si>
  <si>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</si>
  <si>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</si>
  <si>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</si>
  <si>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</si>
  <si>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</si>
  <si>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</si>
  <si>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</si>
  <si>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</si>
  <si>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</si>
  <si>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</si>
  <si>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</si>
  <si>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</si>
  <si>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</si>
  <si>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</si>
  <si>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</si>
  <si>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</si>
  <si>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</si>
  <si>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</si>
  <si>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</si>
  <si>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</si>
  <si>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</si>
  <si>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</si>
  <si>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</si>
  <si>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</si>
  <si>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</si>
  <si>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</si>
  <si>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</si>
  <si>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</si>
  <si>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</si>
  <si>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</si>
  <si>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</si>
  <si>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</si>
  <si>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</si>
  <si>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</si>
  <si>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</si>
  <si>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</si>
  <si>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</si>
  <si>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</si>
  <si>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</si>
  <si>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</si>
  <si>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</si>
  <si>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</si>
  <si>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</si>
  <si>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</si>
  <si>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</si>
  <si>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</si>
  <si>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</si>
  <si>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</si>
  <si>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</si>
  <si>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</si>
  <si>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</si>
  <si>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</si>
  <si>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</si>
  <si>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</si>
  <si>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</si>
  <si>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</si>
  <si>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</si>
  <si>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</si>
  <si>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</si>
  <si>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</si>
  <si>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</si>
  <si>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</si>
  <si>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</si>
  <si>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</si>
  <si>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</si>
  <si>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</si>
  <si>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</si>
  <si>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</si>
  <si>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</si>
  <si>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</si>
  <si>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</si>
  <si>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</si>
  <si>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</si>
  <si>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</si>
  <si>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</si>
  <si>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</si>
  <si>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</si>
  <si>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</si>
  <si>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</si>
  <si>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</si>
  <si>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</si>
  <si>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</si>
  <si>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</si>
  <si>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</si>
  <si>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</si>
  <si>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</si>
  <si>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</si>
  <si>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</si>
  <si>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</si>
  <si>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</si>
  <si>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</si>
  <si>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</si>
  <si>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</si>
  <si>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</si>
  <si>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</si>
  <si>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</si>
  <si>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</si>
  <si>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</si>
  <si>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</si>
  <si>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</si>
  <si>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</si>
  <si>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</si>
  <si>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</si>
  <si>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</si>
  <si>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</si>
  <si>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</si>
  <si>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</si>
  <si>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</si>
  <si>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</si>
  <si>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</si>
  <si>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</si>
  <si>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</si>
  <si>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</si>
  <si>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</si>
  <si>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</si>
  <si>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</si>
  <si>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</si>
  <si>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</si>
  <si>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</si>
  <si>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</si>
  <si>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</si>
  <si>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</si>
  <si>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</si>
  <si>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</si>
  <si>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</si>
  <si>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</si>
  <si>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</si>
  <si>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</si>
  <si>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</si>
  <si>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</si>
  <si>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</si>
  <si>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</si>
  <si>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</si>
  <si>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</si>
  <si>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</si>
  <si>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</si>
  <si>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</si>
  <si>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</si>
  <si>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</si>
  <si>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</si>
  <si>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</si>
  <si>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</si>
  <si>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</si>
  <si>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</si>
  <si>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</si>
  <si>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</si>
  <si>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</si>
  <si>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</si>
  <si>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</si>
  <si>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</si>
  <si>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</si>
  <si>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</si>
  <si>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</si>
  <si>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</si>
  <si>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</si>
  <si>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</si>
  <si>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</si>
  <si>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</si>
  <si>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</si>
  <si>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</si>
  <si>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</si>
  <si>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</si>
  <si>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</si>
  <si>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</si>
  <si>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</si>
  <si>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</si>
  <si>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</si>
  <si>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</si>
  <si>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</si>
  <si>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</si>
  <si>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</si>
  <si>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</si>
  <si>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</si>
  <si>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</si>
  <si>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</si>
  <si>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</si>
  <si>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</si>
  <si>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</si>
  <si>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</si>
  <si>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</si>
  <si>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</si>
  <si>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</si>
  <si>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</si>
  <si>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</si>
  <si>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</si>
  <si>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</si>
  <si>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</si>
  <si>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</si>
  <si>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</si>
  <si>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</si>
  <si>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</si>
  <si>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</si>
  <si>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</si>
  <si>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</si>
  <si>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</si>
  <si>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</si>
  <si>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</si>
  <si>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</si>
  <si>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</si>
  <si>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</si>
  <si>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</si>
  <si>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</si>
  <si>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</si>
  <si>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</si>
  <si>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</si>
  <si>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</si>
  <si>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</si>
  <si>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</si>
  <si>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</si>
  <si>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</si>
  <si>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</si>
  <si>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</si>
  <si>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</si>
  <si>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</si>
  <si>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</si>
  <si>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</si>
  <si>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</si>
  <si>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</si>
  <si>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</si>
  <si>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</si>
  <si>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</si>
  <si>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</si>
  <si>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</si>
  <si>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</si>
  <si>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</si>
  <si>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</si>
  <si>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</si>
  <si>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</si>
  <si>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</si>
  <si>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</si>
  <si>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</si>
  <si>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</si>
  <si>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</si>
  <si>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</si>
  <si>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</si>
  <si>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</si>
  <si>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</si>
  <si>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</si>
  <si>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</si>
  <si>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</si>
  <si>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</si>
  <si>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</si>
  <si>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</si>
  <si>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</si>
  <si>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</si>
  <si>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</si>
  <si>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</si>
  <si>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</si>
  <si>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</si>
  <si>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</si>
  <si>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</si>
  <si>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</si>
  <si>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</si>
  <si>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</si>
  <si>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</si>
  <si>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</si>
  <si>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</si>
  <si>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</si>
  <si>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</si>
  <si>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</si>
  <si>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</si>
  <si>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</si>
  <si>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</si>
  <si>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</si>
  <si>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</si>
  <si>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</si>
  <si>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</si>
  <si>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</si>
  <si>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</si>
  <si>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</si>
  <si>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</si>
  <si>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</si>
  <si>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</si>
  <si>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</si>
  <si>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</si>
  <si>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</si>
  <si>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</si>
  <si>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</si>
  <si>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</si>
  <si>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</si>
  <si>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</si>
  <si>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</si>
  <si>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</si>
  <si>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</si>
  <si>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</si>
  <si>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</si>
  <si>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</si>
  <si>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</si>
  <si>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</si>
  <si>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</si>
  <si>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</si>
  <si>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</si>
  <si>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</si>
  <si>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</si>
  <si>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</si>
  <si>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</si>
  <si>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</si>
  <si>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</si>
  <si>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</si>
  <si>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</si>
  <si>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</si>
  <si>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</si>
  <si>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</si>
  <si>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</si>
  <si>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</si>
  <si>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</si>
  <si>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</si>
  <si>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</si>
  <si>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</si>
  <si>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</si>
  <si>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</si>
  <si>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</si>
  <si>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</si>
  <si>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</si>
  <si>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</si>
  <si>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</si>
  <si>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</si>
  <si>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</si>
  <si>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</si>
  <si>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</si>
  <si>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</si>
  <si>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</si>
  <si>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</si>
  <si>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</si>
  <si>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</si>
  <si>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</si>
  <si>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</si>
  <si>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</si>
  <si>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</si>
  <si>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</si>
  <si>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</si>
  <si>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</si>
  <si>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</si>
  <si>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</si>
  <si>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</si>
  <si>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</si>
  <si>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</si>
  <si>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</si>
  <si>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</si>
  <si>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</si>
  <si>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</si>
  <si>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</si>
  <si>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</si>
  <si>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</si>
  <si>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</si>
  <si>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</si>
  <si>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</si>
  <si>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</si>
  <si>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</si>
  <si>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</si>
  <si>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</si>
  <si>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</si>
  <si>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</si>
  <si>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</si>
  <si>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</si>
  <si>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</si>
  <si>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</si>
  <si>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</si>
  <si>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</si>
  <si>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</si>
  <si>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</si>
  <si>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</si>
  <si>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</si>
  <si>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</si>
  <si>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</si>
  <si>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</si>
  <si>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</si>
  <si>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</si>
  <si>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</si>
  <si>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</si>
  <si>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</si>
  <si>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</si>
  <si>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</si>
  <si>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</si>
  <si>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</si>
  <si>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</si>
  <si>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</si>
  <si>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</si>
  <si>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</si>
  <si>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</si>
  <si>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</si>
  <si>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</si>
  <si>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</si>
  <si>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</si>
  <si>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</si>
  <si>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</si>
  <si>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</si>
  <si>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</si>
  <si>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</si>
  <si>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</si>
  <si>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</si>
  <si>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</si>
  <si>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</si>
  <si>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</si>
  <si>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</si>
  <si>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</si>
  <si>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</si>
  <si>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</si>
  <si>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</si>
  <si>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</si>
  <si>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</si>
  <si>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</si>
  <si>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</si>
  <si>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</si>
  <si>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</si>
  <si>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</si>
  <si>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</si>
  <si>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</si>
  <si>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</si>
  <si>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</si>
  <si>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</si>
  <si>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</si>
  <si>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</si>
  <si>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</si>
  <si>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</si>
  <si>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</si>
  <si>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</si>
  <si>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</si>
  <si>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</si>
  <si>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</si>
  <si>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</si>
  <si>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</si>
  <si>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</si>
  <si>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</si>
  <si>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</si>
  <si>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</si>
  <si>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</si>
  <si>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</si>
  <si>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</si>
  <si>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</si>
  <si>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</si>
  <si>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</si>
  <si>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</si>
  <si>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</si>
  <si>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</si>
  <si>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</si>
  <si>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</si>
  <si>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</si>
  <si>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</si>
  <si>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</si>
  <si>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</si>
  <si>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</si>
  <si>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</si>
  <si>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</si>
  <si>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</si>
  <si>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</si>
  <si>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</si>
  <si>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</si>
  <si>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</si>
  <si>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</si>
  <si>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</si>
  <si>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</si>
  <si>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</si>
  <si>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</si>
  <si>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</si>
  <si>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</si>
  <si>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</si>
  <si>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</si>
  <si>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</si>
  <si>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</si>
  <si>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</si>
  <si>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</si>
  <si>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</si>
  <si>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</si>
  <si>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</si>
  <si>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</si>
  <si>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</si>
  <si>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</si>
  <si>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</si>
  <si>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</si>
  <si>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</si>
  <si>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</si>
  <si>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</si>
  <si>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</si>
  <si>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</si>
  <si>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</si>
  <si>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</si>
  <si>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</si>
  <si>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</si>
  <si>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</si>
  <si>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</si>
  <si>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</si>
  <si>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</si>
  <si>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</si>
  <si>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</si>
  <si>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</si>
  <si>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</si>
  <si>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</si>
  <si>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</si>
  <si>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</si>
  <si>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</si>
  <si>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</si>
  <si>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</si>
  <si>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</si>
  <si>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</si>
  <si>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</si>
  <si>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</si>
  <si>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</si>
  <si>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</si>
  <si>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</si>
  <si>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</si>
  <si>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</si>
  <si>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</si>
  <si>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</si>
  <si>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</si>
  <si>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</si>
  <si>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</si>
  <si>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</si>
  <si>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</si>
  <si>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</si>
  <si>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</si>
  <si>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</si>
  <si>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</si>
  <si>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</si>
  <si>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</si>
  <si>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</si>
  <si>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</si>
  <si>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</si>
  <si>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</si>
  <si>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</si>
  <si>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</si>
  <si>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</si>
  <si>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</si>
  <si>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</si>
  <si>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</si>
  <si>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</si>
  <si>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</si>
  <si>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</si>
  <si>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</si>
  <si>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</si>
  <si>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</si>
  <si>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</si>
  <si>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</si>
  <si>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</si>
  <si>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</si>
  <si>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</si>
  <si>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</si>
  <si>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</si>
  <si>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</si>
  <si>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</si>
  <si>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</si>
  <si>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</si>
  <si>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</si>
  <si>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</si>
  <si>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</si>
  <si>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</si>
  <si>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</si>
  <si>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</si>
  <si>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</si>
  <si>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</si>
  <si>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</si>
  <si>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</si>
  <si>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</si>
  <si>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</si>
  <si>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</si>
  <si>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</si>
  <si>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</si>
  <si>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</si>
  <si>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</si>
  <si>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</si>
  <si>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</si>
  <si>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</si>
  <si>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</si>
  <si>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</si>
  <si>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</si>
  <si>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</si>
  <si>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</si>
  <si>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</si>
  <si>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</si>
  <si>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</si>
  <si>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</si>
  <si>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</si>
  <si>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</si>
  <si>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</si>
  <si>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</si>
  <si>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</si>
  <si>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</si>
  <si>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</si>
  <si>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</si>
  <si>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</si>
  <si>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</si>
  <si>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</si>
  <si>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</si>
  <si>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</si>
  <si>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</si>
  <si>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</si>
  <si>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</si>
  <si>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</si>
  <si>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</si>
  <si>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</si>
  <si>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</si>
  <si>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</si>
  <si>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</si>
  <si>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</si>
  <si>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</si>
  <si>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</si>
  <si>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</si>
  <si>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</si>
  <si>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</si>
  <si>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</si>
  <si>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</si>
  <si>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</si>
  <si>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</si>
  <si>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</si>
  <si>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</si>
  <si>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</si>
  <si>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</si>
  <si>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</si>
  <si>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</si>
  <si>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</si>
  <si>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</si>
  <si>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</si>
  <si>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</si>
  <si>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</si>
  <si>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</si>
  <si>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</si>
  <si>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</si>
  <si>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</si>
  <si>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</si>
  <si>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</si>
  <si>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</si>
  <si>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</si>
  <si>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</si>
  <si>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</si>
  <si>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</si>
  <si>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</si>
  <si>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</si>
  <si>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</si>
  <si>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</si>
  <si>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</si>
  <si>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</si>
  <si>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</si>
  <si>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</si>
  <si>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</si>
  <si>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</si>
  <si>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</si>
  <si>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</si>
  <si>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</si>
  <si>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</si>
  <si>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</si>
  <si>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</si>
  <si>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</si>
  <si>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</si>
  <si>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</si>
  <si>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</si>
  <si>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</si>
  <si>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</si>
  <si>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</si>
  <si>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</si>
  <si>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</si>
  <si>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</si>
  <si>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</si>
  <si>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</si>
  <si>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</si>
  <si>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</si>
  <si>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</si>
  <si>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</si>
  <si>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</si>
  <si>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</si>
  <si>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</si>
  <si>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</si>
  <si>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</si>
  <si>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</si>
  <si>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</si>
  <si>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</si>
  <si>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</si>
  <si>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</si>
  <si>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</si>
  <si>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</si>
  <si>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</si>
  <si>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</si>
  <si>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</si>
  <si>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</si>
  <si>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</si>
  <si>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</si>
  <si>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</si>
  <si>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</si>
  <si>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</si>
  <si>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</si>
  <si>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</si>
  <si>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</si>
  <si>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</si>
  <si>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</si>
  <si>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</si>
  <si>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</si>
  <si>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</si>
  <si>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</si>
  <si>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</si>
  <si>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</si>
  <si>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</si>
  <si>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</si>
  <si>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</si>
  <si>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</si>
  <si>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</si>
  <si>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</si>
  <si>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</si>
  <si>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</si>
  <si>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</si>
  <si>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</si>
  <si>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</si>
  <si>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</si>
  <si>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</si>
  <si>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</si>
  <si>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</si>
  <si>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</si>
  <si>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</si>
  <si>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</si>
  <si>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</si>
  <si>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</si>
  <si>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</si>
  <si>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</si>
  <si>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</si>
  <si>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</si>
  <si>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</si>
  <si>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</si>
  <si>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</si>
  <si>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</si>
  <si>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</si>
  <si>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</si>
  <si>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</si>
  <si>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</si>
  <si>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</si>
  <si>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</si>
  <si>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</si>
  <si>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</si>
  <si>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</si>
  <si>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</si>
  <si>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</si>
  <si>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</si>
  <si>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</si>
  <si>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</si>
  <si>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</si>
  <si>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</si>
  <si>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</si>
  <si>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</si>
  <si>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</si>
  <si>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</si>
  <si>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</si>
  <si>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</si>
  <si>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</si>
  <si>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</si>
  <si>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</si>
  <si>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</si>
  <si>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</si>
  <si>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</si>
  <si>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</si>
  <si>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</si>
  <si>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</si>
  <si>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</si>
  <si>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</si>
  <si>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</si>
  <si>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</si>
  <si>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</si>
  <si>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</si>
  <si>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</si>
  <si>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</si>
  <si>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</si>
  <si>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</si>
  <si>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</si>
  <si>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</si>
  <si>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</si>
  <si>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</si>
  <si>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</si>
  <si>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</si>
  <si>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</si>
  <si>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</si>
  <si>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</si>
  <si>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</si>
  <si>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</si>
  <si>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</si>
  <si>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</si>
  <si>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</si>
  <si>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</si>
  <si>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</si>
  <si>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</si>
  <si>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</si>
  <si>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</si>
  <si>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</si>
  <si>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</si>
  <si>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</si>
  <si>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</si>
  <si>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</si>
  <si>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</si>
  <si>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</si>
  <si>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</si>
  <si>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</si>
  <si>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</si>
  <si>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</si>
  <si>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</si>
  <si>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</si>
  <si>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</si>
  <si>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</si>
  <si>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</si>
  <si>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</si>
  <si>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</si>
  <si>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</si>
  <si>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</si>
  <si>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</si>
  <si>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</si>
  <si>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</si>
  <si>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</si>
  <si>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</si>
  <si>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</si>
  <si>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</si>
  <si>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</si>
  <si>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</si>
  <si>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</si>
  <si>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</si>
  <si>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</si>
  <si>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</si>
  <si>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</si>
  <si>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</si>
  <si>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</si>
  <si>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</si>
  <si>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</si>
  <si>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</si>
  <si>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</si>
  <si>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</si>
  <si>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</si>
  <si>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</si>
  <si>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</si>
  <si>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</si>
  <si>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</si>
  <si>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</si>
  <si>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</si>
  <si>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</si>
  <si>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</si>
  <si>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</si>
  <si>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</si>
  <si>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</si>
  <si>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</si>
  <si>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</si>
  <si>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</si>
  <si>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</si>
  <si>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</si>
  <si>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</si>
  <si>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</si>
  <si>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</si>
  <si>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</si>
  <si>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</si>
  <si>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</si>
  <si>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</si>
  <si>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</si>
  <si>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</si>
  <si>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</si>
  <si>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</si>
  <si>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</si>
  <si>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</si>
  <si>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</si>
  <si>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</si>
  <si>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</si>
  <si>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</si>
  <si>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</si>
  <si>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</si>
  <si>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</si>
  <si>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</si>
  <si>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</si>
  <si>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</si>
  <si>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</si>
  <si>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</si>
  <si>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</si>
  <si>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</si>
  <si>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</si>
  <si>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</si>
  <si>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</si>
  <si>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</si>
  <si>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</si>
  <si>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</si>
  <si>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</si>
  <si>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</si>
  <si>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</si>
  <si>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</si>
  <si>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</si>
  <si>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</si>
  <si>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</si>
  <si>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</si>
  <si>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</si>
  <si>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</si>
  <si>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</si>
  <si>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</si>
  <si>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</si>
  <si>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</si>
  <si>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</si>
  <si>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</si>
  <si>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</si>
  <si>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</si>
  <si>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</si>
  <si>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</si>
  <si>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</si>
  <si>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</si>
  <si>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</si>
  <si>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</si>
  <si>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</si>
  <si>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</si>
  <si>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</si>
  <si>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</si>
  <si>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</si>
  <si>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</si>
  <si>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</si>
  <si>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</si>
  <si>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</si>
  <si>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</si>
  <si>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</si>
  <si>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</si>
  <si>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</si>
  <si>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</si>
  <si>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</si>
  <si>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</si>
  <si>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</si>
  <si>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</si>
  <si>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</si>
  <si>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</si>
  <si>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</si>
  <si>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</si>
  <si>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</si>
  <si>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</si>
  <si>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</si>
  <si>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</si>
  <si>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</si>
  <si>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</si>
  <si>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</si>
  <si>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</si>
  <si>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</si>
  <si>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</si>
  <si>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</si>
  <si>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</si>
  <si>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</si>
  <si>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</si>
  <si>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</si>
  <si>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</si>
  <si>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</si>
  <si>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</si>
  <si>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</si>
  <si>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</si>
  <si>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</si>
  <si>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</si>
  <si>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</si>
  <si>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</si>
  <si>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</si>
  <si>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</si>
  <si>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</si>
  <si>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</si>
  <si>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</si>
  <si>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</si>
  <si>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</si>
  <si>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</si>
  <si>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</si>
  <si>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</si>
  <si>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</si>
  <si>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</si>
  <si>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</si>
  <si>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</si>
  <si>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</si>
  <si>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</si>
  <si>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</si>
  <si>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</si>
  <si>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</si>
  <si>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</si>
  <si>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</si>
  <si>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</si>
  <si>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</si>
  <si>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</si>
  <si>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</si>
  <si>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</si>
  <si>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</si>
  <si>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</si>
  <si>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</si>
  <si>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</si>
  <si>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</si>
  <si>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</si>
  <si>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</si>
  <si>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</si>
  <si>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</si>
  <si>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</si>
  <si>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</si>
  <si>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</si>
  <si>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</si>
  <si>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</si>
  <si>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</si>
  <si>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</si>
  <si>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</si>
  <si>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</si>
  <si>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</si>
  <si>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</si>
  <si>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</si>
  <si>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</si>
  <si>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</si>
  <si>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</si>
  <si>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</si>
  <si>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</si>
  <si>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</si>
  <si>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</si>
  <si>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</si>
  <si>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</si>
  <si>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</si>
  <si>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</si>
  <si>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</si>
  <si>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</si>
  <si>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</si>
  <si>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</si>
  <si>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</si>
  <si>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</si>
  <si>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</si>
  <si>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</si>
  <si>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</si>
  <si>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</si>
  <si>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</si>
  <si>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</si>
  <si>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</si>
  <si>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</si>
  <si>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</si>
  <si>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</si>
  <si>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</si>
  <si>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</si>
  <si>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</si>
  <si>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</si>
  <si>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</si>
  <si>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</si>
  <si>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</si>
  <si>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</si>
  <si>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</si>
  <si>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</si>
  <si>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</si>
  <si>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</si>
  <si>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</si>
  <si>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</si>
  <si>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</si>
  <si>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</si>
  <si>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</si>
  <si>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</si>
  <si>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</si>
  <si>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</si>
  <si>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</si>
  <si>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</si>
  <si>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</si>
  <si>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</si>
  <si>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</si>
  <si>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</si>
  <si>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</si>
  <si>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</si>
  <si>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</si>
  <si>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</si>
  <si>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</si>
  <si>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</si>
  <si>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</si>
  <si>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</si>
  <si>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</si>
  <si>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</si>
  <si>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</si>
  <si>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</si>
  <si>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</si>
  <si>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</si>
  <si>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</si>
  <si>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</si>
  <si>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</si>
  <si>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</si>
  <si>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</si>
  <si>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</si>
  <si>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</si>
  <si>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</si>
  <si>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</si>
  <si>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</si>
  <si>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</si>
  <si>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</si>
  <si>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</si>
  <si>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</si>
  <si>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</si>
  <si>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</si>
  <si>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</si>
  <si>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</si>
  <si>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</si>
  <si>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</si>
  <si>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</si>
  <si>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</si>
  <si>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</si>
  <si>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</si>
  <si>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</si>
  <si>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</si>
  <si>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</si>
  <si>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</si>
  <si>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</si>
  <si>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</si>
  <si>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</si>
  <si>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</si>
  <si>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</si>
  <si>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</si>
  <si>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</si>
  <si>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</si>
  <si>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</si>
  <si>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</si>
  <si>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</si>
  <si>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</si>
  <si>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</si>
  <si>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</si>
  <si>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</si>
  <si>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</si>
  <si>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</si>
  <si>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</si>
  <si>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</si>
  <si>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</si>
  <si>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</si>
  <si>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</si>
  <si>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</si>
  <si>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</si>
  <si>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</si>
  <si>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</si>
  <si>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</si>
  <si>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</si>
  <si>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</si>
  <si>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</si>
  <si>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</si>
  <si>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</si>
  <si>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</si>
  <si>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</si>
  <si>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</si>
  <si>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</si>
  <si>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</si>
  <si>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</si>
  <si>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</si>
  <si>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</si>
  <si>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</si>
  <si>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</si>
  <si>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</si>
  <si>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</si>
  <si>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</si>
  <si>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</si>
  <si>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</si>
  <si>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</si>
  <si>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</si>
  <si>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</si>
  <si>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</si>
  <si>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</si>
  <si>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</si>
  <si>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</si>
  <si>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</si>
  <si>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</si>
  <si>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</si>
  <si>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</si>
  <si>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</si>
  <si>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</si>
  <si>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</si>
  <si>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</si>
  <si>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</si>
  <si>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</si>
  <si>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</si>
  <si>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</si>
  <si>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</si>
  <si>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</si>
  <si>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</si>
  <si>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</si>
  <si>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</si>
  <si>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</si>
  <si>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</si>
  <si>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</si>
  <si>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</si>
  <si>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</si>
  <si>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</si>
  <si>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</si>
  <si>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</si>
  <si>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</si>
  <si>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</si>
  <si>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</si>
  <si>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</si>
  <si>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</si>
  <si>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</si>
  <si>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</si>
  <si>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</si>
  <si>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</si>
  <si>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</si>
  <si>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</si>
  <si>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</si>
  <si>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</si>
  <si>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</si>
  <si>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</si>
  <si>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</si>
  <si>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</si>
  <si>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</si>
  <si>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</si>
  <si>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</si>
  <si>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</si>
  <si>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</si>
  <si>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</si>
  <si>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</si>
  <si>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</si>
  <si>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</si>
  <si>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</si>
  <si>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</si>
  <si>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</si>
  <si>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</si>
  <si>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</si>
  <si>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</si>
  <si>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</si>
  <si>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</si>
  <si>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</si>
  <si>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</si>
  <si>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</si>
  <si>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</si>
  <si>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</si>
  <si>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</si>
  <si>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</si>
  <si>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</si>
  <si>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</si>
  <si>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</si>
  <si>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</si>
  <si>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</si>
  <si>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</si>
  <si>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</si>
  <si>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</si>
  <si>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</si>
  <si>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</si>
  <si>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</si>
  <si>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</si>
  <si>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</si>
  <si>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</si>
  <si>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</si>
  <si>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</si>
  <si>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</si>
  <si>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</si>
  <si>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</si>
  <si>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</si>
  <si>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</si>
  <si>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</si>
  <si>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</si>
  <si>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</si>
  <si>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</si>
  <si>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</si>
  <si>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</si>
  <si>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</si>
  <si>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</si>
  <si>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</si>
  <si>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</si>
  <si>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</si>
  <si>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</si>
  <si>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</si>
  <si>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</si>
  <si>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</si>
  <si>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</si>
  <si>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</si>
  <si>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</si>
  <si>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</si>
  <si>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</si>
  <si>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</si>
  <si>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</si>
  <si>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</si>
  <si>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</si>
  <si>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</si>
  <si>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</si>
  <si>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</si>
  <si>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</si>
  <si>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</si>
  <si>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</si>
  <si>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</si>
  <si>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</si>
  <si>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</si>
  <si>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</si>
  <si>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</si>
  <si>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</si>
  <si>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</si>
  <si>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</si>
  <si>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</si>
  <si>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</si>
  <si>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</si>
  <si>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</si>
  <si>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</si>
  <si>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</si>
  <si>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</si>
  <si>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</si>
  <si>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</si>
  <si>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</si>
  <si>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</si>
  <si>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</si>
  <si>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</si>
  <si>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</si>
  <si>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</si>
  <si>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</si>
  <si>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</si>
  <si>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</si>
  <si>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</si>
  <si>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</si>
  <si>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</si>
  <si>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</si>
  <si>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</si>
  <si>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</si>
  <si>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</si>
  <si>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</si>
  <si>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</si>
  <si>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</si>
  <si>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</si>
  <si>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</si>
  <si>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</si>
  <si>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</si>
  <si>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</si>
  <si>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</si>
  <si>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</si>
  <si>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</si>
  <si>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</si>
  <si>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</si>
  <si>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</si>
  <si>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</si>
  <si>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</si>
  <si>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</si>
  <si>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</si>
  <si>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</si>
  <si>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</si>
  <si>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</si>
  <si>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</si>
  <si>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</si>
  <si>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</si>
  <si>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</si>
  <si>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</si>
  <si>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</si>
  <si>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</si>
  <si>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</si>
  <si>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</si>
  <si>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</si>
  <si>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</si>
  <si>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</si>
  <si>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</si>
  <si>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</si>
  <si>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</si>
  <si>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</si>
  <si>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</si>
  <si>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</si>
  <si>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</si>
  <si>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</si>
  <si>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</si>
  <si>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</si>
  <si>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</si>
  <si>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</si>
  <si>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</si>
  <si>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</si>
  <si>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</si>
  <si>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</si>
  <si>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</si>
  <si>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</si>
  <si>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</si>
  <si>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</si>
  <si>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</si>
  <si>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</si>
  <si>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</si>
  <si>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</si>
  <si>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</si>
  <si>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</si>
  <si>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</si>
  <si>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</si>
  <si>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</si>
  <si>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</si>
  <si>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</si>
  <si>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</si>
  <si>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</si>
  <si>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</si>
  <si>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</si>
  <si>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</si>
  <si>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</si>
  <si>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</si>
  <si>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</si>
  <si>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</si>
  <si>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</si>
  <si>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</si>
  <si>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</si>
  <si>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</si>
  <si>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</si>
  <si>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</si>
  <si>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</si>
  <si>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</si>
  <si>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</si>
  <si>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</si>
  <si>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</si>
  <si>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</si>
  <si>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</si>
  <si>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</si>
  <si>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</si>
  <si>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</si>
  <si>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</si>
  <si>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</si>
  <si>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</si>
  <si>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</si>
  <si>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</si>
  <si>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</si>
  <si>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</si>
  <si>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</si>
  <si>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</si>
  <si>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</si>
  <si>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</si>
  <si>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</si>
  <si>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</si>
  <si>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</si>
  <si>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</si>
  <si>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</si>
  <si>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</si>
  <si>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</si>
  <si>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</si>
  <si>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</si>
  <si>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</si>
  <si>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</si>
  <si>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</si>
  <si>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</si>
  <si>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</si>
  <si>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</si>
  <si>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</si>
  <si>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</si>
  <si>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</si>
  <si>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</si>
  <si>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</si>
  <si>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</si>
  <si>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</si>
  <si>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</si>
  <si>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</si>
  <si>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</si>
  <si>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</si>
  <si>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</si>
  <si>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</si>
  <si>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</si>
  <si>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</si>
  <si>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</si>
  <si>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</si>
  <si>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</si>
  <si>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</si>
  <si>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</si>
  <si>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</si>
  <si>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</si>
  <si>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</si>
  <si>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</si>
  <si>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</si>
  <si>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</si>
  <si>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</si>
  <si>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</si>
  <si>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</si>
  <si>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</si>
  <si>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</si>
  <si>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</si>
  <si>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</si>
  <si>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</si>
  <si>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</si>
  <si>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</si>
  <si>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</si>
  <si>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</si>
  <si>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</si>
  <si>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</si>
  <si>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</si>
  <si>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</si>
  <si>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</si>
  <si>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</si>
  <si>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</si>
  <si>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</si>
  <si>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</si>
  <si>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</si>
  <si>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</si>
  <si>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</si>
  <si>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</si>
  <si>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</si>
  <si>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</si>
  <si>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</si>
  <si>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</si>
  <si>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</si>
  <si>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</si>
  <si>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</si>
  <si>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</si>
  <si>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</si>
  <si>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</si>
  <si>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</si>
  <si>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</si>
  <si>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</si>
  <si>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</si>
  <si>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</si>
  <si>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</si>
  <si>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</si>
  <si>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</si>
  <si>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</si>
  <si>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</si>
  <si>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</si>
  <si>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</si>
  <si>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</si>
  <si>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</si>
  <si>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</si>
  <si>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</si>
  <si>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</si>
  <si>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</si>
  <si>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</si>
  <si>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</si>
  <si>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</si>
  <si>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</si>
  <si>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</si>
  <si>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</si>
  <si>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</si>
  <si>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</si>
  <si>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</si>
  <si>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</si>
  <si>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</si>
  <si>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</si>
  <si>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</si>
  <si>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</si>
  <si>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</si>
  <si>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</si>
  <si>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</si>
  <si>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</si>
  <si>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</si>
  <si>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</si>
  <si>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</si>
  <si>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</si>
  <si>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</si>
  <si>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</si>
  <si>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</si>
  <si>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</si>
  <si>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</si>
  <si>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</si>
  <si>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</si>
  <si>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</si>
  <si>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</si>
  <si>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</si>
  <si>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</si>
  <si>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</si>
  <si>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</si>
  <si>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</si>
  <si>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</si>
  <si>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</si>
  <si>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</si>
  <si>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</si>
  <si>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</si>
  <si>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</si>
  <si>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</si>
  <si>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</si>
  <si>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</si>
  <si>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</si>
  <si>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</si>
  <si>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</si>
  <si>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</si>
  <si>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</si>
  <si>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</si>
  <si>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</si>
  <si>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</si>
  <si>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</si>
  <si>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</si>
  <si>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</si>
  <si>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</si>
  <si>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</si>
  <si>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</si>
  <si>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</si>
  <si>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</si>
  <si>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</si>
  <si>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</si>
  <si>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</si>
  <si>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</si>
  <si>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</si>
  <si>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</si>
  <si>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</si>
  <si>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</si>
  <si>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</si>
  <si>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</si>
  <si>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</si>
  <si>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</si>
  <si>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</si>
  <si>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</si>
  <si>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</si>
  <si>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</si>
  <si>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</si>
  <si>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</si>
  <si>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</si>
  <si>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</si>
  <si>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</si>
  <si>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</si>
  <si>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</si>
  <si>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</si>
  <si>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</si>
  <si>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</si>
  <si>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</si>
  <si>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</si>
  <si>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</si>
  <si>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</si>
  <si>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</si>
  <si>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</si>
  <si>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</si>
  <si>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</si>
  <si>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</si>
  <si>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</si>
  <si>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</si>
  <si>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</si>
  <si>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</si>
  <si>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</si>
  <si>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</si>
  <si>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</si>
  <si>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</si>
  <si>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</si>
  <si>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</si>
  <si>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</si>
  <si>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</si>
  <si>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</si>
  <si>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</si>
  <si>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</si>
  <si>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</si>
  <si>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</si>
  <si>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</si>
  <si>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</si>
  <si>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</si>
  <si>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</si>
  <si>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</si>
  <si>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</si>
  <si>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</si>
  <si>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</si>
  <si>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</si>
  <si>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</si>
  <si>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</si>
  <si>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</si>
  <si>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</si>
  <si>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</si>
  <si>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</si>
  <si>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</si>
  <si>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</si>
  <si>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</si>
  <si>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</si>
  <si>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</si>
  <si>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</si>
  <si>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</si>
  <si>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</si>
  <si>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</si>
  <si>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</si>
  <si>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</si>
  <si>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</si>
  <si>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</si>
  <si>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</si>
  <si>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</si>
  <si>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</si>
  <si>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</si>
  <si>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</si>
  <si>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</si>
  <si>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</si>
  <si>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</si>
  <si>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</si>
  <si>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</si>
  <si>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</si>
  <si>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</si>
  <si>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</si>
  <si>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</si>
  <si>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</si>
  <si>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</si>
  <si>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</si>
  <si>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</si>
  <si>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</si>
  <si>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</si>
  <si>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</si>
  <si>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</si>
  <si>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</si>
  <si>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</si>
  <si>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</si>
  <si>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</si>
  <si>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</si>
  <si>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</si>
  <si>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</si>
  <si>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</si>
  <si>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</si>
  <si>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</si>
  <si>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</si>
  <si>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</si>
  <si>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</si>
  <si>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</si>
  <si>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</si>
  <si>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</si>
  <si>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</si>
  <si>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</si>
  <si>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</si>
  <si>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</si>
  <si>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</si>
  <si>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</si>
  <si>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</si>
  <si>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</si>
  <si>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</si>
  <si>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</si>
  <si>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</si>
  <si>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</si>
  <si>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</si>
  <si>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</si>
  <si>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</si>
  <si>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</si>
  <si>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</si>
  <si>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</si>
  <si>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</si>
  <si>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</si>
  <si>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</si>
  <si>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</si>
  <si>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</si>
  <si>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</si>
  <si>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</si>
  <si>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</si>
  <si>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</si>
  <si>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</si>
  <si>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</si>
  <si>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</si>
  <si>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</si>
  <si>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</si>
  <si>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</si>
  <si>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</si>
  <si>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</si>
  <si>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</si>
  <si>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</si>
  <si>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</si>
  <si>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</si>
  <si>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</si>
  <si>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</si>
  <si>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</si>
  <si>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</si>
  <si>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</si>
  <si>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</si>
  <si>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</si>
  <si>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</si>
  <si>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</si>
  <si>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</si>
  <si>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</si>
  <si>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</si>
  <si>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</si>
  <si>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</si>
  <si>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</si>
  <si>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</si>
  <si>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</si>
  <si>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</si>
  <si>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</si>
  <si>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</si>
  <si>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</si>
  <si>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</si>
  <si>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</si>
  <si>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</si>
  <si>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</si>
  <si>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</si>
  <si>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</si>
  <si>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</si>
  <si>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</si>
  <si>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</si>
  <si>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</si>
  <si>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</si>
  <si>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</si>
  <si>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</si>
  <si>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</si>
  <si>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</si>
  <si>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</si>
  <si>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</si>
  <si>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</si>
  <si>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</si>
  <si>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</si>
  <si>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</si>
  <si>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</si>
  <si>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</si>
  <si>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</si>
  <si>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</si>
  <si>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</si>
  <si>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</si>
  <si>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</si>
  <si>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</si>
  <si>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</si>
  <si>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</si>
  <si>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</si>
  <si>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</si>
  <si>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</si>
  <si>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</si>
  <si>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</si>
  <si>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</si>
  <si>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</si>
  <si>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</si>
  <si>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</si>
  <si>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</si>
  <si>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</si>
  <si>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</si>
  <si>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</si>
  <si>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</si>
  <si>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</si>
  <si>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</si>
  <si>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</si>
  <si>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</si>
  <si>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</si>
  <si>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</si>
  <si>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</si>
  <si>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</si>
  <si>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</si>
  <si>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</si>
  <si>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</si>
  <si>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</si>
  <si>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</si>
  <si>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</si>
  <si>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</si>
  <si>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</si>
  <si>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</si>
  <si>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</si>
  <si>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</si>
  <si>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</si>
  <si>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</si>
  <si>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</si>
  <si>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</si>
  <si>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</si>
  <si>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</si>
  <si>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</si>
  <si>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</si>
  <si>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</si>
  <si>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</si>
  <si>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</si>
  <si>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</si>
  <si>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</si>
  <si>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</si>
  <si>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</si>
  <si>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</si>
  <si>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</si>
  <si>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</si>
  <si>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</si>
  <si>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</si>
  <si>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</si>
  <si>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</si>
  <si>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</si>
  <si>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</si>
  <si>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</si>
  <si>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</si>
  <si>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</si>
  <si>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</si>
  <si>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</si>
  <si>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</si>
  <si>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</si>
  <si>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</si>
  <si>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</si>
  <si>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</si>
  <si>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</si>
  <si>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</si>
  <si>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</si>
  <si>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</si>
  <si>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</si>
  <si>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</si>
  <si>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</si>
  <si>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</si>
  <si>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</si>
  <si>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</si>
  <si>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</si>
  <si>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</si>
  <si>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</si>
  <si>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</si>
  <si>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</si>
  <si>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</si>
  <si>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</si>
  <si>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</si>
  <si>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</si>
  <si>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</si>
  <si>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</si>
  <si>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</si>
  <si>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</si>
  <si>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</si>
  <si>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</si>
  <si>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</si>
  <si>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</si>
  <si>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</si>
  <si>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</si>
  <si>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</si>
  <si>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</si>
  <si>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</si>
  <si>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</si>
  <si>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</si>
  <si>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</si>
  <si>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</si>
  <si>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</si>
  <si>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</si>
  <si>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</si>
  <si>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</si>
  <si>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</si>
  <si>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</si>
  <si>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</si>
  <si>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</si>
  <si>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</si>
  <si>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</si>
  <si>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</si>
  <si>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</si>
  <si>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</si>
  <si>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</si>
  <si>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</si>
  <si>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</si>
  <si>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</si>
  <si>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</si>
  <si>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</si>
  <si>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</si>
  <si>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</si>
  <si>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</si>
  <si>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</si>
  <si>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</si>
  <si>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</si>
  <si>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</si>
  <si>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</si>
  <si>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</si>
  <si>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</si>
  <si>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</si>
  <si>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</si>
  <si>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</si>
  <si>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</si>
  <si>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</si>
  <si>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</si>
  <si>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</si>
  <si>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</si>
  <si>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</si>
  <si>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</si>
  <si>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</si>
  <si>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</si>
  <si>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</si>
  <si>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</si>
  <si>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</si>
  <si>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</si>
  <si>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</si>
  <si>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</si>
  <si>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</si>
  <si>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</si>
  <si>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</si>
  <si>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</si>
  <si>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</si>
  <si>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</si>
  <si>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</si>
  <si>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</si>
  <si>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</si>
  <si>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</si>
  <si>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</si>
  <si>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</si>
  <si>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</si>
  <si>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</si>
  <si>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</si>
  <si>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</si>
  <si>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</si>
  <si>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</si>
  <si>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</si>
  <si>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</si>
  <si>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</si>
  <si>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</si>
  <si>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</si>
  <si>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</si>
  <si>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</si>
  <si>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</si>
  <si>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</si>
  <si>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</si>
  <si>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</si>
  <si>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</si>
  <si>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</si>
  <si>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</si>
  <si>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</si>
  <si>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</si>
  <si>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</si>
  <si>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</si>
  <si>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</si>
  <si>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</si>
  <si>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</si>
  <si>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</si>
  <si>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</si>
  <si>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</si>
  <si>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</si>
  <si>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</si>
  <si>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</si>
  <si>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</si>
  <si>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</si>
  <si>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</si>
  <si>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</si>
  <si>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</si>
  <si>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</si>
  <si>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</si>
  <si>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</si>
  <si>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</si>
  <si>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</si>
  <si>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</si>
  <si>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</si>
  <si>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</si>
  <si>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</si>
  <si>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</si>
  <si>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</si>
  <si>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</si>
  <si>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</si>
  <si>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</si>
  <si>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</si>
  <si>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</si>
  <si>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</si>
  <si>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</si>
  <si>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</si>
  <si>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</si>
  <si>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</si>
  <si>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</si>
  <si>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</si>
  <si>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</si>
  <si>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</si>
  <si>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</si>
  <si>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</si>
  <si>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</si>
  <si>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</si>
  <si>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</si>
  <si>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</si>
  <si>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</si>
  <si>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</si>
  <si>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</si>
  <si>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</si>
  <si>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</si>
  <si>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</si>
  <si>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</si>
  <si>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</si>
  <si>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</si>
  <si>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</si>
  <si>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</si>
  <si>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</si>
  <si>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</si>
  <si>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</si>
  <si>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</si>
  <si>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</si>
  <si>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</si>
  <si>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</si>
  <si>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</si>
  <si>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</si>
  <si>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</si>
  <si>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</si>
  <si>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</si>
  <si>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</si>
  <si>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</si>
  <si>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</si>
  <si>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</si>
  <si>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</si>
  <si>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</si>
  <si>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</si>
  <si>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</si>
  <si>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</si>
  <si>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</si>
  <si>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</si>
  <si>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</si>
  <si>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</si>
  <si>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</si>
  <si>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</si>
  <si>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</si>
  <si>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</si>
  <si>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</si>
  <si>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</si>
  <si>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</si>
  <si>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</si>
  <si>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</si>
  <si>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</si>
  <si>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</si>
  <si>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</si>
  <si>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</si>
  <si>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</si>
  <si>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</si>
  <si>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</si>
  <si>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</si>
  <si>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</si>
  <si>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</si>
  <si>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</si>
  <si>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</si>
  <si>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</si>
  <si>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</si>
  <si>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</si>
  <si>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</si>
  <si>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</si>
  <si>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</si>
  <si>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</si>
  <si>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</si>
  <si>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</si>
  <si>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</si>
  <si>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</si>
  <si>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</si>
  <si>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</si>
  <si>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</si>
  <si>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</si>
  <si>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</si>
  <si>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</si>
  <si>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</si>
  <si>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</si>
  <si>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</si>
  <si>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</si>
  <si>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</si>
  <si>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</si>
  <si>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</si>
  <si>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</si>
  <si>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</si>
  <si>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</si>
  <si>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</si>
  <si>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</si>
  <si>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</si>
  <si>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</si>
  <si>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</si>
  <si>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</si>
  <si>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</si>
  <si>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</si>
  <si>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</si>
  <si>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</si>
  <si>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</si>
  <si>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</si>
  <si>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</si>
  <si>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</si>
  <si>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</si>
  <si>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</si>
  <si>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</si>
  <si>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</si>
  <si>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</si>
  <si>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</si>
  <si>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</si>
  <si>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</si>
  <si>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</si>
  <si>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</si>
  <si>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</si>
  <si>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</si>
  <si>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</si>
  <si>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</si>
  <si>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</si>
  <si>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</si>
  <si>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</si>
  <si>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</si>
  <si>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</si>
  <si>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</si>
  <si>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</si>
  <si>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</si>
  <si>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</si>
  <si>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</si>
  <si>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</si>
  <si>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</si>
  <si>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</si>
  <si>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</si>
  <si>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</si>
  <si>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</si>
  <si>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</si>
  <si>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</si>
  <si>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</si>
  <si>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</si>
  <si>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</si>
  <si>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</si>
  <si>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</si>
  <si>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</si>
  <si>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</si>
  <si>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</si>
  <si>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</si>
  <si>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</si>
  <si>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</si>
  <si>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</si>
  <si>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</si>
  <si>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</si>
  <si>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</si>
  <si>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</si>
  <si>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</si>
  <si>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</si>
  <si>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</si>
  <si>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</si>
  <si>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</si>
  <si>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</si>
  <si>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</si>
  <si>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</si>
  <si>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</si>
  <si>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</si>
  <si>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</si>
  <si>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</si>
  <si>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</si>
  <si>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</si>
  <si>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</si>
  <si>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</si>
  <si>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</si>
  <si>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</si>
  <si>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</si>
  <si>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</si>
  <si>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</si>
  <si>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</si>
  <si>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</si>
  <si>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</si>
  <si>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</si>
  <si>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</si>
  <si>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</si>
  <si>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</si>
  <si>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</si>
  <si>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</si>
  <si>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</si>
  <si>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</si>
  <si>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</si>
  <si>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</si>
  <si>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</si>
  <si>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</si>
  <si>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</si>
  <si>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</si>
  <si>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</si>
  <si>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</si>
  <si>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</si>
  <si>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</si>
  <si>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</si>
  <si>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</si>
  <si>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</si>
  <si>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</si>
  <si>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</si>
  <si>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</si>
  <si>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</si>
  <si>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</si>
  <si>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</si>
  <si>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</si>
  <si>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</si>
  <si>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</si>
  <si>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</si>
  <si>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</si>
  <si>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</si>
  <si>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</si>
  <si>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</si>
  <si>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</si>
  <si>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</si>
  <si>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</si>
  <si>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</si>
  <si>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</si>
  <si>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</si>
  <si>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</si>
  <si>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</si>
  <si>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</si>
  <si>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</si>
  <si>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</si>
  <si>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</si>
  <si>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</si>
  <si>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</si>
  <si>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</si>
  <si>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</si>
  <si>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</si>
  <si>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</si>
  <si>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</si>
  <si>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</si>
  <si>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</si>
  <si>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</si>
  <si>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</si>
  <si>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</si>
  <si>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</si>
  <si>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</si>
  <si>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</si>
  <si>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</si>
  <si>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</si>
  <si>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</si>
  <si>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</si>
  <si>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</si>
  <si>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</si>
  <si>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</si>
  <si>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</si>
  <si>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</si>
  <si>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</si>
  <si>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</si>
  <si>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</si>
  <si>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</si>
  <si>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</si>
  <si>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</si>
  <si>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</si>
  <si>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</si>
  <si>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</si>
  <si>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</si>
  <si>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</si>
  <si>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</si>
  <si>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</si>
  <si>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</si>
  <si>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</si>
  <si>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</si>
  <si>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</si>
  <si>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</si>
  <si>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</si>
  <si>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</si>
  <si>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</si>
  <si>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</si>
  <si>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</si>
  <si>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</si>
  <si>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</si>
  <si>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</si>
  <si>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</si>
  <si>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</si>
  <si>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</si>
  <si>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</si>
  <si>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</si>
  <si>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</si>
  <si>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</si>
  <si>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</si>
  <si>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</si>
  <si>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</si>
  <si>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</si>
  <si>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</si>
  <si>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</si>
  <si>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</si>
  <si>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</si>
  <si>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</si>
  <si>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</si>
  <si>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</si>
  <si>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</si>
  <si>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</si>
  <si>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</si>
  <si>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</si>
  <si>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</si>
  <si>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</si>
  <si>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</si>
  <si>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</si>
  <si>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</si>
  <si>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</si>
  <si>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</si>
  <si>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</si>
  <si>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</si>
  <si>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</si>
  <si>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</si>
  <si>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</si>
  <si>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</si>
  <si>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</si>
  <si>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</si>
  <si>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</si>
  <si>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</si>
  <si>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</si>
  <si>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</si>
  <si>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</si>
  <si>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</si>
  <si>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</si>
  <si>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</si>
  <si>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</si>
  <si>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</si>
  <si>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</si>
  <si>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</si>
  <si>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</si>
  <si>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</si>
  <si>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</si>
  <si>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</si>
  <si>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</si>
  <si>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</si>
  <si>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</si>
  <si>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</si>
  <si>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</si>
  <si>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</si>
  <si>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</si>
  <si>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</si>
  <si>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</si>
  <si>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</si>
  <si>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</si>
  <si>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</si>
  <si>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</si>
  <si>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</si>
  <si>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</si>
  <si>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</si>
  <si>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</si>
  <si>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</si>
  <si>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</si>
  <si>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</si>
  <si>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</si>
  <si>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</si>
  <si>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</si>
  <si>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</si>
  <si>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</si>
  <si>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</si>
  <si>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</si>
  <si>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</si>
  <si>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</si>
  <si>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</si>
  <si>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</si>
  <si>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</si>
  <si>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</si>
  <si>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</si>
  <si>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</si>
  <si>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</si>
  <si>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</si>
  <si>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</si>
  <si>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</si>
  <si>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</si>
  <si>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</si>
  <si>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</si>
  <si>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</si>
  <si>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</si>
  <si>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</si>
  <si>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</si>
  <si>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</si>
  <si>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</si>
  <si>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</si>
  <si>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</si>
  <si>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</si>
  <si>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</si>
  <si>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</si>
  <si>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</si>
  <si>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</si>
  <si>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</si>
  <si>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</si>
  <si>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</si>
  <si>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</si>
  <si>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</si>
  <si>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</si>
  <si>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</si>
  <si>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</si>
  <si>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</si>
  <si>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</si>
  <si>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</si>
  <si>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</si>
  <si>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</si>
  <si>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</si>
  <si>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</si>
  <si>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</si>
  <si>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</si>
  <si>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</si>
  <si>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</si>
  <si>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</si>
  <si>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</si>
  <si>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</si>
  <si>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</si>
  <si>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</si>
  <si>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</si>
  <si>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</si>
  <si>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</si>
  <si>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</si>
  <si>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</si>
  <si>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</si>
  <si>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</si>
  <si>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</si>
  <si>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</si>
  <si>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</si>
  <si>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</si>
  <si>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</si>
  <si>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</si>
  <si>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</si>
  <si>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</si>
  <si>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</si>
  <si>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</si>
  <si>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</si>
  <si>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</si>
  <si>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</si>
  <si>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</si>
  <si>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</si>
  <si>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</si>
  <si>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</si>
  <si>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</si>
  <si>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</si>
  <si>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</si>
  <si>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</si>
  <si>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</si>
  <si>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</si>
  <si>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</si>
  <si>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</si>
  <si>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</si>
  <si>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</si>
  <si>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</si>
  <si>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</si>
  <si>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</si>
  <si>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</si>
  <si>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</si>
  <si>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</si>
  <si>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</si>
  <si>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</si>
  <si>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</si>
  <si>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</si>
  <si>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</si>
  <si>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</si>
  <si>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</si>
  <si>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</si>
  <si>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</si>
  <si>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</si>
  <si>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</si>
  <si>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</si>
  <si>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</si>
  <si>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</si>
  <si>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</si>
  <si>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</si>
  <si>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</si>
  <si>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</si>
  <si>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</si>
  <si>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</si>
  <si>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</si>
  <si>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</si>
  <si>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</si>
  <si>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</si>
  <si>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</si>
  <si>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</si>
  <si>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</si>
  <si>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</si>
  <si>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</si>
  <si>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</si>
  <si>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</si>
  <si>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</si>
  <si>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</si>
  <si>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</si>
  <si>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</si>
  <si>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</si>
  <si>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</si>
  <si>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</si>
  <si>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</si>
  <si>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</si>
  <si>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</si>
  <si>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</si>
  <si>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</si>
  <si>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</si>
  <si>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</si>
  <si>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</si>
  <si>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</si>
  <si>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</si>
  <si>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</si>
  <si>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</si>
  <si>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</si>
  <si>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</si>
  <si>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</si>
  <si>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</si>
  <si>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</si>
  <si>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</si>
  <si>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</si>
  <si>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</si>
  <si>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</si>
  <si>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</si>
  <si>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</si>
  <si>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</si>
  <si>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</si>
  <si>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</si>
  <si>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</si>
  <si>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</si>
  <si>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</si>
  <si>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</si>
  <si>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</si>
  <si>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</si>
  <si>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</si>
  <si>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</si>
  <si>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</si>
  <si>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</si>
  <si>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</si>
  <si>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</si>
  <si>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</si>
  <si>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</si>
  <si>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</si>
  <si>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</si>
  <si>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</si>
  <si>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</si>
  <si>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</si>
  <si>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</si>
  <si>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</si>
  <si>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</si>
  <si>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</si>
  <si>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</si>
  <si>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</si>
  <si>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</si>
  <si>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</si>
  <si>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</si>
  <si>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</si>
  <si>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</si>
  <si>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</si>
  <si>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</si>
  <si>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</si>
  <si>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</si>
  <si>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</si>
  <si>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</si>
  <si>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</si>
  <si>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</si>
  <si>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</si>
  <si>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</si>
  <si>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</si>
  <si>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</si>
  <si>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</si>
  <si>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</si>
  <si>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</si>
  <si>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</si>
  <si>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</si>
  <si>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</si>
  <si>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</si>
  <si>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</si>
  <si>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</si>
  <si>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</si>
  <si>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</si>
  <si>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</si>
  <si>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</si>
  <si>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</si>
  <si>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</si>
  <si>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</si>
  <si>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</si>
  <si>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</si>
  <si>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</si>
  <si>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</si>
  <si>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</si>
  <si>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</si>
  <si>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</si>
  <si>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</si>
  <si>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</si>
  <si>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</si>
  <si>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</si>
  <si>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</si>
  <si>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</si>
  <si>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</si>
  <si>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</si>
  <si>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</si>
  <si>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</si>
  <si>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</si>
  <si>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</si>
  <si>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</si>
  <si>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</si>
  <si>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</si>
  <si>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</si>
  <si>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</si>
  <si>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</si>
  <si>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</si>
  <si>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</si>
  <si>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</si>
  <si>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</si>
  <si>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</si>
  <si>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</si>
  <si>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</si>
  <si>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</si>
  <si>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</si>
  <si>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</si>
  <si>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</si>
  <si>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</si>
  <si>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</si>
  <si>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</si>
  <si>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</si>
  <si>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</si>
  <si>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</si>
  <si>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</si>
  <si>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</si>
  <si>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</si>
  <si>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</si>
  <si>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</si>
  <si>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</si>
  <si>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</si>
  <si>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</si>
  <si>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</si>
  <si>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</si>
  <si>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</si>
  <si>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</si>
  <si>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</si>
  <si>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</si>
  <si>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</si>
  <si>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</si>
  <si>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</si>
  <si>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</si>
  <si>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</si>
  <si>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</si>
  <si>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</si>
  <si>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</si>
  <si>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</si>
  <si>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</si>
  <si>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</si>
  <si>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</si>
  <si>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</si>
  <si>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</si>
  <si>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</si>
  <si>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</si>
  <si>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</si>
  <si>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</si>
  <si>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</si>
  <si>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</si>
  <si>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</si>
  <si>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</si>
  <si>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</si>
  <si>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</si>
  <si>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</si>
  <si>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</si>
  <si>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</si>
  <si>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</si>
  <si>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</si>
  <si>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</si>
  <si>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</si>
  <si>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</si>
  <si>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</si>
  <si>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</si>
  <si>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</si>
  <si>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</si>
  <si>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</si>
  <si>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</si>
  <si>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</si>
  <si>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</si>
  <si>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</si>
  <si>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</si>
  <si>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</si>
  <si>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</si>
  <si>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</si>
  <si>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</si>
  <si>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</si>
  <si>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</si>
  <si>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</si>
  <si>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</si>
  <si>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</si>
  <si>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</si>
  <si>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</si>
  <si>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</si>
  <si>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</si>
  <si>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</si>
  <si>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</si>
  <si>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</si>
  <si>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</si>
  <si>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</si>
  <si>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</si>
  <si>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</si>
  <si>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</si>
  <si>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</si>
  <si>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</si>
  <si>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</si>
  <si>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</si>
  <si>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</si>
  <si>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</si>
  <si>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</si>
  <si>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</si>
  <si>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</si>
  <si>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</si>
  <si>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</si>
  <si>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</si>
  <si>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</si>
  <si>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</si>
  <si>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</si>
  <si>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</si>
  <si>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</si>
  <si>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</si>
  <si>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</si>
  <si>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</si>
  <si>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</si>
  <si>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</si>
  <si>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</si>
  <si>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</si>
  <si>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</si>
  <si>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</si>
  <si>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</si>
  <si>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</si>
  <si>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</si>
  <si>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</si>
  <si>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</si>
  <si>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</si>
  <si>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</si>
  <si>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</si>
  <si>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</si>
  <si>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</si>
  <si>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</si>
  <si>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</si>
  <si>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</si>
  <si>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</si>
  <si>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</si>
  <si>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</si>
  <si>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</si>
  <si>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</si>
  <si>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</si>
  <si>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</si>
  <si>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</si>
  <si>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</si>
  <si>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</si>
  <si>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</si>
  <si>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</si>
  <si>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</si>
  <si>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</si>
  <si>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</si>
  <si>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</si>
  <si>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</si>
  <si>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</si>
  <si>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</si>
  <si>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</si>
  <si>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</si>
  <si>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</si>
  <si>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</si>
  <si>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</si>
  <si>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</si>
  <si>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</si>
  <si>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</si>
  <si>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</si>
  <si>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</si>
  <si>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</si>
  <si>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</si>
  <si>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</si>
  <si>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</si>
  <si>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</si>
  <si>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</si>
  <si>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</si>
  <si>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</si>
  <si>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</si>
  <si>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</si>
  <si>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</si>
  <si>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</si>
  <si>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</si>
  <si>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</si>
  <si>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</si>
  <si>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</si>
  <si>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</si>
  <si>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</si>
  <si>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</si>
  <si>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</si>
  <si>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</si>
  <si>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</si>
  <si>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</si>
  <si>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</si>
  <si>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</si>
  <si>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</si>
  <si>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</si>
  <si>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</si>
  <si>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</si>
  <si>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</si>
  <si>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</si>
  <si>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</si>
  <si>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</si>
  <si>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</si>
  <si>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</si>
  <si>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</si>
  <si>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</si>
  <si>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</si>
  <si>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</si>
  <si>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</si>
  <si>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</si>
  <si>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</si>
  <si>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</si>
  <si>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</si>
  <si>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</si>
  <si>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</si>
  <si>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</si>
  <si>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</si>
  <si>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</si>
  <si>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</si>
  <si>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</si>
  <si>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</si>
  <si>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</si>
  <si>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</si>
  <si>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</si>
  <si>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</si>
  <si>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</si>
  <si>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</si>
  <si>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</si>
  <si>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</si>
  <si>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</si>
  <si>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</si>
  <si>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</si>
  <si>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</si>
  <si>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</si>
  <si>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</si>
  <si>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</si>
  <si>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</si>
  <si>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</si>
  <si>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</si>
  <si>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</si>
  <si>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</si>
  <si>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</si>
  <si>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</si>
  <si>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</si>
  <si>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</si>
  <si>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</si>
  <si>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</si>
  <si>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</si>
  <si>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</si>
  <si>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</si>
  <si>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</si>
  <si>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</si>
  <si>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</si>
  <si>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</si>
  <si>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</si>
  <si>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</si>
  <si>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</si>
  <si>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</si>
  <si>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</si>
  <si>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</si>
  <si>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</si>
  <si>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</si>
  <si>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</si>
  <si>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</si>
  <si>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</si>
  <si>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</si>
  <si>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</si>
  <si>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</si>
  <si>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</si>
  <si>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</si>
  <si>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</si>
  <si>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</si>
  <si>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</si>
  <si>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</si>
  <si>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</si>
  <si>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</si>
  <si>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</si>
  <si>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</si>
  <si>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</si>
  <si>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</si>
  <si>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</si>
  <si>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</si>
  <si>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</si>
  <si>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</si>
  <si>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</si>
  <si>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</si>
  <si>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</si>
  <si>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</si>
  <si>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</si>
  <si>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</si>
  <si>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</si>
  <si>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</si>
  <si>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</si>
  <si>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</si>
  <si>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</si>
  <si>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</si>
  <si>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</si>
  <si>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</si>
  <si>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</si>
  <si>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</si>
  <si>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</si>
  <si>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</si>
  <si>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</si>
  <si>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</si>
  <si>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</si>
  <si>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</si>
  <si>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</si>
  <si>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</si>
  <si>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</si>
  <si>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</si>
  <si>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</si>
  <si>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</si>
  <si>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</si>
  <si>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</si>
  <si>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</si>
  <si>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</si>
  <si>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</si>
  <si>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</si>
  <si>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</si>
  <si>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</si>
  <si>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</si>
  <si>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</si>
  <si>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</si>
  <si>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</si>
  <si>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</si>
  <si>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</si>
  <si>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</si>
  <si>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</si>
  <si>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</si>
  <si>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</si>
  <si>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</si>
  <si>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</si>
  <si>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</si>
  <si>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</si>
  <si>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</si>
  <si>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</si>
  <si>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</si>
  <si>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</si>
  <si>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</si>
  <si>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</si>
  <si>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</si>
  <si>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</si>
  <si>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</si>
  <si>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</si>
  <si>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</si>
  <si>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</si>
  <si>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</si>
  <si>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</si>
  <si>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</si>
  <si>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</si>
  <si>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</si>
  <si>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</si>
  <si>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</si>
  <si>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</si>
  <si>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</si>
  <si>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</si>
  <si>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</si>
  <si>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</si>
  <si>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</si>
  <si>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</si>
  <si>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</si>
  <si>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</si>
  <si>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</si>
  <si>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</si>
  <si>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</si>
  <si>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</si>
  <si>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</si>
  <si>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</si>
  <si>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</si>
  <si>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</si>
  <si>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</si>
  <si>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</si>
  <si>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</si>
  <si>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</si>
  <si>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</si>
  <si>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</si>
  <si>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</si>
  <si>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</si>
  <si>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</si>
  <si>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</si>
  <si>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</si>
  <si>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</si>
  <si>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</si>
  <si>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</si>
  <si>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</si>
  <si>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</si>
  <si>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</si>
  <si>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</si>
  <si>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</si>
  <si>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</si>
  <si>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</si>
  <si>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</si>
  <si>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</si>
  <si>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</si>
  <si>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</si>
  <si>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</si>
  <si>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</si>
  <si>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</si>
  <si>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</si>
  <si>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</si>
  <si>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</si>
  <si>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</si>
  <si>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</si>
  <si>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</si>
  <si>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</si>
  <si>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</si>
  <si>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</si>
  <si>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</si>
  <si>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</si>
  <si>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</si>
  <si>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</si>
  <si>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</si>
  <si>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</si>
  <si>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</si>
  <si>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</si>
  <si>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</si>
  <si>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</si>
  <si>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</si>
  <si>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</si>
  <si>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</si>
  <si>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</si>
  <si>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</si>
  <si>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</si>
  <si>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</si>
  <si>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</si>
  <si>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</si>
  <si>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</si>
  <si>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</si>
  <si>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</si>
  <si>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</si>
  <si>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</si>
  <si>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</si>
  <si>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</si>
  <si>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</si>
  <si>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</si>
  <si>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</si>
  <si>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</si>
  <si>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</si>
  <si>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</si>
  <si>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</si>
  <si>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</si>
  <si>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</si>
  <si>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</si>
  <si>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</si>
  <si>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</si>
  <si>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</si>
  <si>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</si>
  <si>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</si>
  <si>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</si>
  <si>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</si>
  <si>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</si>
  <si>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</si>
  <si>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</si>
  <si>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</si>
  <si>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</si>
  <si>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</si>
  <si>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</si>
  <si>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</si>
  <si>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</si>
  <si>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</si>
  <si>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</si>
  <si>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</si>
  <si>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</si>
  <si>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</si>
  <si>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</si>
  <si>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</si>
  <si>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</si>
  <si>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</si>
  <si>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</si>
  <si>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</si>
  <si>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</si>
  <si>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</si>
  <si>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</si>
  <si>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</si>
  <si>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</si>
  <si>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</si>
  <si>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</si>
  <si>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</si>
  <si>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</si>
  <si>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</si>
  <si>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</si>
  <si>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</si>
  <si>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</si>
  <si>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</si>
  <si>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</si>
  <si>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</si>
  <si>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</si>
  <si>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</si>
  <si>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</si>
  <si>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</si>
  <si>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</si>
  <si>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</si>
  <si>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</si>
  <si>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</si>
  <si>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</si>
  <si>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</si>
  <si>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</si>
  <si>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</si>
  <si>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</si>
  <si>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</si>
  <si>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</si>
  <si>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</si>
  <si>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</si>
  <si>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</si>
  <si>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</si>
  <si>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</si>
  <si>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</si>
  <si>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</si>
  <si>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</si>
  <si>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</si>
  <si>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</si>
  <si>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</si>
  <si>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</si>
  <si>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</si>
  <si>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</si>
  <si>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</si>
  <si>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</si>
  <si>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</si>
  <si>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</si>
  <si>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</si>
  <si>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</si>
  <si>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</si>
  <si>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</si>
  <si>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</si>
  <si>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</si>
  <si>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</si>
  <si>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</si>
  <si>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</si>
  <si>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</si>
  <si>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</si>
  <si>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</si>
  <si>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</si>
  <si>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</si>
  <si>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</si>
  <si>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</si>
  <si>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</si>
  <si>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</si>
  <si>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</si>
  <si>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</si>
  <si>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</si>
  <si>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</si>
  <si>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</si>
  <si>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</si>
  <si>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</si>
  <si>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</si>
  <si>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</si>
  <si>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</si>
  <si>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</si>
  <si>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</si>
  <si>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</si>
  <si>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</si>
  <si>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</si>
  <si>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</si>
  <si>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</si>
  <si>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</si>
  <si>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</si>
  <si>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</si>
  <si>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</si>
  <si>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</si>
  <si>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</si>
  <si>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</si>
  <si>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</si>
  <si>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</si>
  <si>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</si>
  <si>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</si>
  <si>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</si>
  <si>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</si>
  <si>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</si>
  <si>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</si>
  <si>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</si>
  <si>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</si>
  <si>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</si>
  <si>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</si>
  <si>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</si>
  <si>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</si>
  <si>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</si>
  <si>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</si>
  <si>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</si>
  <si>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</si>
  <si>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</si>
  <si>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</si>
  <si>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</si>
  <si>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</si>
  <si>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</si>
  <si>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</si>
  <si>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</si>
  <si>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</si>
  <si>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</si>
  <si>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</si>
  <si>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</si>
  <si>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</si>
  <si>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</si>
  <si>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</si>
  <si>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</si>
  <si>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</si>
  <si>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</si>
  <si>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</si>
  <si>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</si>
  <si>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</si>
  <si>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</si>
  <si>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</si>
  <si>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</si>
  <si>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</si>
  <si>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</si>
  <si>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</si>
  <si>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</si>
  <si>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</si>
  <si>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</si>
  <si>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</si>
  <si>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</si>
  <si>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</si>
  <si>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</si>
  <si>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</si>
  <si>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</si>
  <si>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</si>
  <si>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</si>
  <si>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</si>
  <si>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</si>
  <si>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</si>
  <si>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</si>
  <si>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</si>
  <si>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</si>
  <si>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</si>
  <si>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</si>
  <si>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</si>
  <si>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</si>
  <si>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</si>
  <si>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</si>
  <si>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</si>
  <si>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</si>
  <si>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</si>
  <si>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</si>
  <si>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</si>
  <si>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</si>
  <si>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</si>
  <si>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</si>
  <si>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</si>
  <si>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</si>
  <si>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</si>
  <si>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</si>
  <si>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</si>
  <si>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</si>
  <si>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</si>
  <si>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</si>
  <si>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</si>
  <si>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</si>
  <si>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</si>
  <si>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</si>
  <si>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</si>
  <si>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</si>
  <si>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</si>
  <si>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</si>
  <si>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</si>
  <si>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</si>
  <si>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</si>
  <si>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</si>
  <si>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</si>
  <si>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</si>
  <si>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</si>
  <si>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</si>
  <si>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</si>
  <si>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</si>
  <si>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</si>
  <si>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</si>
  <si>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</si>
  <si>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</si>
  <si>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</si>
  <si>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</si>
  <si>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</si>
  <si>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</si>
  <si>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</si>
  <si>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</si>
  <si>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</si>
  <si>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</si>
  <si>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</si>
  <si>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</si>
  <si>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</si>
  <si>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</si>
  <si>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</si>
  <si>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</si>
  <si>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</si>
  <si>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</si>
  <si>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</si>
  <si>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</si>
  <si>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</si>
  <si>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</si>
  <si>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</si>
  <si>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</si>
  <si>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</si>
  <si>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</si>
  <si>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</si>
  <si>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</si>
  <si>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</si>
  <si>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</si>
  <si>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</si>
  <si>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</si>
  <si>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</si>
  <si>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</si>
  <si>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</si>
  <si>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</si>
  <si>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</si>
  <si>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</si>
  <si>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</si>
  <si>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</si>
  <si>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</si>
  <si>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</si>
  <si>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</si>
  <si>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</si>
  <si>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</si>
  <si>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</si>
  <si>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</si>
  <si>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</si>
  <si>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</si>
  <si>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</si>
  <si>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</si>
  <si>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</si>
  <si>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</si>
  <si>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</si>
  <si>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</si>
  <si>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</si>
  <si>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</si>
  <si>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</si>
  <si>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</si>
  <si>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</si>
  <si>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</si>
  <si>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</si>
  <si>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</si>
  <si>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</si>
  <si>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</si>
  <si>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</si>
  <si>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</si>
  <si>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</si>
  <si>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</si>
  <si>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</si>
  <si>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</si>
  <si>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</si>
  <si>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</si>
  <si>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</si>
  <si>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</si>
  <si>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</si>
  <si>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</si>
  <si>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</si>
  <si>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</si>
  <si>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</si>
  <si>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</si>
  <si>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</si>
  <si>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</si>
  <si>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</si>
  <si>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</si>
  <si>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</si>
  <si>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</si>
  <si>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</si>
  <si>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</si>
  <si>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</si>
  <si>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</si>
  <si>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</si>
  <si>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</si>
  <si>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</si>
  <si>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</si>
  <si>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</si>
  <si>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</si>
  <si>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</si>
  <si>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</si>
  <si>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</si>
  <si>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</si>
  <si>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</si>
  <si>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</si>
  <si>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</si>
  <si>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</si>
  <si>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</si>
  <si>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</si>
  <si>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</si>
  <si>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</si>
  <si>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</si>
  <si>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</si>
  <si>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</si>
  <si>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</si>
  <si>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</si>
  <si>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</si>
  <si>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</si>
  <si>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</si>
  <si>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</si>
  <si>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</si>
  <si>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</si>
  <si>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</si>
  <si>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</si>
  <si>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</si>
  <si>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</si>
  <si>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</si>
  <si>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</si>
  <si>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</si>
  <si>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</si>
  <si>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</si>
  <si>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</si>
  <si>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</si>
  <si>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</si>
  <si>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</si>
  <si>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</si>
  <si>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</si>
  <si>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</si>
  <si>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</si>
  <si>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</si>
  <si>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</si>
  <si>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</si>
  <si>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</si>
  <si>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</si>
  <si>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</si>
  <si>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</si>
  <si>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</si>
  <si>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</si>
  <si>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</si>
  <si>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</si>
  <si>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</si>
  <si>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</si>
  <si>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</si>
  <si>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</si>
  <si>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</si>
  <si>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</si>
  <si>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</si>
  <si>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</si>
  <si>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</si>
  <si>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</si>
  <si>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</si>
  <si>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</si>
  <si>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</si>
  <si>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</si>
  <si>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</si>
  <si>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</si>
  <si>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</si>
  <si>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</si>
  <si>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</si>
  <si>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</si>
  <si>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</si>
  <si>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</si>
  <si>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</si>
  <si>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</si>
  <si>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</si>
  <si>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</si>
  <si>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</si>
  <si>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</si>
  <si>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</si>
  <si>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</si>
  <si>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</si>
  <si>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</si>
  <si>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</si>
  <si>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</si>
  <si>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</si>
  <si>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</si>
  <si>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</si>
  <si>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</si>
  <si>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</si>
  <si>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</si>
  <si>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</si>
  <si>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</si>
  <si>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</si>
  <si>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</si>
  <si>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</si>
  <si>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</si>
  <si>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</si>
  <si>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</si>
  <si>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</si>
  <si>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</si>
  <si>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</si>
  <si>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</si>
  <si>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</si>
  <si>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</si>
  <si>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</si>
  <si>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</si>
  <si>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</si>
  <si>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</si>
  <si>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</si>
  <si>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</si>
  <si>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</si>
  <si>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</si>
  <si>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</si>
  <si>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</si>
  <si>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</si>
  <si>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</si>
  <si>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</si>
  <si>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</si>
  <si>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</si>
  <si>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</si>
  <si>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</si>
  <si>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</si>
  <si>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</si>
  <si>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</si>
  <si>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</si>
  <si>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</si>
  <si>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</si>
  <si>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</si>
  <si>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</si>
  <si>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</si>
  <si>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</si>
  <si>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</si>
  <si>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</si>
  <si>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</si>
  <si>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</si>
  <si>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</si>
  <si>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</si>
  <si>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</si>
  <si>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</si>
  <si>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</si>
  <si>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</si>
  <si>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</si>
  <si>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</si>
  <si>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</si>
  <si>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</si>
  <si>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</si>
  <si>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</si>
  <si>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</si>
  <si>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</si>
  <si>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</si>
  <si>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</si>
  <si>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</si>
  <si>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</si>
  <si>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</si>
  <si>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</si>
  <si>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</si>
  <si>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</si>
  <si>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</si>
  <si>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</si>
  <si>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</si>
  <si>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</si>
  <si>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</si>
  <si>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</si>
  <si>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</si>
  <si>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</si>
  <si>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</si>
  <si>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</si>
  <si>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</si>
  <si>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</si>
  <si>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</si>
  <si>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</si>
  <si>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</si>
  <si>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</si>
  <si>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</si>
  <si>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</si>
  <si>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</si>
  <si>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</si>
  <si>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</si>
  <si>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</si>
  <si>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</si>
  <si>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</si>
  <si>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</si>
  <si>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</si>
  <si>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</si>
  <si>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</si>
  <si>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</si>
  <si>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</si>
  <si>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</si>
  <si>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</si>
  <si>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</si>
  <si>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</si>
  <si>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</si>
  <si>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</si>
  <si>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</si>
  <si>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</si>
  <si>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</si>
  <si>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</si>
  <si>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</si>
  <si>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</si>
  <si>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</si>
  <si>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</si>
  <si>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</si>
  <si>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</si>
  <si>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</si>
  <si>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</si>
  <si>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</si>
  <si>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</si>
  <si>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</si>
  <si>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</si>
  <si>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</si>
  <si>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</si>
  <si>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</si>
  <si>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</si>
  <si>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</si>
  <si>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</si>
  <si>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</si>
  <si>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</si>
  <si>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</si>
  <si>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</si>
  <si>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</si>
  <si>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</si>
  <si>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</si>
  <si>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</si>
  <si>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</si>
  <si>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</si>
  <si>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</si>
  <si>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</si>
  <si>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</si>
  <si>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</si>
  <si>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</si>
  <si>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</si>
  <si>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</si>
  <si>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</si>
  <si>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</si>
  <si>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</si>
  <si>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</si>
  <si>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</si>
  <si>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</si>
  <si>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</si>
  <si>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</si>
  <si>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</si>
  <si>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</si>
  <si>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</si>
  <si>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</si>
  <si>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</si>
  <si>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</si>
  <si>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</si>
  <si>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</si>
  <si>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</si>
  <si>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</si>
  <si>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</si>
  <si>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</si>
  <si>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</si>
  <si>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</si>
  <si>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</si>
  <si>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</si>
  <si>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</si>
  <si>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</si>
  <si>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</si>
  <si>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</si>
  <si>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</si>
  <si>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</si>
  <si>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</si>
  <si>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</si>
  <si>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</si>
  <si>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</si>
  <si>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</si>
  <si>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</si>
  <si>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</si>
  <si>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</si>
  <si>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</si>
  <si>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</si>
  <si>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</si>
  <si>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</si>
  <si>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</si>
  <si>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</si>
  <si>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</si>
  <si>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</si>
  <si>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</si>
  <si>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</si>
  <si>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</si>
  <si>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</si>
  <si>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</si>
  <si>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</si>
  <si>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</si>
  <si>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</si>
  <si>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</si>
  <si>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</si>
  <si>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</si>
  <si>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</si>
  <si>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</si>
  <si>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</si>
  <si>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</si>
  <si>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</si>
  <si>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</si>
  <si>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</si>
  <si>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</si>
  <si>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</si>
  <si>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</si>
  <si>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</si>
  <si>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</si>
  <si>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</si>
  <si>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</si>
  <si>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</si>
  <si>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</si>
  <si>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</si>
  <si>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</si>
  <si>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</si>
  <si>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</si>
  <si>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</si>
  <si>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</si>
  <si>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</si>
  <si>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</si>
  <si>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</si>
  <si>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</si>
  <si>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</si>
  <si>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</si>
  <si>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</si>
  <si>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</si>
  <si>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</si>
  <si>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</si>
  <si>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</si>
  <si>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</si>
  <si>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</si>
  <si>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</si>
  <si>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</si>
  <si>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</si>
  <si>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</si>
  <si>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</si>
  <si>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</si>
  <si>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</si>
  <si>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</si>
  <si>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</si>
  <si>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</si>
  <si>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</si>
  <si>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</si>
  <si>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</si>
  <si>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</si>
  <si>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</si>
  <si>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</si>
  <si>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</si>
  <si>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</si>
  <si>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</si>
  <si>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</si>
  <si>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</si>
  <si>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</si>
  <si>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</si>
  <si>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</si>
  <si>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</si>
  <si>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</si>
  <si>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</si>
  <si>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</si>
  <si>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</si>
  <si>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</si>
  <si>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</si>
  <si>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</si>
  <si>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</si>
  <si>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</si>
  <si>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</si>
  <si>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</si>
  <si>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</si>
  <si>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</si>
  <si>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</si>
  <si>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</si>
  <si>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</si>
  <si>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</si>
  <si>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</si>
  <si>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</si>
  <si>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</si>
  <si>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</si>
  <si>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</si>
  <si>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</si>
  <si>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</si>
  <si>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</si>
  <si>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</si>
  <si>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</si>
  <si>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</si>
  <si>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</si>
  <si>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</si>
  <si>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</si>
  <si>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</si>
  <si>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</si>
  <si>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</si>
  <si>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</si>
  <si>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</si>
  <si>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</si>
  <si>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</si>
  <si>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</si>
  <si>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</si>
  <si>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</si>
  <si>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</si>
  <si>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</si>
  <si>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</si>
  <si>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</si>
  <si>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</si>
  <si>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</si>
  <si>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</si>
  <si>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</si>
  <si>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</si>
  <si>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</si>
  <si>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</si>
  <si>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</si>
  <si>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</si>
  <si>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</si>
  <si>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</si>
  <si>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</si>
  <si>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</si>
  <si>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</si>
  <si>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</si>
  <si>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</si>
  <si>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</si>
  <si>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</si>
  <si>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</si>
  <si>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</si>
  <si>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</si>
  <si>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</si>
  <si>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</si>
  <si>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</si>
  <si>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</si>
  <si>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</si>
  <si>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</si>
  <si>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</si>
  <si>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</si>
  <si>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</si>
  <si>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</si>
  <si>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</si>
  <si>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</si>
  <si>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</si>
  <si>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</si>
  <si>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</si>
  <si>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</si>
  <si>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</si>
  <si>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</si>
  <si>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</si>
  <si>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</si>
  <si>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</si>
  <si>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</si>
  <si>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</si>
  <si>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</si>
  <si>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</si>
  <si>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</si>
  <si>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</si>
  <si>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</si>
  <si>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</si>
  <si>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</si>
  <si>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</si>
  <si>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</si>
  <si>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</si>
  <si>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</si>
  <si>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</si>
  <si>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</si>
  <si>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</si>
  <si>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</si>
  <si>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</si>
  <si>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</si>
  <si>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</si>
  <si>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</si>
  <si>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</si>
  <si>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</si>
  <si>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</si>
  <si>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</si>
  <si>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</si>
  <si>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</si>
  <si>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</si>
  <si>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</si>
  <si>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</si>
  <si>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</si>
  <si>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</si>
  <si>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</si>
  <si>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</si>
  <si>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</si>
  <si>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</si>
  <si>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</si>
  <si>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</si>
  <si>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</si>
  <si>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</si>
  <si>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</si>
  <si>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</si>
  <si>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</si>
  <si>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</si>
  <si>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</si>
  <si>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</si>
  <si>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</si>
  <si>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</si>
  <si>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</si>
  <si>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</si>
  <si>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</si>
  <si>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</si>
  <si>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</si>
  <si>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</si>
  <si>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</si>
  <si>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</si>
  <si>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</si>
  <si>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</si>
  <si>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</si>
  <si>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</si>
  <si>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</si>
  <si>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</si>
  <si>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</si>
  <si>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</si>
  <si>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</si>
  <si>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</si>
  <si>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</si>
  <si>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</si>
  <si>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</si>
  <si>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</si>
  <si>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</si>
  <si>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</si>
  <si>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</si>
  <si>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</si>
  <si>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</si>
  <si>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</si>
  <si>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</si>
  <si>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</si>
  <si>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</si>
  <si>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</si>
  <si>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</si>
  <si>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</si>
  <si>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</si>
  <si>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</si>
  <si>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</si>
  <si>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</si>
  <si>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</si>
  <si>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</si>
  <si>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</si>
  <si>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</si>
  <si>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</si>
  <si>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</si>
  <si>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</si>
  <si>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</si>
  <si>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</si>
  <si>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</si>
  <si>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</si>
  <si>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</si>
  <si>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</si>
  <si>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</si>
  <si>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</si>
  <si>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</si>
  <si>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</si>
  <si>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</si>
  <si>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</si>
  <si>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</si>
  <si>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</si>
  <si>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</si>
  <si>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</si>
  <si>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</si>
  <si>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</si>
  <si>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</si>
  <si>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</si>
  <si>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</si>
  <si>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</si>
  <si>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</si>
  <si>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</si>
  <si>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</si>
  <si>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</si>
  <si>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</si>
  <si>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</si>
  <si>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</si>
  <si>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</si>
  <si>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</si>
  <si>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</si>
  <si>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</si>
  <si>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</si>
  <si>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</si>
  <si>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</si>
  <si>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</si>
  <si>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</si>
  <si>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</si>
  <si>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</si>
  <si>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</si>
  <si>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</si>
  <si>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</si>
  <si>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</si>
  <si>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</si>
  <si>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</si>
  <si>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</si>
  <si>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</si>
  <si>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</si>
  <si>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</si>
  <si>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</si>
  <si>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</si>
  <si>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</si>
  <si>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</si>
  <si>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</si>
  <si>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</si>
  <si>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</si>
  <si>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</si>
  <si>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</si>
  <si>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</si>
  <si>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</si>
  <si>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</si>
  <si>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</si>
  <si>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</si>
  <si>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</si>
  <si>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</si>
  <si>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</si>
  <si>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</si>
  <si>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</si>
  <si>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</si>
  <si>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</si>
  <si>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</si>
  <si>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</si>
  <si>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</si>
  <si>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</si>
  <si>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</si>
  <si>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</si>
  <si>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</si>
  <si>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</si>
  <si>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</si>
  <si>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</si>
  <si>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</si>
  <si>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</si>
  <si>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</si>
  <si>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</si>
  <si>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</si>
  <si>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</si>
  <si>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</si>
  <si>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</si>
  <si>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</si>
  <si>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</si>
  <si>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</si>
  <si>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</si>
  <si>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</si>
  <si>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</si>
  <si>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</si>
  <si>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</si>
  <si>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</si>
  <si>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</si>
  <si>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</si>
  <si>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</si>
  <si>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</si>
  <si>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</si>
  <si>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</si>
  <si>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</si>
  <si>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</si>
  <si>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</si>
  <si>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</si>
  <si>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</si>
  <si>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</si>
  <si>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</si>
  <si>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</si>
  <si>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</si>
  <si>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</si>
  <si>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</si>
  <si>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</si>
  <si>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</si>
  <si>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</si>
  <si>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</si>
  <si>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</si>
  <si>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</si>
  <si>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</si>
  <si>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</si>
  <si>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</si>
  <si>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</si>
  <si>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</si>
  <si>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</si>
  <si>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</si>
  <si>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</si>
  <si>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</si>
  <si>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</si>
  <si>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</si>
  <si>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</si>
  <si>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</si>
  <si>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</si>
  <si>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</si>
  <si>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</si>
  <si>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</si>
  <si>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</si>
  <si>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</si>
  <si>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</si>
  <si>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</si>
  <si>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</si>
  <si>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</si>
  <si>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</si>
  <si>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</si>
  <si>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</si>
  <si>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</si>
  <si>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</si>
  <si>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</si>
  <si>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</si>
  <si>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</si>
  <si>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</si>
  <si>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</si>
  <si>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</si>
  <si>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</si>
  <si>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</si>
  <si>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</si>
  <si>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</si>
  <si>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</si>
  <si>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</si>
  <si>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</si>
  <si>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</si>
  <si>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</si>
  <si>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</si>
  <si>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</si>
  <si>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</si>
  <si>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</si>
  <si>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</si>
  <si>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</si>
  <si>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</si>
  <si>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</si>
  <si>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</si>
  <si>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</si>
  <si>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</si>
  <si>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</si>
  <si>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</si>
  <si>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</si>
  <si>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</si>
  <si>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</si>
  <si>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</si>
  <si>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</si>
  <si>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</si>
  <si>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</si>
  <si>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</si>
  <si>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</si>
  <si>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</si>
  <si>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</si>
  <si>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</si>
  <si>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</si>
  <si>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</si>
  <si>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</si>
  <si>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</si>
  <si>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</si>
  <si>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</si>
  <si>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</si>
  <si>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</si>
  <si>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</si>
  <si>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</si>
  <si>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</si>
  <si>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</si>
  <si>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</si>
  <si>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</si>
  <si>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</si>
  <si>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</si>
  <si>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</si>
  <si>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</si>
  <si>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</si>
  <si>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</si>
  <si>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</si>
  <si>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</si>
  <si>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</si>
  <si>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</si>
  <si>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</si>
  <si>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</si>
  <si>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</si>
  <si>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</si>
  <si>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</si>
  <si>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</si>
  <si>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</si>
  <si>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</si>
  <si>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</si>
  <si>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</si>
  <si>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</si>
  <si>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</si>
  <si>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</si>
  <si>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</si>
  <si>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</si>
  <si>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</si>
  <si>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</si>
  <si>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</si>
  <si>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</si>
  <si>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</si>
  <si>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</si>
  <si>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</si>
  <si>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</si>
  <si>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</si>
  <si>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</si>
  <si>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</si>
  <si>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</si>
  <si>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</si>
  <si>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</si>
  <si>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</si>
  <si>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</si>
  <si>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</si>
  <si>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</si>
  <si>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</si>
  <si>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</si>
  <si>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</si>
  <si>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</si>
  <si>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</si>
  <si>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</si>
  <si>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</si>
  <si>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</si>
  <si>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</si>
  <si>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</si>
  <si>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</si>
  <si>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</si>
  <si>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</si>
  <si>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</si>
  <si>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</si>
  <si>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</si>
  <si>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</si>
  <si>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</si>
  <si>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</si>
  <si>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</si>
  <si>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</si>
  <si>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</si>
  <si>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</si>
  <si>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</si>
  <si>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</si>
  <si>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</si>
  <si>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</si>
  <si>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</si>
  <si>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</si>
  <si>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</si>
  <si>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</si>
  <si>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</si>
  <si>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</si>
  <si>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</si>
  <si>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</si>
  <si>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</si>
  <si>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</si>
  <si>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</si>
  <si>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</si>
  <si>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</si>
  <si>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</si>
  <si>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</si>
  <si>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</si>
  <si>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</si>
  <si>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</si>
  <si>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</si>
  <si>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</si>
  <si>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</si>
  <si>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</si>
  <si>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</si>
  <si>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</si>
  <si>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</si>
  <si>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</si>
  <si>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</si>
  <si>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</si>
  <si>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</si>
  <si>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</si>
  <si>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</si>
  <si>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</si>
  <si>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</si>
  <si>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</si>
  <si>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</si>
  <si>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</si>
  <si>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</si>
  <si>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</si>
  <si>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</si>
  <si>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</si>
  <si>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</si>
  <si>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</si>
  <si>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</si>
  <si>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</si>
  <si>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</si>
  <si>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</si>
  <si>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</si>
  <si>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</si>
  <si>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</si>
  <si>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</si>
  <si>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</si>
  <si>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</si>
  <si>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</si>
  <si>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</si>
  <si>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</si>
  <si>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</si>
  <si>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</si>
  <si>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</si>
  <si>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</si>
  <si>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</si>
  <si>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</si>
  <si>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</si>
  <si>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</si>
  <si>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</si>
  <si>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</si>
  <si>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</si>
  <si>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</si>
  <si>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</si>
  <si>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</si>
  <si>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</si>
  <si>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</si>
  <si>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</si>
  <si>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</si>
  <si>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</si>
  <si>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</si>
  <si>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</si>
  <si>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</si>
  <si>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</si>
  <si>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</si>
  <si>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</si>
  <si>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</si>
  <si>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</si>
  <si>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</si>
  <si>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</si>
  <si>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</si>
  <si>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</si>
  <si>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</si>
  <si>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</si>
  <si>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</si>
  <si>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</si>
  <si>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</si>
  <si>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</si>
  <si>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</si>
  <si>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</si>
  <si>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</si>
  <si>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</si>
  <si>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</si>
  <si>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</si>
  <si>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</si>
  <si>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</si>
  <si>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</si>
  <si>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</si>
  <si>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</si>
  <si>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</si>
  <si>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</si>
  <si>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</si>
  <si>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</si>
  <si>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</si>
  <si>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</si>
  <si>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</si>
  <si>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</si>
  <si>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</si>
  <si>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</si>
  <si>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</si>
  <si>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</si>
  <si>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</si>
  <si>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</si>
  <si>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</si>
  <si>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</si>
  <si>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</si>
  <si>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</si>
  <si>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</si>
  <si>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</si>
  <si>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</si>
  <si>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</si>
  <si>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</si>
  <si>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</si>
  <si>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</si>
  <si>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</si>
  <si>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</si>
  <si>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</si>
  <si>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</si>
  <si>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</si>
  <si>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</si>
  <si>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</si>
  <si>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</si>
  <si>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</si>
  <si>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</si>
  <si>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</si>
  <si>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</si>
  <si>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</si>
  <si>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</si>
  <si>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</si>
  <si>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</si>
  <si>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</si>
  <si>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</si>
  <si>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</si>
  <si>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</si>
  <si>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</si>
  <si>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</si>
  <si>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</si>
  <si>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</si>
  <si>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</si>
  <si>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</si>
  <si>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</si>
  <si>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</si>
  <si>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</si>
  <si>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</si>
  <si>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</si>
  <si>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</si>
  <si>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</si>
  <si>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</si>
  <si>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</si>
  <si>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</si>
  <si>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</si>
  <si>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</si>
  <si>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</si>
  <si>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</si>
  <si>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</si>
  <si>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</si>
  <si>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</si>
  <si>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</si>
  <si>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</si>
  <si>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</si>
  <si>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</si>
  <si>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</si>
  <si>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</si>
  <si>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</si>
  <si>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</si>
  <si>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</si>
  <si>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</si>
  <si>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</si>
  <si>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</si>
  <si>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</si>
  <si>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</si>
  <si>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</si>
  <si>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</si>
  <si>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</si>
  <si>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</si>
  <si>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</si>
  <si>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</si>
  <si>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</si>
  <si>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</si>
  <si>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</si>
  <si>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</si>
  <si>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</si>
  <si>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</si>
  <si>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</si>
  <si>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</si>
  <si>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</si>
  <si>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</si>
  <si>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</si>
  <si>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</si>
  <si>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</si>
  <si>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</si>
  <si>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</si>
  <si>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</si>
  <si>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</si>
  <si>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</si>
  <si>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</si>
  <si>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</si>
  <si>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</si>
  <si>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</si>
  <si>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</si>
  <si>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</si>
  <si>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</si>
  <si>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</si>
  <si>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</si>
  <si>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</si>
  <si>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</si>
  <si>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</si>
  <si>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</si>
  <si>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</si>
  <si>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</si>
  <si>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</si>
  <si>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</si>
  <si>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</si>
  <si>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</si>
  <si>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</si>
  <si>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</si>
  <si>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</si>
  <si>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</si>
  <si>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</si>
  <si>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</si>
  <si>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</si>
  <si>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</si>
  <si>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</si>
  <si>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</si>
  <si>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</si>
  <si>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</si>
  <si>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</si>
  <si>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</si>
  <si>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</si>
  <si>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</si>
  <si>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</si>
  <si>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</si>
  <si>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</si>
  <si>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</si>
  <si>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</si>
  <si>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</si>
  <si>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</si>
  <si>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</si>
  <si>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</si>
  <si>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</si>
  <si>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</si>
  <si>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</si>
  <si>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</si>
  <si>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</si>
  <si>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</si>
  <si>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</si>
  <si>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</si>
  <si>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</si>
  <si>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</si>
  <si>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</si>
  <si>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</si>
  <si>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</si>
  <si>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</si>
  <si>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</si>
  <si>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</si>
  <si>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</si>
  <si>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</si>
  <si>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</si>
  <si>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</si>
  <si>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</si>
  <si>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</si>
  <si>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</si>
  <si>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</si>
  <si>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</si>
  <si>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</si>
  <si>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</si>
  <si>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</si>
  <si>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</si>
  <si>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</si>
  <si>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</si>
  <si>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</si>
  <si>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</si>
  <si>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</si>
  <si>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</si>
  <si>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</si>
  <si>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</si>
  <si>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</si>
  <si>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</si>
  <si>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</si>
  <si>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</si>
  <si>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</si>
  <si>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</si>
  <si>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</si>
  <si>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</si>
  <si>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</si>
  <si>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</si>
  <si>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</si>
  <si>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</si>
  <si>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</si>
  <si>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</si>
  <si>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</si>
  <si>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</si>
  <si>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</si>
  <si>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</si>
  <si>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</si>
  <si>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</si>
  <si>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</si>
  <si>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</si>
  <si>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</si>
  <si>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</si>
  <si>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</si>
  <si>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</si>
  <si>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</si>
  <si>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</si>
  <si>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</si>
  <si>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</si>
  <si>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</si>
  <si>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</si>
  <si>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</si>
  <si>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</si>
  <si>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</si>
  <si>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</si>
  <si>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</si>
  <si>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</si>
  <si>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</si>
  <si>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</si>
  <si>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</si>
  <si>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</si>
  <si>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</si>
  <si>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</si>
  <si>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</si>
  <si>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</si>
  <si>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</si>
  <si>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</si>
  <si>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</si>
  <si>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</si>
  <si>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</si>
  <si>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</si>
  <si>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</si>
  <si>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</si>
  <si>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</si>
  <si>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</si>
  <si>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</si>
  <si>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</si>
  <si>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</si>
  <si>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</si>
  <si>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</si>
  <si>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</si>
  <si>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</si>
  <si>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</si>
  <si>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</si>
  <si>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</si>
  <si>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</si>
  <si>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</si>
  <si>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</si>
  <si>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</si>
  <si>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</si>
  <si>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</si>
  <si>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</si>
  <si>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</si>
  <si>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</si>
  <si>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</si>
  <si>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</si>
  <si>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</si>
  <si>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</si>
  <si>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</si>
  <si>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</si>
  <si>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</si>
  <si>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</si>
  <si>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</si>
  <si>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</si>
  <si>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</si>
  <si>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</si>
  <si>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</si>
  <si>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</si>
  <si>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</si>
  <si>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</si>
  <si>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</si>
  <si>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</si>
  <si>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</si>
  <si>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</si>
  <si>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</si>
  <si>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</si>
  <si>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</si>
  <si>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</si>
  <si>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</si>
  <si>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</si>
  <si>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</si>
  <si>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</si>
  <si>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</si>
  <si>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</si>
  <si>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</si>
  <si>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</si>
  <si>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</si>
  <si>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</si>
  <si>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</si>
  <si>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</si>
  <si>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</si>
  <si>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</si>
  <si>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</si>
  <si>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</si>
  <si>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</si>
  <si>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</si>
  <si>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</si>
  <si>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</si>
  <si>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</si>
  <si>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</si>
  <si>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</si>
  <si>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</si>
  <si>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</si>
  <si>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</si>
  <si>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</si>
  <si>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</si>
  <si>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</si>
  <si>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</si>
  <si>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</si>
  <si>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</si>
  <si>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</si>
  <si>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</si>
  <si>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</si>
  <si>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</si>
  <si>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</si>
  <si>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</si>
  <si>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</si>
  <si>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</si>
  <si>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</si>
  <si>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</si>
  <si>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</si>
  <si>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</si>
  <si>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</si>
  <si>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</si>
  <si>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</si>
  <si>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</si>
  <si>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</si>
  <si>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</si>
  <si>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</si>
  <si>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</si>
  <si>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</si>
  <si>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</si>
  <si>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</si>
  <si>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</si>
  <si>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</si>
  <si>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</si>
  <si>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</si>
  <si>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</si>
  <si>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</si>
  <si>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</si>
  <si>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</si>
  <si>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</si>
  <si>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</si>
  <si>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</si>
  <si>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</si>
  <si>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</si>
  <si>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</si>
  <si>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</si>
  <si>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</si>
  <si>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</si>
  <si>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</si>
  <si>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</si>
  <si>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</si>
  <si>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</si>
  <si>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</si>
  <si>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</si>
  <si>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</si>
  <si>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</si>
  <si>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</si>
  <si>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</si>
  <si>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</si>
  <si>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</si>
  <si>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</si>
  <si>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</si>
  <si>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</si>
  <si>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</si>
  <si>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</si>
  <si>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</si>
  <si>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</si>
  <si>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</si>
  <si>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</si>
  <si>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</si>
  <si>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</si>
  <si>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</si>
  <si>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</si>
  <si>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</si>
  <si>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</si>
  <si>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</si>
  <si>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</si>
  <si>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</si>
  <si>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</si>
  <si>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</si>
  <si>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</si>
  <si>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</si>
  <si>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</si>
  <si>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</si>
  <si>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</si>
  <si>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</si>
  <si>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</si>
  <si>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</si>
  <si>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</si>
  <si>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</si>
  <si>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</si>
  <si>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</si>
  <si>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</si>
  <si>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</si>
  <si>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</si>
  <si>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</si>
  <si>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</si>
  <si>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</si>
  <si>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</si>
  <si>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</si>
  <si>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</si>
  <si>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</si>
  <si>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</si>
  <si>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</si>
  <si>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</si>
  <si>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</si>
  <si>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</si>
  <si>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</si>
  <si>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</si>
  <si>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</si>
  <si>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</si>
  <si>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</si>
  <si>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</si>
  <si>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</si>
  <si>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</si>
  <si>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</si>
  <si>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</si>
  <si>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</si>
  <si>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</si>
  <si>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</si>
  <si>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</si>
  <si>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</si>
  <si>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</si>
  <si>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</si>
  <si>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</si>
  <si>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</si>
  <si>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</si>
  <si>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</si>
  <si>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</si>
  <si>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</si>
  <si>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</si>
  <si>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</si>
  <si>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</si>
  <si>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</si>
  <si>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</si>
  <si>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</si>
  <si>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</si>
  <si>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</si>
  <si>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</si>
  <si>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</si>
  <si>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</si>
  <si>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</si>
  <si>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</si>
  <si>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</si>
  <si>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</si>
  <si>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</si>
  <si>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</si>
  <si>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</si>
  <si>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</si>
  <si>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</si>
  <si>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</si>
  <si>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</si>
  <si>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</si>
  <si>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</si>
  <si>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</si>
  <si>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</si>
  <si>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</si>
  <si>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</si>
  <si>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</si>
  <si>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</si>
  <si>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</si>
  <si>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</si>
  <si>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</si>
  <si>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</si>
  <si>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</si>
  <si>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</si>
  <si>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</si>
  <si>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</si>
  <si>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</si>
  <si>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</si>
  <si>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</si>
  <si>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</si>
  <si>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</si>
  <si>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</si>
  <si>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</si>
  <si>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</si>
  <si>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</si>
  <si>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</si>
  <si>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</si>
  <si>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</si>
  <si>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</si>
  <si>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</si>
  <si>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</si>
  <si>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</si>
  <si>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</si>
  <si>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</si>
  <si>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</si>
  <si>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</si>
  <si>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</si>
  <si>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</si>
  <si>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</si>
  <si>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</si>
  <si>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</si>
  <si>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</si>
  <si>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</si>
  <si>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</si>
  <si>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</si>
  <si>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</si>
  <si>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</si>
  <si>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</si>
  <si>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</si>
  <si>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</si>
  <si>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</si>
  <si>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</si>
  <si>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</si>
  <si>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</si>
  <si>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</si>
  <si>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</si>
  <si>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</si>
  <si>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</si>
  <si>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</si>
  <si>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</si>
  <si>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</si>
  <si>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</si>
  <si>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</si>
  <si>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</si>
  <si>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</si>
  <si>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</si>
  <si>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</si>
  <si>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</si>
  <si>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</si>
  <si>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</si>
  <si>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</si>
  <si>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</si>
  <si>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</si>
  <si>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</si>
  <si>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</si>
  <si>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</si>
  <si>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</si>
  <si>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</si>
  <si>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</si>
  <si>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</si>
  <si>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</si>
  <si>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</si>
  <si>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</si>
  <si>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</si>
  <si>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</si>
  <si>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</si>
  <si>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</si>
  <si>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</si>
  <si>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</si>
  <si>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</si>
  <si>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</si>
  <si>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</si>
  <si>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</si>
  <si>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</si>
  <si>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</si>
  <si>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</si>
  <si>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</si>
  <si>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</si>
  <si>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</si>
  <si>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</si>
  <si>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</si>
  <si>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</si>
  <si>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</si>
  <si>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</si>
  <si>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</si>
  <si>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</si>
  <si>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</si>
  <si>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</si>
  <si>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</si>
  <si>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</si>
  <si>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</si>
  <si>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</si>
  <si>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</si>
  <si>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</si>
  <si>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</si>
  <si>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</si>
  <si>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</si>
  <si>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</si>
  <si>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</si>
  <si>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</si>
  <si>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</si>
  <si>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</si>
  <si>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</si>
  <si>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</si>
  <si>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</si>
  <si>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</si>
  <si>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</si>
  <si>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</si>
  <si>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</si>
  <si>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</si>
  <si>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</si>
  <si>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</si>
  <si>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</si>
  <si>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</si>
  <si>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</si>
  <si>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</si>
  <si>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</si>
  <si>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</si>
  <si>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</si>
  <si>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</si>
  <si>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</si>
  <si>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</si>
  <si>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</si>
  <si>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</si>
  <si>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</si>
  <si>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</si>
  <si>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</si>
  <si>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</si>
  <si>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</si>
  <si>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</si>
  <si>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</si>
  <si>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</si>
  <si>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</si>
  <si>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</si>
  <si>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</si>
  <si>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</si>
  <si>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</si>
  <si>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</si>
  <si>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</si>
  <si>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</si>
  <si>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</si>
  <si>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</si>
  <si>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</si>
  <si>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</si>
  <si>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</si>
  <si>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</si>
  <si>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</si>
  <si>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</si>
  <si>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</si>
  <si>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</si>
  <si>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</si>
  <si>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</si>
  <si>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</si>
  <si>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</si>
  <si>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</si>
  <si>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</si>
  <si>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</si>
  <si>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</si>
  <si>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</si>
  <si>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</si>
  <si>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</si>
  <si>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</si>
  <si>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</si>
  <si>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</si>
  <si>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</si>
  <si>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</si>
  <si>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</si>
  <si>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</si>
  <si>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</si>
  <si>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</si>
  <si>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</si>
  <si>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</si>
  <si>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</si>
  <si>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</si>
  <si>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</si>
  <si>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</si>
  <si>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</si>
  <si>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</si>
  <si>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</si>
  <si>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</si>
  <si>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</si>
  <si>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</si>
  <si>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</si>
  <si>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</si>
  <si>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</si>
  <si>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</si>
  <si>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</si>
  <si>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</si>
  <si>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</si>
  <si>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</si>
  <si>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</si>
  <si>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</si>
  <si>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</si>
  <si>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</si>
  <si>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</si>
  <si>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</si>
  <si>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</si>
  <si>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</si>
  <si>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</si>
  <si>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</si>
  <si>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</si>
  <si>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</si>
  <si>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</si>
  <si>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</si>
  <si>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</si>
  <si>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</si>
  <si>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</si>
  <si>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</si>
  <si>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</si>
  <si>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</si>
  <si>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</si>
  <si>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</si>
  <si>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</si>
  <si>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</si>
  <si>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</si>
  <si>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</si>
  <si>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</si>
  <si>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</si>
  <si>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</si>
  <si>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</si>
  <si>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</si>
  <si>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</si>
  <si>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</si>
  <si>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</si>
  <si>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</si>
  <si>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</si>
  <si>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</si>
  <si>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</si>
  <si>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</si>
  <si>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</si>
  <si>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</si>
  <si>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</si>
  <si>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</si>
  <si>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</si>
  <si>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</si>
  <si>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</si>
  <si>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</si>
  <si>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</si>
  <si>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</si>
  <si>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</si>
  <si>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</si>
  <si>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</si>
  <si>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</si>
  <si>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</si>
  <si>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</si>
  <si>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</si>
  <si>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</si>
  <si>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</si>
  <si>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</si>
  <si>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</si>
  <si>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</si>
  <si>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</si>
  <si>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</si>
  <si>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</si>
  <si>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</si>
  <si>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</si>
  <si>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</si>
  <si>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</si>
  <si>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</si>
  <si>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</si>
  <si>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</si>
  <si>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</si>
  <si>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</si>
  <si>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</si>
  <si>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</si>
  <si>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</si>
  <si>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</si>
  <si>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</si>
  <si>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</si>
  <si>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</si>
  <si>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</si>
  <si>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</si>
  <si>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</si>
  <si>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</si>
  <si>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</si>
  <si>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</si>
  <si>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</si>
  <si>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</si>
  <si>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</si>
  <si>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</si>
  <si>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</si>
  <si>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</si>
  <si>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</si>
  <si>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</si>
  <si>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</si>
  <si>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</si>
  <si>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</si>
  <si>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</si>
  <si>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</si>
  <si>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</si>
  <si>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</si>
  <si>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</si>
  <si>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</si>
  <si>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</si>
  <si>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</si>
  <si>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</si>
  <si>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</si>
  <si>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</si>
  <si>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</si>
  <si>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</si>
  <si>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</si>
  <si>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</si>
  <si>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</si>
  <si>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</si>
  <si>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</si>
  <si>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</si>
  <si>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</si>
  <si>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</si>
  <si>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</si>
  <si>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</si>
  <si>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</si>
  <si>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</si>
  <si>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</si>
  <si>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</si>
  <si>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</si>
  <si>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</si>
  <si>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</si>
  <si>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</si>
  <si>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</si>
  <si>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</si>
  <si>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</si>
  <si>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</si>
  <si>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</si>
  <si>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</si>
  <si>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</si>
  <si>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</si>
  <si>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</si>
  <si>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</si>
  <si>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</si>
  <si>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</si>
  <si>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</si>
  <si>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</si>
  <si>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</si>
  <si>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</si>
  <si>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</si>
  <si>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</si>
  <si>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</si>
  <si>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</si>
  <si>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</si>
  <si>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</si>
  <si>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</si>
  <si>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</si>
  <si>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</si>
  <si>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</si>
  <si>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</si>
  <si>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</si>
  <si>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</si>
  <si>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</si>
  <si>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</si>
  <si>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</si>
  <si>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</si>
  <si>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</si>
  <si>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</si>
  <si>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</si>
  <si>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</si>
  <si>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</si>
  <si>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</si>
  <si>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</si>
  <si>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</si>
  <si>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</si>
  <si>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</si>
  <si>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</si>
  <si>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</si>
  <si>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</si>
  <si>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</si>
  <si>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</si>
  <si>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</si>
  <si>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</si>
  <si>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</si>
  <si>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</si>
  <si>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</si>
  <si>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</si>
  <si>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</si>
  <si>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</si>
  <si>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</si>
  <si>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</si>
  <si>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</si>
  <si>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</si>
  <si>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</si>
  <si>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</si>
  <si>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</si>
  <si>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</si>
  <si>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</si>
  <si>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</si>
  <si>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</si>
  <si>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</si>
  <si>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</si>
  <si>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</si>
  <si>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</si>
  <si>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</si>
  <si>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</si>
  <si>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</si>
  <si>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</si>
  <si>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</si>
  <si>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</si>
  <si>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</si>
  <si>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</si>
  <si>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</si>
  <si>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</si>
  <si>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</si>
  <si>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</si>
  <si>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</si>
  <si>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</si>
  <si>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</si>
  <si>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</si>
  <si>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</si>
  <si>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</si>
  <si>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</si>
  <si>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</si>
  <si>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</si>
  <si>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</si>
  <si>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</si>
  <si>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</si>
  <si>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</si>
  <si>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</si>
  <si>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</si>
  <si>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</si>
  <si>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</si>
  <si>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</si>
  <si>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</si>
  <si>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</si>
  <si>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</si>
  <si>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</si>
  <si>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</si>
  <si>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</si>
  <si>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</si>
  <si>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</si>
  <si>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</si>
  <si>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</si>
  <si>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</si>
  <si>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</si>
  <si>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</si>
  <si>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</si>
  <si>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</si>
  <si>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</si>
  <si>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</si>
  <si>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</si>
  <si>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</si>
  <si>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</si>
  <si>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</si>
  <si>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</si>
  <si>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</si>
  <si>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</si>
  <si>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</si>
  <si>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</si>
  <si>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</si>
  <si>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</si>
  <si>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</si>
  <si>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</si>
  <si>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</si>
  <si>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</si>
  <si>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</si>
  <si>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</si>
  <si>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</si>
  <si>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</si>
  <si>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</si>
  <si>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</si>
  <si>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</si>
  <si>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</si>
  <si>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</si>
  <si>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</si>
  <si>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</si>
  <si>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</si>
  <si>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</si>
  <si>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</si>
  <si>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</si>
  <si>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</si>
  <si>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</si>
  <si>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</si>
  <si>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</si>
  <si>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</si>
  <si>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</si>
  <si>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</si>
  <si>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</si>
  <si>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</si>
  <si>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</si>
  <si>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</si>
  <si>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</si>
  <si>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</si>
  <si>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</si>
  <si>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</si>
  <si>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</si>
  <si>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</si>
  <si>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</si>
  <si>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</si>
  <si>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</si>
  <si>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</si>
  <si>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</si>
  <si>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</si>
  <si>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</si>
  <si>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</si>
  <si>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</si>
  <si>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</si>
  <si>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</si>
  <si>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</si>
  <si>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</si>
  <si>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</si>
  <si>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</si>
  <si>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</si>
  <si>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</si>
  <si>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</si>
  <si>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</si>
  <si>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</si>
  <si>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</si>
  <si>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</si>
  <si>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</si>
  <si>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</si>
  <si>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</si>
  <si>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</si>
  <si>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</si>
  <si>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</si>
  <si>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</si>
  <si>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</si>
  <si>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</si>
  <si>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</si>
  <si>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</si>
  <si>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</si>
  <si>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</si>
  <si>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</si>
  <si>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</si>
  <si>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</si>
  <si>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</si>
  <si>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</si>
  <si>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</si>
  <si>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</si>
  <si>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</si>
  <si>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</si>
  <si>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</si>
  <si>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</si>
  <si>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</si>
  <si>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</si>
  <si>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</si>
  <si>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</si>
  <si>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</si>
  <si>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</si>
  <si>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</si>
  <si>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</si>
  <si>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</si>
  <si>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</si>
  <si>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</si>
  <si>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</si>
  <si>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</si>
  <si>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</si>
  <si>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</si>
  <si>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</si>
  <si>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</si>
  <si>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</si>
  <si>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</si>
  <si>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</si>
  <si>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</si>
  <si>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</si>
  <si>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</si>
  <si>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</si>
  <si>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</si>
  <si>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</si>
  <si>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</si>
  <si>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</si>
  <si>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</si>
  <si>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</si>
  <si>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</si>
  <si>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</si>
  <si>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</si>
  <si>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</si>
  <si>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</si>
  <si>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</si>
  <si>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</si>
  <si>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</si>
  <si>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</si>
  <si>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</si>
  <si>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</si>
  <si>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</si>
  <si>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</si>
  <si>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</si>
  <si>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</si>
  <si>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</si>
  <si>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</si>
  <si>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</si>
  <si>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</si>
  <si>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</si>
  <si>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</si>
  <si>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</si>
  <si>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</si>
  <si>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</si>
  <si>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</si>
  <si>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</si>
  <si>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</si>
  <si>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</si>
  <si>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</si>
  <si>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</si>
  <si>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</si>
  <si>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</si>
  <si>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</si>
  <si>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</si>
  <si>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</si>
  <si>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</si>
  <si>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</si>
  <si>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</si>
  <si>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</si>
  <si>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</si>
  <si>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</si>
  <si>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</si>
  <si>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</si>
  <si>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</si>
  <si>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</si>
  <si>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</si>
  <si>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</si>
  <si>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</si>
  <si>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</si>
  <si>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</si>
  <si>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</si>
  <si>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</si>
  <si>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</si>
  <si>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</si>
  <si>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</si>
  <si>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</si>
  <si>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</si>
  <si>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</si>
  <si>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</si>
  <si>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</si>
  <si>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</si>
  <si>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</si>
  <si>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</si>
  <si>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</si>
  <si>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</si>
  <si>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</si>
  <si>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</si>
  <si>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</si>
  <si>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</si>
  <si>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</si>
  <si>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</si>
  <si>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</si>
  <si>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</si>
  <si>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</si>
  <si>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</si>
  <si>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</si>
  <si>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</si>
  <si>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</si>
  <si>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</si>
  <si>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</si>
  <si>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</si>
  <si>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</si>
  <si>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</si>
  <si>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</si>
  <si>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</si>
  <si>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</si>
  <si>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</si>
  <si>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</si>
  <si>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</si>
  <si>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</si>
  <si>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</si>
  <si>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</si>
  <si>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</si>
  <si>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</si>
  <si>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</si>
  <si>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</si>
  <si>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</si>
  <si>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</si>
  <si>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</si>
  <si>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</si>
  <si>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</si>
  <si>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</si>
  <si>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</si>
  <si>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</si>
  <si>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</si>
  <si>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</si>
  <si>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</si>
  <si>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</si>
  <si>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</si>
  <si>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</si>
  <si>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</si>
  <si>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</si>
  <si>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</si>
  <si>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</si>
  <si>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</si>
  <si>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</si>
  <si>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</si>
  <si>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</si>
  <si>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</si>
  <si>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</si>
  <si>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</si>
  <si>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</si>
  <si>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</si>
  <si>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</si>
  <si>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</si>
  <si>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</si>
  <si>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</si>
  <si>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</si>
  <si>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</si>
  <si>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</si>
  <si>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</si>
  <si>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</si>
  <si>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</si>
  <si>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</si>
  <si>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</si>
  <si>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</si>
  <si>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</si>
  <si>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</si>
  <si>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</si>
  <si>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</si>
  <si>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</si>
  <si>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</si>
  <si>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</si>
  <si>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</si>
  <si>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</si>
  <si>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</si>
  <si>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</si>
  <si>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</si>
  <si>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</si>
  <si>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</si>
  <si>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</si>
  <si>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</si>
  <si>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</si>
  <si>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</si>
  <si>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</si>
  <si>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</si>
  <si>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</si>
  <si>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</si>
  <si>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</si>
  <si>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</si>
  <si>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</si>
  <si>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</si>
  <si>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</si>
  <si>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</si>
  <si>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</si>
  <si>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</si>
  <si>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</si>
  <si>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</si>
  <si>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</si>
  <si>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</si>
  <si>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</si>
  <si>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</si>
  <si>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</si>
  <si>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</si>
  <si>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</si>
  <si>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</si>
  <si>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</si>
  <si>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</si>
  <si>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</si>
  <si>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</si>
  <si>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</si>
  <si>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</si>
  <si>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</si>
  <si>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</si>
  <si>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</si>
  <si>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</si>
  <si>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</si>
  <si>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</si>
  <si>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</si>
  <si>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</si>
  <si>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</si>
  <si>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</si>
  <si>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</si>
  <si>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</si>
  <si>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</si>
  <si>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</si>
  <si>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</si>
  <si>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</si>
  <si>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</si>
  <si>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</si>
  <si>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</si>
  <si>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</si>
  <si>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</si>
  <si>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</si>
  <si>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</si>
  <si>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</si>
  <si>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</si>
  <si>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</si>
  <si>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</si>
  <si>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</si>
  <si>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</si>
  <si>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</si>
  <si>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</si>
  <si>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</si>
  <si>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</si>
  <si>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</si>
  <si>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</si>
  <si>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</si>
  <si>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</si>
  <si>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</si>
  <si>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</si>
  <si>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</si>
  <si>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</si>
  <si>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</si>
  <si>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</si>
  <si>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</si>
  <si>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</si>
  <si>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</si>
  <si>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</si>
  <si>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</si>
  <si>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</si>
  <si>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</si>
  <si>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</si>
  <si>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</si>
  <si>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</si>
  <si>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</si>
  <si>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</si>
  <si>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</si>
  <si>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</si>
  <si>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</si>
  <si>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</si>
  <si>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</si>
  <si>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</si>
  <si>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</si>
  <si>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</si>
  <si>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</si>
  <si>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</si>
  <si>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</si>
  <si>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</si>
  <si>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</si>
  <si>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</si>
  <si>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</si>
  <si>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</si>
  <si>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</si>
  <si>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</si>
  <si>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</si>
  <si>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</si>
  <si>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</si>
  <si>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</si>
  <si>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</si>
  <si>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</si>
  <si>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</si>
  <si>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</si>
  <si>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</si>
  <si>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</si>
  <si>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</si>
  <si>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</si>
  <si>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</si>
  <si>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</si>
  <si>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</si>
  <si>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</si>
  <si>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</si>
  <si>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</si>
  <si>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</si>
  <si>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</si>
  <si>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</si>
  <si>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</si>
  <si>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</si>
  <si>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</si>
  <si>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</si>
  <si>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</si>
  <si>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</si>
  <si>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</si>
  <si>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</si>
  <si>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</si>
  <si>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</si>
  <si>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</si>
  <si>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</si>
  <si>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</si>
  <si>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</si>
  <si>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</si>
  <si>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</si>
  <si>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</si>
  <si>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</si>
  <si>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</si>
  <si>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</si>
  <si>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</si>
  <si>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</si>
  <si>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</si>
  <si>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</si>
  <si>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</si>
  <si>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</si>
  <si>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</si>
  <si>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</si>
  <si>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</si>
  <si>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</si>
  <si>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</si>
  <si>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</si>
  <si>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</si>
  <si>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</si>
  <si>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</si>
  <si>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</si>
  <si>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</si>
  <si>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</si>
  <si>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</si>
  <si>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</si>
  <si>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</si>
  <si>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</si>
  <si>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</si>
  <si>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</si>
  <si>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</si>
  <si>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</si>
  <si>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</si>
  <si>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</si>
  <si>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</si>
  <si>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</si>
  <si>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</si>
  <si>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</si>
  <si>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</si>
  <si>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</si>
  <si>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</si>
  <si>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</si>
  <si>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</si>
  <si>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</si>
  <si>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</si>
  <si>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</si>
  <si>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</si>
  <si>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</si>
  <si>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</si>
  <si>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</si>
  <si>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</si>
  <si>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</si>
  <si>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</si>
  <si>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</si>
  <si>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</si>
  <si>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</si>
  <si>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</si>
  <si>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</si>
  <si>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</si>
  <si>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</si>
  <si>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</si>
  <si>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</si>
  <si>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</si>
  <si>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</si>
  <si>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</si>
  <si>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</si>
  <si>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</si>
  <si>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</si>
  <si>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</si>
  <si>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</si>
  <si>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</si>
  <si>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</si>
  <si>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</si>
  <si>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</si>
  <si>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</si>
  <si>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</si>
  <si>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</si>
  <si>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</si>
  <si>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</si>
  <si>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</si>
  <si>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</si>
  <si>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</si>
  <si>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</si>
  <si>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</si>
  <si>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</si>
  <si>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</si>
  <si>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</si>
  <si>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</si>
  <si>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</si>
  <si>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</si>
  <si>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</si>
  <si>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</si>
  <si>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</si>
  <si>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</si>
  <si>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</si>
  <si>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</si>
  <si>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</si>
  <si>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</si>
  <si>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</si>
  <si>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</si>
  <si>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</si>
  <si>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</si>
  <si>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</si>
  <si>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</si>
  <si>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</si>
  <si>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</si>
  <si>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</si>
  <si>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</si>
  <si>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</si>
  <si>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</si>
  <si>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</si>
  <si>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</si>
  <si>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</si>
  <si>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</si>
  <si>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</si>
  <si>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</si>
  <si>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</si>
  <si>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</si>
  <si>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</si>
  <si>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</si>
  <si>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</si>
  <si>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</si>
  <si>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</si>
  <si>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</si>
  <si>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</si>
  <si>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</si>
  <si>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</si>
  <si>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</si>
  <si>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</si>
  <si>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</si>
  <si>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</si>
  <si>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</si>
  <si>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</si>
  <si>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</si>
  <si>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</si>
  <si>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</si>
  <si>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</si>
  <si>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</si>
  <si>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</si>
  <si>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</si>
  <si>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</si>
  <si>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</si>
  <si>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</si>
  <si>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</si>
  <si>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</si>
  <si>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</si>
  <si>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</si>
  <si>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</si>
  <si>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</si>
  <si>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</si>
  <si>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</si>
  <si>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</si>
  <si>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</si>
  <si>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</si>
  <si>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</si>
  <si>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</si>
  <si>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</si>
  <si>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</si>
  <si>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</si>
  <si>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</si>
  <si>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</si>
  <si>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</si>
  <si>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</si>
  <si>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</si>
  <si>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</si>
  <si>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</si>
  <si>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</si>
  <si>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</si>
  <si>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</si>
  <si>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</si>
  <si>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</si>
  <si>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</si>
  <si>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</si>
  <si>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</si>
  <si>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</si>
  <si>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</si>
  <si>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</si>
  <si>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</si>
  <si>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</si>
  <si>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</si>
  <si>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</si>
  <si>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</si>
  <si>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</si>
  <si>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</si>
  <si>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</si>
  <si>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</si>
  <si>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</si>
  <si>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</si>
  <si>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</si>
  <si>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</si>
  <si>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</si>
  <si>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</si>
  <si>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</si>
  <si>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</si>
  <si>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</si>
  <si>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</si>
  <si>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</si>
  <si>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</si>
  <si>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</si>
  <si>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</si>
  <si>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</si>
  <si>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</si>
  <si>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</si>
  <si>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</si>
  <si>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</si>
  <si>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</si>
  <si>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</si>
  <si>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</si>
  <si>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</si>
  <si>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</si>
  <si>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</si>
  <si>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</si>
  <si>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</si>
  <si>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</si>
  <si>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</si>
  <si>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</si>
  <si>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</si>
  <si>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</si>
  <si>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</si>
  <si>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</si>
  <si>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</si>
  <si>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</si>
  <si>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</si>
  <si>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</si>
  <si>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</si>
  <si>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</si>
  <si>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</si>
  <si>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</si>
  <si>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</si>
  <si>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</si>
  <si>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</si>
  <si>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</si>
  <si>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</si>
  <si>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</si>
  <si>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</si>
  <si>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</si>
  <si>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</si>
  <si>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</si>
  <si>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</si>
  <si>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</si>
  <si>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</si>
  <si>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</si>
  <si>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</si>
  <si>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</si>
  <si>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</si>
  <si>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</si>
  <si>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</si>
  <si>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</si>
  <si>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</si>
  <si>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</si>
  <si>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</si>
  <si>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</si>
  <si>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</si>
  <si>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</si>
  <si>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</si>
  <si>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</si>
  <si>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</si>
  <si>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</si>
  <si>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</si>
  <si>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</si>
  <si>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</si>
  <si>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</si>
  <si>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</si>
  <si>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</si>
  <si>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</si>
  <si>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</si>
  <si>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</si>
  <si>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</si>
  <si>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</si>
  <si>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</si>
  <si>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</si>
  <si>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</si>
  <si>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</si>
  <si>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</si>
  <si>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</si>
  <si>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</si>
  <si>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</si>
  <si>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</si>
  <si>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</si>
  <si>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</si>
  <si>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</si>
  <si>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</si>
  <si>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</si>
  <si>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</si>
  <si>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</si>
  <si>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</si>
  <si>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</si>
  <si>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</si>
  <si>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</si>
  <si>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</si>
  <si>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</si>
  <si>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</si>
  <si>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</si>
  <si>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</si>
  <si>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</si>
  <si>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</si>
  <si>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</si>
  <si>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</si>
  <si>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</si>
  <si>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</si>
  <si>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</si>
  <si>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</si>
  <si>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</si>
  <si>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</si>
  <si>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</si>
  <si>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</si>
  <si>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</si>
  <si>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</si>
  <si>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</si>
  <si>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</si>
  <si>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</si>
  <si>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</si>
  <si>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</si>
  <si>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</si>
  <si>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</si>
  <si>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</si>
  <si>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</si>
  <si>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</si>
  <si>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</si>
  <si>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</si>
  <si>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</si>
  <si>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</si>
  <si>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</si>
  <si>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</si>
  <si>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</si>
  <si>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</si>
  <si>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</si>
  <si>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</si>
  <si>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</si>
  <si>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</si>
  <si>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</si>
  <si>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</si>
  <si>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</si>
  <si>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</si>
  <si>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</si>
  <si>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</si>
  <si>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</si>
  <si>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</si>
  <si>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</si>
  <si>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</si>
  <si>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</si>
  <si>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</si>
  <si>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</si>
  <si>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</si>
  <si>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</si>
  <si>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</si>
  <si>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</si>
  <si>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</si>
  <si>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</si>
  <si>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</si>
  <si>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</si>
  <si>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</si>
  <si>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</si>
  <si>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</si>
  <si>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</si>
  <si>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</si>
  <si>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</si>
  <si>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</si>
  <si>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</si>
  <si>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</si>
  <si>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</si>
  <si>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</si>
  <si>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</si>
  <si>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</si>
  <si>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</si>
  <si>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</si>
  <si>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</si>
  <si>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</si>
  <si>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</si>
  <si>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</si>
  <si>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</si>
  <si>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</si>
  <si>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</si>
  <si>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</si>
  <si>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</si>
  <si>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</si>
  <si>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</si>
  <si>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</si>
  <si>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</si>
  <si>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</si>
  <si>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</si>
  <si>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</si>
  <si>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</si>
  <si>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</si>
  <si>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</si>
  <si>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</si>
  <si>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</si>
  <si>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</si>
  <si>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</si>
  <si>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</si>
  <si>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</si>
  <si>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</si>
  <si>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</si>
  <si>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</si>
  <si>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</si>
  <si>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</si>
  <si>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</si>
  <si>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</si>
  <si>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</si>
  <si>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</si>
  <si>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</si>
  <si>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</si>
  <si>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</si>
  <si>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</si>
  <si>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</si>
  <si>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</si>
  <si>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</si>
  <si>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</si>
  <si>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</si>
  <si>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</si>
  <si>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</si>
  <si>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</si>
  <si>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</si>
  <si>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</si>
  <si>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</si>
  <si>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</si>
  <si>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</si>
  <si>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</si>
  <si>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</si>
  <si>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</si>
  <si>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</si>
  <si>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</si>
  <si>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</si>
  <si>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</si>
  <si>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</si>
  <si>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</si>
  <si>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</si>
  <si>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</si>
  <si>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</si>
  <si>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</si>
  <si>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</si>
  <si>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</si>
  <si>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</si>
  <si>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</si>
  <si>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</si>
  <si>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</si>
  <si>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</si>
  <si>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</si>
  <si>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</si>
  <si>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</si>
  <si>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</si>
  <si>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</si>
  <si>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</si>
  <si>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</si>
  <si>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</si>
  <si>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</si>
  <si>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</si>
  <si>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</si>
  <si>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</si>
  <si>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</si>
  <si>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</si>
  <si>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</si>
  <si>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</si>
  <si>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</si>
  <si>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</si>
  <si>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</si>
  <si>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</si>
  <si>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</si>
  <si>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</si>
  <si>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</si>
  <si>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</si>
  <si>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</si>
  <si>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</si>
  <si>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</si>
  <si>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</si>
  <si>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</si>
  <si>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</si>
  <si>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</si>
  <si>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</si>
  <si>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</si>
  <si>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</si>
  <si>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</si>
  <si>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</si>
  <si>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</si>
  <si>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</si>
  <si>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</si>
  <si>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</si>
  <si>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</si>
  <si>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</si>
  <si>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</si>
  <si>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</si>
  <si>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</si>
  <si>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</si>
  <si>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</si>
  <si>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</si>
  <si>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</si>
  <si>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</si>
  <si>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</si>
  <si>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</si>
  <si>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</si>
  <si>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</si>
  <si>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</si>
  <si>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</si>
  <si>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</si>
  <si>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</si>
  <si>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</si>
  <si>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</si>
  <si>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</si>
  <si>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</si>
  <si>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</si>
  <si>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</si>
  <si>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</si>
  <si>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</si>
  <si>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</si>
  <si>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</si>
  <si>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</si>
  <si>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</si>
  <si>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</si>
  <si>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</si>
  <si>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</si>
  <si>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</si>
  <si>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</si>
  <si>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</si>
  <si>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</si>
  <si>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</si>
  <si>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</si>
  <si>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</si>
  <si>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</si>
  <si>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</si>
  <si>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</si>
  <si>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</si>
  <si>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</si>
  <si>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</si>
  <si>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</si>
  <si>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</si>
  <si>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</si>
  <si>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</si>
  <si>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</si>
  <si>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</si>
  <si>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</si>
  <si>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</si>
  <si>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</si>
  <si>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</si>
  <si>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</si>
  <si>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</si>
  <si>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</si>
  <si>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</si>
  <si>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</si>
  <si>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</si>
  <si>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</si>
  <si>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</si>
  <si>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</si>
  <si>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</si>
  <si>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</si>
  <si>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</si>
  <si>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</si>
  <si>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</si>
  <si>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</si>
  <si>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</si>
  <si>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</si>
  <si>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</si>
  <si>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</si>
  <si>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</si>
  <si>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</si>
  <si>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</si>
  <si>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</si>
  <si>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</si>
  <si>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</si>
  <si>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</si>
  <si>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</si>
  <si>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</si>
  <si>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</si>
  <si>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</si>
  <si>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</si>
  <si>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</si>
  <si>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</si>
  <si>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</si>
  <si>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</si>
  <si>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</si>
  <si>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</si>
  <si>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</si>
  <si>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</si>
  <si>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</si>
  <si>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</si>
  <si>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</si>
  <si>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</si>
  <si>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</si>
  <si>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</si>
  <si>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</si>
  <si>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</si>
  <si>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</si>
  <si>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</si>
  <si>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</si>
  <si>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</si>
  <si>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</si>
  <si>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</si>
  <si>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</si>
  <si>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</si>
  <si>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</si>
  <si>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</si>
  <si>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</si>
  <si>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</si>
  <si>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</si>
  <si>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</si>
  <si>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</si>
  <si>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</si>
  <si>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</si>
  <si>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</si>
  <si>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</si>
  <si>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</si>
  <si>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</si>
  <si>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</si>
  <si>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</si>
  <si>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</si>
  <si>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</si>
  <si>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</si>
  <si>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</si>
  <si>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</si>
  <si>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</si>
  <si>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</si>
  <si>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</si>
  <si>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</si>
  <si>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</si>
  <si>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</si>
  <si>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</si>
  <si>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</si>
  <si>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</si>
  <si>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</si>
  <si>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</si>
  <si>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</si>
  <si>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</si>
  <si>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</si>
  <si>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</si>
  <si>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</si>
  <si>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</si>
  <si>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</si>
  <si>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</si>
  <si>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</si>
  <si>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</si>
  <si>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</si>
  <si>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</si>
  <si>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</si>
  <si>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</si>
  <si>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</si>
  <si>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</si>
  <si>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</si>
  <si>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</si>
  <si>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</si>
  <si>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</si>
  <si>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</si>
  <si>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</si>
  <si>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</si>
  <si>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</si>
  <si>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</si>
  <si>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</si>
  <si>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</si>
  <si>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</si>
  <si>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</si>
  <si>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</si>
  <si>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</si>
  <si>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</si>
  <si>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</si>
  <si>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</si>
  <si>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</si>
  <si>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</si>
  <si>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</si>
  <si>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</si>
  <si>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</si>
  <si>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</si>
  <si>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</si>
  <si>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</si>
  <si>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</si>
  <si>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</si>
  <si>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</si>
  <si>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</si>
  <si>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</si>
  <si>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</si>
  <si>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</si>
  <si>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</si>
  <si>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</si>
  <si>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</si>
  <si>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</si>
  <si>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</si>
  <si>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</si>
  <si>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</si>
  <si>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</si>
  <si>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</si>
  <si>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</si>
  <si>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</si>
  <si>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</si>
  <si>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</si>
  <si>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</si>
  <si>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</si>
  <si>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</si>
  <si>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</si>
  <si>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</si>
  <si>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</si>
  <si>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</si>
  <si>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</si>
  <si>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</si>
  <si>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</si>
  <si>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</si>
  <si>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</si>
  <si>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</si>
  <si>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</si>
  <si>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</si>
  <si>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</si>
  <si>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</si>
  <si>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</si>
  <si>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</si>
  <si>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</si>
  <si>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</si>
  <si>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</si>
  <si>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</si>
  <si>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</si>
  <si>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</si>
  <si>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</si>
  <si>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</si>
  <si>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</si>
  <si>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</si>
  <si>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</si>
  <si>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</si>
  <si>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</si>
  <si>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</si>
  <si>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</si>
  <si>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</si>
  <si>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</si>
  <si>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</si>
  <si>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</si>
  <si>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</si>
  <si>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</si>
  <si>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</si>
  <si>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</si>
  <si>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</si>
  <si>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</si>
  <si>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</si>
  <si>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</si>
  <si>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</si>
  <si>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</si>
  <si>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</si>
  <si>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</si>
  <si>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</si>
  <si>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</si>
  <si>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</si>
  <si>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</si>
  <si>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</si>
  <si>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</si>
  <si>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</si>
  <si>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</si>
  <si>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</si>
  <si>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</si>
  <si>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</si>
  <si>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</si>
  <si>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</si>
  <si>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</si>
  <si>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</si>
  <si>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</si>
  <si>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</si>
  <si>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</si>
  <si>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</si>
  <si>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</si>
  <si>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</si>
  <si>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</si>
  <si>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</si>
  <si>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</si>
  <si>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</si>
  <si>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</si>
  <si>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</si>
  <si>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</si>
  <si>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</si>
  <si>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</si>
  <si>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</si>
  <si>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</si>
  <si>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</si>
  <si>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</si>
  <si>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</si>
  <si>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</si>
  <si>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</si>
  <si>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</si>
  <si>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</si>
  <si>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</si>
  <si>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</si>
  <si>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</si>
  <si>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</si>
  <si>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</si>
  <si>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</si>
  <si>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</si>
  <si>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</si>
  <si>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</si>
  <si>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</si>
  <si>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</si>
  <si>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</si>
  <si>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</si>
  <si>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</si>
  <si>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</si>
  <si>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</si>
  <si>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</si>
  <si>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</si>
  <si>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</si>
  <si>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</si>
  <si>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</si>
  <si>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</si>
  <si>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</si>
  <si>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</si>
  <si>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</si>
  <si>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</si>
  <si>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</si>
  <si>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</si>
  <si>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</si>
  <si>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</si>
  <si>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</si>
  <si>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</si>
  <si>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</si>
  <si>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</si>
  <si>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</si>
  <si>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</si>
  <si>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</si>
  <si>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</si>
  <si>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</si>
  <si>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</si>
  <si>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</si>
  <si>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</si>
  <si>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</si>
  <si>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</si>
  <si>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</si>
  <si>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</si>
  <si>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</si>
  <si>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</si>
  <si>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</si>
  <si>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</si>
  <si>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</si>
  <si>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</si>
  <si>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</si>
  <si>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</si>
  <si>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</si>
  <si>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</si>
  <si>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</si>
  <si>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</si>
  <si>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</si>
  <si>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</si>
  <si>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</si>
  <si>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</si>
  <si>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</si>
  <si>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</si>
  <si>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</si>
  <si>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</si>
  <si>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</si>
  <si>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</si>
  <si>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</si>
  <si>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</si>
  <si>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</si>
  <si>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</si>
  <si>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</si>
  <si>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</si>
  <si>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</si>
  <si>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</si>
  <si>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</si>
  <si>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</si>
  <si>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</si>
  <si>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</si>
  <si>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</si>
  <si>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</si>
  <si>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</si>
  <si>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</si>
  <si>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</si>
  <si>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</si>
  <si>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</si>
  <si>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</si>
  <si>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</si>
  <si>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</si>
  <si>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</si>
  <si>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</si>
  <si>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</si>
  <si>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</si>
  <si>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</si>
  <si>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</si>
  <si>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</si>
  <si>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</si>
  <si>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</si>
  <si>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</si>
  <si>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</si>
  <si>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</si>
  <si>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</si>
  <si>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</si>
  <si>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</si>
  <si>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</si>
  <si>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</si>
  <si>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</si>
  <si>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</si>
  <si>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</si>
  <si>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</si>
  <si>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</si>
  <si>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</si>
  <si>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</si>
  <si>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</si>
  <si>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</si>
  <si>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</si>
  <si>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</si>
  <si>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</si>
  <si>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</si>
  <si>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</si>
  <si>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</si>
  <si>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</si>
  <si>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</si>
  <si>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</si>
  <si>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</si>
  <si>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</si>
  <si>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</si>
  <si>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</si>
  <si>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</si>
  <si>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</si>
  <si>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</si>
  <si>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</si>
  <si>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</si>
  <si>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</si>
  <si>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</si>
  <si>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</si>
  <si>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</si>
  <si>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</si>
  <si>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</si>
  <si>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</si>
  <si>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</si>
  <si>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</si>
  <si>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</si>
  <si>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</si>
  <si>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</si>
  <si>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</si>
  <si>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</si>
  <si>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</si>
  <si>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</si>
  <si>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</si>
  <si>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</si>
  <si>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</si>
  <si>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</si>
  <si>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</si>
  <si>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</si>
  <si>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</si>
  <si>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</si>
  <si>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</si>
  <si>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</si>
  <si>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</si>
  <si>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</si>
  <si>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</si>
  <si>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</si>
  <si>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</si>
  <si>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</si>
  <si>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</si>
  <si>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</si>
  <si>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</si>
  <si>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</si>
  <si>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</si>
  <si>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</si>
  <si>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</si>
  <si>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</si>
  <si>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</si>
  <si>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</si>
  <si>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</si>
  <si>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</si>
  <si>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</si>
  <si>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</si>
  <si>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</si>
  <si>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</si>
  <si>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</si>
  <si>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</si>
  <si>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</si>
  <si>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</si>
  <si>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</si>
  <si>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</si>
  <si>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</si>
  <si>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</si>
  <si>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</si>
  <si>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</si>
  <si>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</si>
  <si>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</si>
  <si>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</si>
  <si>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</si>
  <si>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</si>
  <si>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</si>
  <si>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</si>
  <si>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</si>
  <si>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</si>
  <si>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</si>
  <si>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</si>
  <si>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</si>
  <si>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</si>
  <si>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</si>
  <si>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</si>
  <si>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</si>
  <si>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</si>
  <si>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</si>
  <si>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</si>
  <si>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</si>
  <si>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</si>
  <si>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</si>
  <si>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</si>
  <si>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</si>
  <si>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</si>
  <si>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</si>
  <si>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</si>
  <si>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</si>
  <si>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</si>
  <si>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</si>
  <si>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</si>
  <si>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</si>
  <si>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</si>
  <si>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</si>
  <si>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</si>
  <si>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</si>
  <si>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</si>
  <si>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</si>
  <si>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</si>
  <si>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</si>
  <si>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</si>
  <si>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</si>
  <si>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</si>
  <si>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</si>
  <si>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</si>
  <si>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</si>
  <si>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</si>
  <si>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</si>
  <si>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</si>
  <si>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</si>
  <si>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</si>
  <si>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</si>
  <si>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</si>
  <si>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</si>
  <si>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</si>
  <si>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</si>
  <si>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</si>
  <si>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</si>
  <si>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</si>
  <si>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</si>
  <si>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</si>
  <si>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</si>
  <si>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</si>
  <si>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</si>
  <si>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</si>
  <si>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</si>
  <si>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</si>
  <si>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</si>
  <si>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</si>
  <si>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</si>
  <si>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</si>
  <si>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</si>
  <si>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</si>
  <si>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</si>
  <si>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</si>
  <si>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</si>
  <si>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</si>
  <si>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</si>
  <si>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</si>
  <si>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</si>
  <si>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</si>
  <si>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</si>
  <si>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</si>
  <si>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</si>
  <si>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</si>
  <si>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</si>
  <si>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</si>
  <si>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</si>
  <si>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</si>
  <si>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</si>
  <si>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</si>
  <si>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</si>
  <si>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</si>
  <si>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</si>
  <si>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</si>
  <si>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</si>
  <si>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</si>
  <si>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</si>
  <si>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</si>
  <si>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</si>
  <si>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</si>
  <si>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</si>
  <si>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</si>
  <si>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</si>
  <si>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</si>
  <si>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</si>
  <si>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</si>
  <si>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</si>
  <si>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</si>
  <si>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</si>
  <si>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</si>
  <si>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</si>
  <si>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</si>
  <si>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</si>
  <si>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</si>
  <si>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</si>
  <si>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</si>
  <si>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</si>
  <si>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</si>
  <si>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</si>
  <si>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</si>
  <si>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</si>
  <si>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</si>
  <si>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</si>
  <si>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</si>
  <si>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</si>
  <si>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</si>
  <si>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</si>
  <si>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</si>
  <si>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</si>
  <si>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</si>
  <si>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</si>
  <si>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</si>
  <si>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</si>
  <si>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</si>
  <si>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</si>
  <si>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</si>
  <si>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</si>
  <si>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</si>
  <si>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</si>
  <si>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</si>
  <si>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</si>
  <si>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</si>
  <si>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</si>
  <si>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</si>
  <si>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</si>
  <si>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</si>
  <si>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</si>
  <si>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</si>
  <si>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</si>
  <si>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</si>
  <si>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</si>
  <si>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</si>
  <si>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</si>
  <si>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</si>
  <si>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</si>
  <si>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</si>
  <si>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</si>
  <si>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</si>
  <si>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</si>
  <si>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</si>
  <si>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</si>
  <si>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</si>
  <si>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</si>
  <si>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</si>
  <si>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</si>
  <si>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</si>
  <si>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</si>
  <si>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</si>
  <si>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</si>
  <si>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</si>
  <si>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</si>
  <si>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</si>
  <si>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</si>
  <si>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</si>
  <si>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</si>
  <si>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</si>
  <si>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</si>
  <si>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</si>
  <si>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</si>
  <si>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</si>
  <si>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</si>
  <si>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</si>
  <si>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</si>
  <si>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</si>
  <si>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</si>
  <si>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</si>
  <si>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</si>
  <si>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</si>
  <si>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</si>
  <si>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</si>
  <si>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</si>
  <si>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</si>
  <si>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</si>
  <si>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</si>
  <si>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</si>
  <si>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</si>
  <si>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</si>
  <si>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</si>
  <si>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</si>
  <si>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</si>
  <si>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</si>
  <si>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</si>
  <si>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</si>
  <si>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</si>
  <si>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</si>
  <si>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</si>
  <si>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</si>
  <si>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</si>
  <si>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</si>
  <si>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</si>
  <si>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</si>
  <si>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</si>
  <si>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</si>
  <si>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</si>
  <si>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</si>
  <si>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</si>
  <si>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</si>
  <si>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</si>
  <si>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</si>
  <si>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</si>
  <si>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</si>
  <si>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</si>
  <si>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</si>
  <si>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</si>
  <si>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</si>
  <si>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</si>
  <si>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</si>
  <si>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</si>
  <si>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</si>
  <si>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</si>
  <si>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</si>
  <si>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</si>
  <si>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</si>
  <si>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</si>
  <si>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</si>
  <si>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</si>
  <si>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</si>
  <si>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</si>
  <si>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</si>
  <si>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</si>
  <si>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</si>
  <si>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</si>
  <si>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</si>
  <si>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</si>
  <si>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</si>
  <si>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</si>
  <si>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</si>
  <si>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</si>
  <si>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</si>
  <si>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</si>
  <si>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</si>
  <si>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</si>
  <si>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</si>
  <si>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</si>
  <si>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</si>
  <si>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</si>
  <si>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</si>
  <si>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</si>
  <si>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</si>
  <si>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</si>
  <si>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</si>
  <si>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</si>
  <si>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</si>
  <si>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</si>
  <si>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</si>
  <si>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</si>
  <si>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</si>
  <si>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</si>
  <si>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</si>
  <si>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</si>
  <si>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</si>
  <si>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</si>
  <si>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</si>
  <si>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</si>
  <si>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</si>
  <si>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</si>
  <si>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</si>
  <si>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</si>
  <si>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</si>
  <si>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</si>
  <si>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</si>
  <si>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</si>
  <si>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</si>
  <si>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</si>
  <si>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</si>
  <si>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</si>
  <si>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</si>
  <si>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</si>
  <si>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</si>
  <si>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</si>
  <si>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</si>
  <si>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</si>
  <si>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</si>
  <si>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</si>
  <si>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</si>
  <si>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</si>
  <si>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</si>
  <si>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</si>
  <si>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</si>
  <si>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</si>
  <si>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</si>
  <si>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</si>
  <si>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</si>
  <si>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</si>
  <si>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</si>
  <si>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</si>
  <si>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</si>
  <si>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</si>
  <si>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</si>
  <si>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</si>
  <si>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</si>
  <si>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</si>
  <si>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</si>
  <si>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</si>
  <si>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</si>
  <si>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</si>
  <si>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</si>
  <si>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</si>
  <si>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</si>
  <si>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</si>
  <si>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</si>
  <si>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</si>
  <si>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</si>
  <si>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</si>
  <si>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</si>
  <si>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</si>
  <si>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</si>
  <si>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</si>
  <si>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</si>
  <si>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</si>
  <si>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</si>
  <si>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</si>
  <si>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</si>
  <si>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</si>
  <si>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</si>
  <si>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</si>
  <si>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</si>
  <si>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</si>
  <si>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</si>
  <si>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</si>
  <si>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</si>
  <si>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</si>
  <si>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</si>
  <si>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</si>
  <si>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</si>
  <si>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</si>
  <si>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</si>
  <si>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</si>
  <si>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</si>
  <si>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</si>
  <si>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</si>
  <si>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</si>
  <si>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</si>
  <si>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</si>
  <si>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</si>
  <si>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</si>
  <si>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</si>
  <si>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</si>
  <si>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</si>
  <si>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</si>
  <si>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</si>
  <si>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</si>
  <si>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</si>
  <si>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</si>
  <si>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</si>
  <si>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</si>
  <si>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</si>
  <si>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</si>
  <si>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</si>
  <si>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</si>
  <si>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</si>
  <si>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</si>
  <si>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</si>
  <si>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</si>
  <si>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</si>
  <si>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</si>
  <si>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</si>
  <si>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</si>
  <si>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</si>
  <si>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</si>
  <si>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</si>
  <si>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</si>
  <si>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</si>
  <si>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</si>
  <si>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</si>
  <si>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</si>
  <si>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</si>
  <si>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</si>
  <si>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</si>
  <si>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</si>
  <si>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</si>
  <si>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</si>
  <si>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</si>
  <si>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</si>
  <si>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</si>
  <si>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</si>
  <si>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</si>
  <si>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</si>
  <si>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</si>
  <si>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</si>
  <si>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</si>
  <si>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</si>
  <si>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</si>
  <si>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</si>
  <si>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</si>
  <si>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</si>
  <si>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</si>
  <si>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</si>
  <si>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</si>
  <si>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</si>
  <si>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</si>
  <si>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</si>
  <si>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</si>
  <si>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</si>
  <si>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</si>
  <si>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</si>
  <si>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</si>
  <si>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</si>
  <si>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</si>
  <si>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</si>
  <si>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</si>
  <si>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</si>
  <si>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</si>
  <si>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</si>
  <si>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</si>
  <si>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</si>
  <si>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</si>
  <si>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</si>
  <si>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</si>
  <si>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</si>
  <si>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</si>
  <si>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</si>
  <si>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</si>
  <si>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</si>
  <si>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</si>
  <si>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</si>
  <si>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</si>
  <si>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</si>
  <si>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</si>
  <si>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</si>
  <si>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</si>
  <si>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</si>
  <si>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</si>
  <si>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</si>
  <si>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</si>
  <si>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</si>
  <si>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</si>
  <si>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</si>
  <si>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</si>
  <si>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</si>
  <si>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</si>
  <si>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</si>
  <si>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</si>
  <si>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</si>
  <si>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</si>
  <si>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</si>
  <si>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</si>
  <si>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</si>
  <si>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</si>
  <si>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</si>
  <si>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</si>
  <si>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</si>
  <si>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</si>
  <si>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</si>
  <si>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</si>
  <si>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</si>
  <si>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</si>
  <si>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</si>
  <si>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</si>
  <si>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</si>
  <si>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</si>
  <si>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</si>
  <si>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</si>
  <si>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</si>
  <si>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</si>
  <si>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</si>
  <si>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</si>
  <si>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</si>
  <si>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</si>
  <si>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</si>
  <si>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</si>
  <si>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</si>
  <si>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</si>
  <si>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</si>
  <si>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</si>
  <si>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</si>
  <si>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</si>
  <si>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</si>
  <si>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</si>
  <si>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</si>
  <si>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</si>
  <si>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</si>
  <si>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</si>
  <si>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</si>
  <si>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</si>
  <si>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</si>
  <si>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</si>
  <si>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</si>
  <si>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</si>
  <si>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</si>
  <si>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</si>
  <si>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</si>
  <si>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</si>
  <si>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</si>
  <si>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</si>
  <si>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</si>
  <si>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</si>
  <si>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</si>
  <si>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</si>
  <si>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</si>
  <si>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</si>
  <si>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</si>
  <si>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</si>
  <si>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</si>
  <si>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</si>
  <si>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</si>
  <si>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</si>
  <si>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</si>
  <si>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</si>
  <si>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</si>
  <si>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</si>
  <si>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</si>
  <si>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</si>
  <si>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</si>
  <si>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</si>
  <si>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</si>
  <si>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</si>
  <si>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</si>
  <si>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</si>
  <si>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</si>
  <si>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</si>
  <si>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</si>
  <si>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</si>
  <si>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</si>
  <si>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</si>
  <si>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</si>
  <si>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</si>
  <si>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</si>
  <si>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</si>
  <si>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</si>
  <si>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</si>
  <si>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</si>
  <si>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</si>
  <si>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</si>
  <si>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</si>
  <si>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</si>
  <si>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</si>
  <si>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</si>
  <si>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</si>
  <si>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</si>
  <si>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</si>
  <si>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</si>
  <si>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</si>
  <si>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</si>
  <si>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</si>
  <si>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</si>
  <si>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</si>
  <si>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</si>
  <si>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</si>
  <si>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</si>
  <si>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</si>
  <si>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</si>
  <si>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</si>
  <si>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</si>
  <si>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</si>
  <si>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</si>
  <si>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</si>
  <si>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</si>
  <si>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</si>
  <si>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</si>
  <si>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</si>
  <si>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</si>
  <si>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</si>
  <si>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</si>
  <si>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</si>
  <si>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</si>
  <si>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</si>
  <si>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</si>
  <si>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</si>
  <si>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</si>
  <si>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</si>
  <si>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</si>
  <si>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</si>
  <si>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</si>
  <si>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</si>
  <si>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</si>
  <si>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</si>
  <si>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</si>
  <si>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</si>
  <si>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</si>
  <si>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</si>
  <si>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</si>
  <si>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</si>
  <si>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</si>
  <si>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</si>
  <si>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</si>
  <si>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</si>
  <si>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</si>
  <si>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</si>
  <si>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</si>
  <si>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</si>
  <si>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</si>
  <si>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</si>
  <si>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</si>
  <si>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</si>
  <si>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</si>
  <si>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</si>
  <si>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</si>
  <si>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</si>
  <si>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</si>
  <si>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</si>
  <si>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</si>
  <si>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</si>
  <si>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</si>
  <si>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</si>
  <si>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</si>
  <si>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</si>
  <si>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</si>
  <si>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</si>
  <si>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</si>
  <si>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</si>
  <si>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</si>
  <si>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</si>
  <si>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</si>
  <si>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</si>
  <si>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</si>
  <si>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</si>
  <si>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</si>
  <si>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</si>
  <si>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</si>
  <si>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</si>
  <si>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</si>
  <si>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</si>
  <si>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</si>
  <si>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</si>
  <si>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</si>
  <si>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</si>
  <si>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</si>
  <si>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</si>
  <si>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</si>
  <si>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</si>
  <si>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</si>
  <si>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</si>
  <si>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</si>
  <si>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</si>
  <si>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</si>
  <si>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</si>
  <si>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</si>
  <si>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</si>
  <si>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</si>
  <si>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</si>
  <si>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</si>
  <si>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</si>
  <si>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</si>
  <si>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</si>
  <si>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</si>
  <si>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</si>
  <si>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</si>
  <si>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</si>
  <si>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</si>
  <si>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</si>
  <si>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</si>
  <si>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</si>
  <si>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</si>
  <si>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</si>
  <si>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</si>
  <si>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</si>
  <si>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</si>
  <si>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</si>
  <si>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</si>
  <si>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</si>
  <si>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</si>
  <si>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</si>
  <si>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</si>
  <si>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</si>
  <si>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</si>
  <si>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</si>
  <si>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</si>
  <si>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</si>
  <si>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</si>
  <si>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</si>
  <si>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</si>
  <si>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</si>
  <si>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</si>
  <si>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</si>
  <si>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</si>
  <si>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</si>
  <si>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</si>
  <si>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</si>
  <si>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</si>
  <si>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</si>
  <si>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</si>
  <si>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</si>
  <si>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</si>
  <si>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</si>
  <si>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</si>
  <si>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</si>
  <si>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</si>
  <si>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</si>
  <si>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</si>
  <si>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</si>
  <si>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</si>
  <si>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</si>
  <si>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</si>
  <si>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</si>
  <si>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</si>
  <si>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</si>
  <si>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</si>
  <si>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</si>
  <si>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</si>
  <si>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</si>
  <si>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</si>
  <si>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</si>
  <si>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</si>
  <si>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</si>
  <si>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</si>
  <si>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</si>
  <si>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</si>
  <si>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</si>
  <si>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</si>
  <si>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</si>
  <si>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</si>
  <si>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</si>
  <si>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</si>
  <si>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</si>
  <si>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</si>
  <si>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</si>
  <si>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</si>
  <si>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</si>
  <si>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</si>
  <si>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</si>
  <si>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</si>
  <si>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</si>
  <si>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</si>
  <si>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</si>
  <si>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</si>
  <si>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</si>
  <si>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</si>
  <si>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</si>
  <si>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</si>
  <si>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</si>
  <si>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</si>
  <si>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</si>
  <si>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</si>
  <si>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</si>
  <si>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</si>
  <si>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</si>
  <si>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</si>
  <si>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</si>
  <si>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</si>
  <si>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</si>
  <si>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</si>
  <si>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</si>
  <si>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</si>
  <si>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</si>
  <si>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</si>
  <si>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</si>
  <si>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</si>
  <si>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</si>
  <si>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</si>
  <si>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</si>
  <si>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</si>
  <si>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</si>
  <si>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</si>
  <si>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</si>
  <si>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</si>
  <si>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</si>
  <si>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</si>
  <si>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</si>
  <si>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</si>
  <si>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</si>
  <si>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</si>
  <si>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</si>
  <si>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</si>
  <si>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</si>
  <si>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</si>
  <si>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</si>
  <si>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</si>
  <si>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</si>
  <si>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</si>
  <si>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</si>
  <si>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</si>
  <si>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</si>
  <si>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</si>
  <si>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</si>
  <si>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</si>
  <si>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</si>
  <si>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</si>
  <si>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</si>
  <si>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</si>
  <si>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</si>
  <si>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</si>
  <si>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</si>
  <si>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</si>
  <si>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</si>
  <si>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</si>
  <si>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</si>
  <si>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</si>
  <si>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</si>
  <si>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</si>
  <si>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</si>
  <si>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</si>
  <si>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</si>
  <si>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</si>
  <si>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</si>
  <si>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</si>
  <si>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</si>
  <si>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</si>
  <si>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</si>
  <si>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</si>
  <si>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</si>
  <si>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</si>
  <si>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</si>
  <si>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</si>
  <si>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</si>
  <si>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</si>
  <si>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</si>
  <si>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</si>
  <si>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</si>
  <si>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</si>
  <si>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</si>
  <si>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</si>
  <si>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</si>
  <si>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</si>
  <si>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</si>
  <si>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</si>
  <si>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</si>
  <si>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</si>
  <si>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</si>
  <si>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</si>
  <si>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</si>
  <si>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</si>
  <si>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</si>
  <si>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</si>
  <si>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</si>
  <si>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</si>
  <si>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</si>
  <si>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</si>
  <si>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</si>
  <si>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</si>
  <si>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</si>
  <si>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</si>
  <si>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</si>
  <si>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</si>
  <si>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</si>
  <si>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</si>
  <si>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</si>
  <si>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</si>
  <si>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</si>
  <si>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</si>
  <si>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</si>
  <si>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</si>
  <si>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</si>
  <si>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</si>
  <si>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</si>
  <si>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</si>
  <si>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</si>
  <si>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</si>
  <si>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</si>
  <si>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</si>
  <si>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</si>
  <si>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</si>
  <si>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</si>
  <si>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</si>
  <si>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</si>
  <si>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</si>
  <si>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</si>
  <si>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</si>
  <si>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</si>
  <si>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</si>
  <si>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</si>
  <si>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</si>
  <si>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</si>
  <si>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</si>
  <si>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</si>
  <si>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</si>
  <si>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</si>
  <si>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</si>
  <si>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</si>
  <si>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</si>
  <si>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</si>
  <si>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</si>
  <si>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</si>
  <si>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</si>
  <si>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</si>
  <si>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</si>
  <si>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</si>
  <si>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</si>
  <si>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</si>
  <si>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</si>
  <si>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</si>
  <si>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</si>
  <si>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</si>
  <si>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</si>
  <si>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</si>
  <si>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</si>
  <si>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</si>
  <si>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</si>
  <si>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</si>
  <si>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</si>
  <si>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</si>
  <si>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</si>
  <si>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</si>
  <si>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</si>
  <si>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</si>
  <si>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</si>
  <si>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</si>
  <si>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</si>
  <si>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</si>
  <si>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</si>
  <si>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</si>
  <si>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</si>
  <si>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</si>
  <si>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</si>
  <si>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</si>
  <si>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</si>
  <si>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</si>
  <si>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</si>
  <si>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</si>
  <si>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</si>
  <si>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</si>
  <si>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</si>
  <si>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</si>
  <si>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</si>
  <si>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</si>
  <si>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</si>
  <si>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</si>
  <si>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</si>
  <si>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</si>
  <si>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</si>
  <si>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</si>
  <si>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</si>
  <si>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</si>
  <si>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</si>
  <si>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</si>
  <si>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</si>
  <si>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</si>
  <si>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</si>
  <si>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</si>
  <si>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</si>
  <si>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</si>
  <si>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</si>
  <si>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</si>
  <si>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</si>
  <si>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</si>
  <si>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</si>
  <si>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</si>
  <si>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</si>
  <si>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</si>
  <si>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</si>
  <si>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</si>
  <si>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</si>
  <si>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</si>
  <si>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</si>
  <si>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</si>
  <si>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</si>
  <si>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</si>
  <si>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</si>
  <si>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</si>
  <si>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</si>
  <si>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</si>
  <si>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</si>
  <si>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</si>
  <si>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</si>
  <si>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</si>
  <si>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</si>
  <si>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</si>
  <si>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</si>
  <si>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</si>
  <si>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</si>
  <si>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</si>
  <si>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</si>
  <si>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</si>
  <si>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</si>
  <si>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</si>
  <si>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</si>
  <si>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</si>
  <si>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</si>
  <si>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</si>
  <si>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</si>
  <si>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</si>
  <si>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</si>
  <si>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</si>
  <si>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</si>
  <si>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</si>
  <si>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</si>
  <si>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</si>
  <si>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</si>
  <si>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</si>
  <si>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</si>
  <si>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</si>
  <si>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</si>
  <si>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</si>
  <si>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</si>
  <si>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</si>
  <si>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</si>
  <si>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</si>
  <si>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</si>
  <si>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</si>
  <si>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</si>
  <si>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</si>
  <si>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</si>
  <si>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</si>
  <si>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</si>
  <si>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</si>
  <si>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</si>
  <si>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</si>
  <si>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</si>
  <si>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</si>
  <si>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</si>
  <si>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</si>
  <si>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</si>
  <si>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</si>
  <si>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</si>
  <si>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</si>
  <si>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</si>
  <si>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</si>
  <si>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</si>
  <si>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</si>
  <si>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</si>
  <si>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</si>
  <si>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</si>
  <si>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</si>
  <si>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</si>
  <si>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</si>
  <si>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</si>
  <si>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</si>
  <si>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</si>
  <si>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</si>
  <si>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</si>
  <si>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</si>
  <si>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</si>
  <si>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</si>
  <si>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</si>
  <si>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</si>
  <si>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</si>
  <si>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</si>
  <si>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</si>
  <si>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</si>
  <si>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</si>
  <si>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</si>
  <si>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</si>
  <si>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</si>
  <si>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</si>
  <si>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</si>
  <si>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</si>
  <si>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</si>
  <si>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</si>
  <si>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</si>
  <si>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</si>
  <si>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</si>
  <si>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</si>
  <si>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</si>
  <si>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</si>
  <si>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</si>
  <si>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</si>
  <si>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</si>
  <si>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</si>
  <si>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</si>
  <si>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</si>
  <si>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</si>
  <si>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</si>
  <si>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</si>
  <si>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</si>
  <si>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</si>
  <si>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</si>
  <si>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</si>
  <si>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</si>
  <si>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</si>
  <si>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</si>
  <si>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</si>
  <si>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</si>
  <si>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</si>
  <si>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</si>
  <si>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</si>
  <si>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</si>
  <si>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</si>
  <si>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</si>
  <si>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</si>
  <si>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</si>
  <si>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</si>
  <si>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</si>
  <si>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</si>
  <si>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</si>
  <si>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</si>
  <si>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</si>
  <si>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</si>
  <si>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</si>
  <si>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</si>
  <si>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</si>
  <si>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</si>
  <si>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</si>
  <si>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</si>
  <si>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</si>
  <si>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</si>
  <si>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</si>
  <si>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</si>
  <si>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</si>
  <si>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</si>
  <si>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</si>
  <si>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</si>
  <si>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</si>
  <si>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</si>
  <si>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</si>
  <si>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</si>
  <si>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</si>
  <si>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</si>
  <si>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</si>
  <si>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</si>
  <si>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</si>
  <si>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</si>
  <si>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</si>
  <si>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</si>
  <si>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</si>
  <si>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</si>
  <si>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</si>
  <si>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</si>
  <si>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</si>
  <si>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</si>
  <si>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</si>
  <si>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</si>
  <si>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</si>
  <si>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</si>
  <si>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</si>
  <si>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</si>
  <si>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</si>
  <si>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</si>
  <si>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</si>
  <si>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</si>
  <si>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</si>
  <si>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</si>
  <si>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</si>
  <si>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</si>
  <si>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</si>
  <si>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</si>
  <si>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</si>
  <si>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</si>
  <si>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</si>
  <si>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</si>
  <si>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</si>
  <si>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</si>
  <si>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</si>
  <si>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</si>
  <si>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</si>
  <si>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</si>
  <si>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</si>
  <si>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</si>
  <si>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</si>
  <si>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</si>
  <si>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</si>
  <si>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</si>
  <si>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</si>
  <si>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</si>
  <si>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</si>
  <si>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</si>
  <si>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</si>
  <si>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</si>
  <si>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</si>
  <si>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</si>
  <si>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</si>
  <si>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</si>
  <si>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</si>
  <si>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</si>
  <si>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</si>
  <si>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</si>
  <si>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</si>
  <si>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</si>
  <si>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</si>
  <si>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</si>
  <si>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</si>
  <si>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</si>
  <si>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</si>
  <si>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</si>
  <si>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</si>
  <si>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</si>
  <si>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</si>
  <si>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</si>
  <si>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</si>
  <si>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</si>
  <si>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</si>
  <si>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</si>
  <si>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</si>
  <si>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</si>
  <si>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</si>
  <si>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</si>
  <si>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</si>
  <si>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</si>
  <si>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</si>
  <si>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</si>
  <si>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</si>
  <si>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</si>
  <si>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</si>
  <si>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</si>
  <si>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</si>
  <si>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</si>
  <si>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</si>
  <si>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</si>
  <si>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</si>
  <si>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</si>
  <si>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</si>
  <si>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</si>
  <si>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</si>
  <si>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</si>
  <si>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</si>
  <si>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</si>
  <si>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</si>
  <si>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</si>
  <si>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</si>
  <si>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</si>
  <si>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</si>
  <si>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</si>
  <si>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</si>
  <si>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</si>
  <si>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</si>
  <si>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</si>
  <si>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</si>
  <si>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</si>
  <si>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</si>
  <si>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</si>
  <si>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</si>
  <si>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</si>
  <si>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</si>
  <si>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</si>
  <si>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</si>
  <si>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</si>
  <si>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</si>
  <si>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</si>
  <si>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</si>
  <si>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</si>
  <si>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</si>
  <si>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</si>
  <si>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</si>
  <si>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</si>
  <si>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</si>
  <si>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</si>
  <si>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</si>
  <si>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</si>
  <si>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</si>
  <si>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</si>
  <si>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</si>
  <si>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</si>
  <si>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</si>
  <si>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</si>
  <si>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</si>
  <si>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</si>
  <si>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</si>
  <si>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</si>
  <si>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</si>
  <si>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</si>
  <si>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</si>
  <si>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</si>
  <si>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</si>
  <si>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</si>
  <si>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</si>
  <si>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</si>
  <si>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</si>
  <si>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</si>
  <si>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</si>
  <si>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</si>
  <si>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</si>
  <si>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</si>
  <si>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</si>
  <si>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</si>
  <si>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</si>
  <si>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</si>
  <si>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</si>
  <si>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</si>
  <si>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</si>
  <si>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</si>
  <si>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</si>
  <si>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</si>
  <si>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</si>
  <si>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</si>
  <si>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</si>
  <si>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</si>
  <si>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</si>
  <si>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</si>
  <si>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</si>
  <si>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</si>
  <si>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</si>
  <si>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</si>
  <si>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</si>
  <si>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</si>
  <si>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</si>
  <si>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</si>
  <si>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</si>
  <si>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</si>
  <si>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</si>
  <si>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</si>
  <si>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</si>
  <si>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</si>
  <si>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</si>
  <si>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</si>
  <si>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</si>
  <si>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</si>
  <si>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</si>
  <si>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</si>
  <si>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</si>
  <si>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</si>
  <si>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</si>
  <si>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</si>
  <si>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</si>
  <si>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</si>
  <si>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</si>
  <si>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</si>
  <si>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</si>
  <si>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</si>
  <si>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</si>
  <si>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</si>
  <si>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</si>
  <si>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</si>
  <si>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</si>
  <si>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</si>
  <si>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</si>
  <si>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</si>
  <si>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</si>
  <si>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</si>
  <si>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</si>
  <si>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</si>
  <si>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</si>
  <si>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</si>
  <si>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</si>
  <si>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</si>
  <si>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</si>
  <si>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</si>
  <si>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</si>
  <si>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</si>
  <si>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</si>
  <si>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</si>
  <si>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</si>
  <si>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</si>
  <si>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</si>
  <si>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</si>
  <si>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</si>
  <si>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</si>
  <si>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</si>
  <si>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</si>
  <si>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</si>
  <si>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</si>
  <si>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</si>
  <si>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</si>
  <si>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</si>
  <si>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</si>
  <si>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</si>
  <si>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</si>
  <si>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</si>
  <si>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</si>
  <si>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</si>
  <si>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</si>
  <si>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</si>
  <si>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</si>
  <si>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</si>
  <si>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</si>
  <si>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</si>
  <si>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</si>
  <si>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</si>
  <si>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</si>
  <si>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</si>
  <si>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</si>
  <si>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</si>
  <si>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</si>
  <si>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</si>
  <si>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</si>
  <si>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</si>
  <si>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</si>
  <si>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</si>
  <si>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</si>
  <si>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</si>
  <si>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</si>
  <si>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</si>
  <si>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</si>
  <si>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</si>
  <si>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</si>
  <si>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</si>
  <si>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</si>
  <si>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</si>
  <si>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</si>
  <si>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</si>
  <si>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</si>
  <si>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</si>
  <si>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</si>
  <si>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</si>
  <si>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</si>
  <si>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</si>
  <si>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</si>
  <si>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</si>
  <si>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</si>
  <si>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</si>
  <si>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</si>
  <si>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</si>
  <si>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</si>
  <si>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</si>
  <si>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</si>
  <si>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</si>
  <si>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</si>
  <si>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</si>
  <si>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</si>
  <si>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</si>
  <si>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</si>
  <si>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</si>
  <si>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</si>
  <si>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</si>
  <si>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</si>
  <si>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</si>
  <si>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</si>
  <si>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</si>
  <si>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</si>
  <si>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</si>
  <si>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</si>
  <si>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</si>
  <si>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</si>
  <si>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</si>
  <si>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</si>
  <si>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</si>
  <si>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</si>
  <si>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</si>
  <si>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</si>
  <si>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</si>
  <si>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</si>
  <si>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</si>
  <si>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</si>
  <si>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</si>
  <si>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</si>
  <si>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</si>
  <si>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</si>
  <si>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</si>
  <si>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</si>
  <si>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</si>
  <si>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</si>
  <si>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</si>
  <si>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</si>
  <si>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</si>
  <si>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</si>
  <si>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</si>
  <si>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</si>
  <si>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</si>
  <si>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</si>
  <si>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</si>
  <si>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</si>
  <si>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</si>
  <si>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</si>
  <si>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</si>
  <si>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</si>
  <si>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</si>
  <si>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</si>
  <si>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</si>
  <si>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</si>
  <si>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</si>
  <si>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</si>
  <si>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</si>
  <si>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</si>
  <si>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</si>
  <si>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</si>
  <si>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</si>
  <si>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</si>
  <si>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</si>
  <si>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</si>
  <si>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</si>
  <si>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</si>
  <si>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</si>
  <si>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</si>
  <si>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</si>
  <si>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</si>
  <si>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</si>
  <si>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</si>
  <si>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</si>
  <si>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</si>
  <si>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</si>
  <si>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</si>
  <si>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</si>
  <si>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</si>
  <si>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</si>
  <si>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</si>
  <si>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</si>
  <si>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</si>
  <si>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</si>
  <si>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</si>
  <si>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</si>
  <si>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</si>
  <si>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</si>
  <si>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</si>
  <si>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</si>
  <si>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</si>
  <si>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</si>
  <si>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</si>
  <si>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</si>
  <si>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</si>
  <si>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</si>
  <si>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</si>
  <si>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</si>
  <si>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</si>
  <si>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</si>
  <si>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</si>
  <si>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</si>
  <si>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</si>
  <si>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</si>
  <si>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</si>
  <si>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</si>
  <si>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</si>
  <si>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</si>
  <si>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</si>
  <si>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</si>
  <si>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</si>
  <si>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</si>
  <si>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</si>
  <si>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</si>
  <si>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</si>
  <si>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</si>
  <si>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</si>
  <si>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</si>
  <si>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</si>
  <si>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</si>
  <si>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</si>
  <si>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</si>
  <si>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</si>
  <si>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</si>
  <si>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</si>
  <si>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</si>
  <si>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</si>
  <si>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</si>
  <si>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</si>
  <si>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</si>
  <si>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</si>
  <si>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</si>
  <si>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</si>
  <si>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</si>
  <si>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</si>
  <si>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</si>
  <si>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</si>
  <si>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</si>
  <si>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</si>
  <si>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</si>
  <si>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</si>
  <si>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</si>
  <si>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</si>
  <si>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</si>
  <si>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</si>
  <si>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</si>
  <si>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</si>
  <si>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</si>
  <si>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</si>
  <si>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</si>
  <si>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</si>
  <si>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</si>
  <si>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</si>
  <si>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</si>
  <si>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</si>
  <si>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</si>
  <si>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</si>
  <si>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</si>
  <si>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</si>
  <si>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</si>
  <si>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</si>
  <si>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</si>
  <si>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</si>
  <si>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</si>
  <si>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</si>
  <si>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</si>
  <si>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</si>
  <si>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</si>
  <si>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</si>
  <si>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</si>
  <si>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</si>
  <si>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</si>
  <si>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</si>
  <si>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</si>
  <si>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</si>
  <si>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</si>
  <si>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</si>
  <si>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</si>
  <si>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</si>
  <si>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</si>
  <si>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</si>
  <si>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</si>
  <si>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</si>
  <si>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</si>
  <si>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</si>
  <si>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</si>
  <si>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</si>
  <si>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</si>
  <si>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</si>
  <si>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</si>
  <si>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</si>
  <si>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</si>
  <si>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</si>
  <si>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</si>
  <si>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</si>
  <si>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</si>
  <si>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</si>
  <si>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</si>
  <si>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</si>
  <si>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</si>
  <si>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</si>
  <si>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</si>
  <si>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</si>
  <si>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</si>
  <si>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</si>
  <si>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</si>
  <si>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</si>
  <si>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</si>
  <si>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</si>
  <si>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</si>
  <si>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</si>
  <si>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</si>
  <si>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</si>
  <si>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</si>
  <si>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</si>
  <si>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</si>
  <si>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</si>
  <si>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</si>
  <si>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</si>
  <si>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</si>
  <si>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</si>
  <si>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</si>
  <si>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</si>
  <si>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</si>
  <si>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</si>
  <si>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</si>
  <si>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</si>
  <si>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</si>
  <si>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</si>
  <si>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</si>
  <si>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</si>
  <si>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</si>
  <si>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</si>
  <si>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</si>
  <si>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</si>
  <si>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</si>
  <si>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</si>
  <si>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</si>
  <si>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</si>
  <si>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</si>
  <si>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</si>
  <si>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</si>
  <si>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</si>
  <si>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</si>
  <si>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</si>
  <si>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</si>
  <si>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</si>
  <si>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</si>
  <si>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</si>
  <si>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</si>
  <si>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</si>
  <si>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</si>
  <si>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</si>
  <si>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</si>
  <si>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</si>
  <si>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</si>
  <si>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</si>
  <si>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</si>
  <si>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</si>
  <si>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</si>
  <si>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</si>
  <si>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</si>
  <si>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</si>
  <si>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</si>
  <si>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</si>
  <si>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</si>
  <si>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</si>
  <si>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</si>
  <si>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</si>
  <si>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</si>
  <si>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</si>
  <si>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</si>
  <si>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</si>
  <si>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</si>
  <si>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</si>
  <si>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</si>
  <si>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</si>
  <si>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</si>
  <si>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</si>
  <si>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</si>
  <si>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</si>
  <si>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</si>
  <si>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</si>
  <si>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</si>
  <si>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</si>
  <si>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</si>
  <si>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</si>
  <si>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</si>
  <si>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</si>
  <si>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</si>
  <si>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</si>
  <si>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</si>
  <si>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</si>
  <si>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</si>
  <si>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</si>
  <si>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</si>
  <si>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</si>
  <si>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</si>
  <si>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</si>
  <si>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</si>
  <si>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</si>
  <si>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</si>
  <si>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</si>
  <si>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</si>
  <si>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</si>
  <si>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</si>
  <si>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</si>
  <si>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</si>
  <si>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</si>
  <si>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</si>
  <si>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</si>
  <si>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</si>
  <si>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</si>
  <si>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</si>
  <si>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</si>
  <si>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</si>
  <si>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</si>
  <si>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</si>
  <si>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</si>
  <si>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</si>
  <si>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</si>
  <si>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</si>
  <si>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</si>
  <si>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</si>
  <si>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</si>
  <si>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</si>
  <si>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</si>
  <si>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</si>
  <si>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</si>
  <si>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</si>
  <si>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</si>
  <si>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</si>
  <si>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</si>
  <si>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</si>
  <si>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</si>
  <si>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</si>
  <si>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</si>
  <si>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</si>
  <si>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</si>
  <si>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</si>
  <si>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</si>
  <si>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</si>
  <si>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</si>
  <si>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</si>
  <si>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</si>
  <si>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</si>
  <si>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</si>
  <si>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</si>
  <si>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</si>
  <si>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</si>
  <si>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</si>
  <si>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</si>
  <si>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</si>
  <si>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</si>
  <si>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</si>
  <si>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</si>
  <si>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</si>
  <si>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</si>
  <si>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</si>
  <si>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</si>
  <si>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</si>
  <si>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</si>
  <si>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</si>
  <si>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</si>
  <si>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</si>
  <si>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</si>
  <si>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</si>
  <si>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</si>
  <si>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</si>
  <si>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</si>
  <si>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</si>
  <si>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</si>
  <si>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</si>
  <si>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</si>
  <si>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</si>
  <si>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</si>
  <si>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</si>
  <si>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</si>
  <si>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</si>
  <si>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</si>
  <si>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</si>
  <si>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</si>
  <si>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</si>
  <si>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</si>
  <si>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</si>
  <si>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</si>
  <si>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</si>
  <si>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</si>
  <si>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</si>
  <si>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</si>
  <si>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</si>
  <si>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</si>
  <si>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</si>
  <si>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</si>
  <si>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</si>
  <si>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</si>
  <si>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</si>
  <si>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</si>
  <si>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</si>
  <si>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</si>
  <si>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</si>
  <si>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</si>
  <si>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</si>
  <si>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</si>
  <si>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</si>
  <si>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</si>
  <si>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</si>
  <si>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</si>
  <si>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</si>
  <si>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</si>
  <si>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</si>
  <si>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</si>
  <si>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</si>
  <si>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</si>
  <si>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</si>
  <si>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</si>
  <si>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</si>
  <si>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</si>
  <si>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</si>
  <si>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</si>
  <si>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</si>
  <si>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</si>
  <si>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</si>
  <si>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</si>
  <si>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</si>
  <si>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</si>
  <si>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</si>
  <si>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</si>
  <si>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</si>
  <si>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</si>
  <si>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</si>
  <si>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</si>
  <si>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</si>
  <si>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</si>
  <si>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</si>
  <si>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</si>
  <si>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</si>
  <si>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</si>
  <si>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</si>
  <si>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</si>
  <si>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</si>
  <si>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</si>
  <si>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</si>
  <si>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</si>
  <si>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</si>
  <si>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</si>
  <si>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</si>
  <si>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</si>
  <si>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</si>
  <si>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</si>
  <si>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</si>
  <si>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</si>
  <si>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</si>
  <si>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</si>
  <si>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</si>
  <si>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</si>
  <si>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</si>
  <si>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</si>
  <si>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</si>
  <si>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</si>
  <si>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</si>
  <si>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</si>
  <si>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</si>
  <si>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</si>
  <si>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</si>
  <si>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</si>
  <si>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</si>
  <si>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</si>
  <si>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</si>
  <si>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</si>
  <si>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</si>
  <si>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</si>
  <si>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</si>
  <si>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</si>
  <si>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</si>
  <si>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</si>
  <si>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</si>
  <si>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</si>
  <si>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</si>
  <si>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</si>
  <si>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</si>
  <si>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</si>
  <si>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</si>
  <si>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</si>
  <si>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</si>
  <si>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</si>
  <si>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</si>
  <si>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</si>
  <si>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</si>
  <si>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</si>
  <si>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</si>
  <si>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</si>
  <si>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</si>
  <si>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</si>
  <si>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</si>
  <si>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</si>
  <si>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</si>
  <si>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</si>
  <si>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</si>
  <si>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</si>
  <si>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</si>
  <si>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</si>
  <si>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</si>
  <si>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</si>
  <si>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</si>
  <si>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</si>
  <si>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</si>
  <si>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</si>
  <si>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</si>
  <si>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</si>
  <si>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</si>
  <si>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</si>
  <si>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</si>
  <si>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</si>
  <si>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</si>
  <si>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</si>
  <si>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</si>
  <si>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</si>
  <si>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</si>
  <si>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</si>
  <si>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</si>
  <si>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</si>
  <si>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</si>
  <si>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</si>
  <si>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</si>
  <si>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</si>
  <si>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</si>
  <si>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</si>
  <si>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</si>
  <si>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</si>
  <si>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</si>
  <si>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</si>
  <si>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</si>
  <si>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</si>
  <si>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</si>
  <si>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</si>
  <si>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</si>
  <si>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</si>
  <si>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</si>
  <si>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</si>
  <si>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</si>
  <si>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</si>
  <si>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</si>
  <si>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</si>
  <si>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</si>
  <si>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</si>
  <si>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</si>
  <si>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</si>
  <si>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</si>
  <si>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</si>
  <si>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</si>
  <si>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</si>
  <si>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</si>
  <si>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</si>
  <si>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</si>
  <si>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</si>
  <si>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</si>
  <si>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</si>
  <si>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</si>
  <si>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</si>
  <si>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</si>
  <si>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</si>
  <si>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</si>
  <si>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</si>
  <si>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</si>
  <si>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</si>
  <si>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</si>
  <si>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</si>
  <si>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</si>
  <si>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</si>
  <si>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</si>
  <si>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</si>
  <si>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</si>
  <si>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</si>
  <si>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</si>
  <si>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</si>
  <si>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</si>
  <si>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</si>
  <si>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</si>
  <si>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</si>
  <si>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</si>
  <si>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</si>
  <si>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</si>
  <si>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</si>
  <si>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</si>
  <si>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</si>
  <si>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</si>
  <si>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</si>
  <si>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</si>
  <si>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</si>
  <si>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</si>
  <si>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</si>
  <si>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</si>
  <si>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</si>
  <si>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</si>
  <si>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</si>
  <si>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</si>
  <si>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</si>
  <si>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</si>
  <si>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</si>
  <si>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</si>
  <si>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</si>
  <si>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</si>
  <si>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</si>
  <si>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</si>
  <si>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</si>
  <si>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</si>
  <si>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</si>
  <si>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</si>
  <si>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</si>
  <si>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</si>
  <si>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</si>
  <si>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</si>
  <si>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</si>
  <si>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</si>
  <si>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</si>
  <si>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</si>
  <si>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</si>
  <si>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</si>
  <si>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</si>
  <si>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</si>
  <si>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</si>
  <si>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</si>
  <si>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</si>
  <si>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</si>
  <si>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</si>
  <si>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</si>
  <si>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</si>
  <si>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</si>
  <si>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</si>
  <si>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</si>
  <si>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</si>
  <si>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</si>
  <si>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</si>
  <si>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</si>
  <si>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</si>
  <si>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</si>
  <si>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</si>
  <si>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</si>
  <si>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</si>
  <si>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</si>
  <si>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</si>
  <si>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</si>
  <si>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</si>
  <si>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</si>
  <si>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</si>
  <si>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</si>
  <si>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</si>
  <si>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</si>
  <si>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</si>
  <si>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</si>
  <si>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</si>
  <si>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</si>
  <si>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</si>
  <si>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</si>
  <si>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</si>
  <si>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</si>
  <si>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</si>
  <si>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</si>
  <si>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</si>
  <si>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</si>
  <si>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</si>
  <si>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</si>
  <si>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</si>
  <si>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</si>
  <si>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</si>
  <si>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</si>
  <si>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</si>
  <si>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</si>
  <si>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</si>
  <si>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</si>
  <si>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</si>
  <si>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</si>
  <si>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</si>
  <si>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</si>
  <si>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</si>
  <si>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</si>
  <si>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</si>
  <si>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</si>
  <si>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</si>
  <si>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</si>
  <si>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</si>
  <si>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</si>
  <si>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</si>
  <si>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</si>
  <si>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</si>
  <si>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</si>
  <si>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</si>
  <si>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</si>
  <si>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</si>
  <si>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</si>
  <si>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</si>
  <si>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</si>
  <si>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</si>
  <si>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</si>
  <si>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</si>
  <si>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</si>
  <si>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</si>
  <si>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</si>
  <si>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</si>
  <si>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</si>
  <si>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</si>
  <si>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</si>
  <si>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</si>
  <si>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</si>
  <si>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</si>
  <si>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</si>
  <si>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</si>
  <si>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</si>
  <si>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</si>
  <si>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</si>
  <si>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</si>
  <si>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</si>
  <si>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</si>
  <si>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</si>
  <si>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</si>
  <si>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</si>
  <si>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</si>
  <si>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</si>
  <si>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</si>
  <si>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</si>
  <si>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</si>
  <si>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</si>
  <si>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</si>
  <si>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</si>
  <si>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</si>
  <si>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</si>
  <si>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</si>
  <si>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</si>
  <si>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</si>
  <si>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</si>
  <si>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</si>
  <si>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</si>
  <si>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</si>
  <si>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</si>
  <si>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</si>
  <si>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</si>
  <si>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</si>
  <si>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</si>
  <si>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</si>
  <si>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</si>
  <si>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</si>
  <si>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</si>
  <si>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</si>
  <si>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</si>
  <si>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</si>
  <si>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</si>
  <si>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</si>
  <si>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</si>
  <si>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</si>
  <si>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</si>
  <si>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</si>
  <si>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</si>
  <si>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</si>
  <si>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</si>
  <si>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</si>
  <si>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</si>
  <si>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</si>
  <si>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</si>
  <si>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</si>
  <si>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</si>
  <si>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</si>
  <si>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</si>
  <si>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</si>
  <si>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</si>
  <si>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</si>
  <si>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</si>
  <si>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</si>
  <si>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</si>
  <si>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</si>
  <si>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</si>
  <si>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</si>
  <si>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</si>
  <si>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</si>
  <si>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</si>
  <si>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</si>
  <si>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</si>
  <si>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</si>
  <si>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</si>
  <si>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</si>
  <si>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</si>
  <si>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</si>
  <si>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</si>
  <si>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</si>
  <si>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</si>
  <si>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</si>
  <si>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</si>
  <si>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</si>
  <si>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</si>
  <si>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</si>
  <si>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</si>
  <si>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</si>
  <si>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</si>
  <si>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</si>
  <si>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</si>
  <si>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</si>
  <si>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</si>
  <si>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</si>
  <si>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</si>
  <si>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</si>
  <si>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</si>
  <si>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</si>
  <si>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</si>
  <si>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</si>
  <si>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</si>
  <si>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</si>
  <si>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</si>
  <si>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</si>
  <si>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</si>
  <si>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</si>
  <si>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</si>
  <si>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</si>
  <si>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</si>
  <si>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</si>
  <si>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</si>
  <si>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</si>
  <si>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</si>
  <si>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</si>
  <si>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</si>
  <si>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</si>
  <si>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</si>
  <si>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</si>
  <si>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</si>
  <si>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</si>
  <si>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</si>
  <si>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</si>
  <si>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</si>
  <si>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</si>
  <si>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</si>
  <si>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</si>
  <si>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</si>
  <si>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</si>
  <si>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</si>
  <si>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</si>
  <si>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</si>
  <si>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</si>
  <si>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</si>
  <si>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</si>
  <si>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</si>
  <si>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</si>
  <si>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</si>
  <si>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</si>
  <si>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</si>
  <si>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</si>
  <si>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</si>
  <si>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</si>
  <si>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</si>
  <si>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</si>
  <si>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</si>
  <si>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</si>
  <si>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</si>
  <si>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</si>
  <si>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</si>
  <si>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</si>
  <si>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</si>
  <si>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</si>
  <si>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</si>
  <si>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</si>
  <si>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</si>
  <si>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</si>
  <si>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</si>
  <si>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</si>
  <si>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</si>
  <si>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</si>
  <si>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</si>
  <si>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</si>
  <si>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</si>
  <si>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</si>
  <si>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</si>
  <si>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</si>
  <si>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</si>
  <si>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</si>
  <si>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</si>
  <si>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</si>
  <si>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</si>
  <si>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</si>
  <si>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</si>
  <si>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</si>
  <si>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</si>
  <si>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</si>
  <si>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</si>
  <si>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</si>
  <si>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</si>
  <si>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</si>
  <si>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</si>
  <si>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</si>
  <si>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</si>
  <si>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</si>
  <si>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</si>
  <si>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</si>
  <si>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</si>
  <si>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</si>
  <si>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</si>
  <si>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</si>
  <si>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</si>
  <si>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</si>
  <si>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</si>
  <si>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</si>
  <si>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</si>
  <si>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</si>
  <si>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</si>
  <si>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</si>
  <si>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</si>
  <si>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</si>
  <si>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</si>
  <si>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</si>
  <si>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</si>
  <si>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</si>
  <si>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</si>
  <si>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</si>
  <si>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</si>
  <si>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</si>
  <si>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</si>
  <si>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</si>
  <si>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</si>
  <si>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</si>
  <si>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</si>
  <si>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</si>
  <si>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</si>
  <si>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</si>
  <si>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</si>
  <si>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</si>
  <si>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</si>
  <si>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</si>
  <si>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</si>
  <si>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</si>
  <si>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</si>
  <si>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</si>
  <si>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</si>
  <si>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</si>
  <si>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</si>
  <si>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</si>
  <si>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</si>
  <si>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</si>
  <si>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</si>
  <si>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</si>
  <si>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</si>
  <si>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</si>
  <si>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</si>
  <si>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</si>
  <si>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</si>
  <si>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</si>
  <si>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</si>
  <si>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</si>
  <si>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</si>
  <si>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</si>
  <si>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</si>
  <si>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</si>
  <si>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</si>
  <si>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</si>
  <si>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</si>
  <si>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</si>
  <si>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</si>
  <si>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</si>
  <si>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</si>
  <si>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</si>
  <si>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</si>
  <si>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</si>
  <si>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</si>
  <si>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</si>
  <si>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</si>
  <si>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</si>
  <si>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</si>
  <si>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</si>
  <si>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</si>
  <si>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</si>
  <si>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</si>
  <si>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</si>
  <si>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</si>
  <si>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</si>
  <si>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</si>
  <si>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</si>
  <si>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</si>
  <si>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</si>
  <si>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</si>
  <si>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</si>
  <si>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</si>
  <si>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</si>
  <si>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</si>
  <si>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</si>
  <si>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</si>
  <si>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</si>
  <si>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</si>
  <si>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</si>
  <si>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</si>
  <si>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</si>
  <si>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</si>
  <si>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</si>
  <si>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</si>
  <si>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</si>
  <si>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</si>
  <si>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</si>
  <si>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</si>
  <si>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</si>
  <si>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</si>
  <si>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</si>
  <si>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</si>
  <si>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</si>
  <si>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</si>
  <si>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</si>
  <si>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</si>
  <si>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</si>
  <si>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</si>
  <si>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</si>
  <si>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</si>
  <si>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</si>
  <si>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</si>
  <si>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</si>
  <si>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</si>
  <si>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</si>
  <si>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</si>
  <si>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</si>
  <si>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</si>
  <si>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</si>
  <si>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</si>
  <si>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</si>
  <si>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</si>
  <si>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</si>
  <si>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</si>
  <si>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</si>
  <si>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</si>
  <si>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</si>
  <si>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</si>
  <si>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</si>
  <si>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</si>
  <si>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</si>
  <si>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</si>
  <si>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</si>
  <si>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</si>
  <si>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</si>
  <si>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</si>
  <si>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</si>
  <si>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</si>
  <si>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</si>
  <si>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</si>
  <si>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</si>
  <si>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</si>
  <si>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</si>
  <si>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</si>
  <si>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</si>
  <si>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</si>
  <si>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</si>
  <si>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</si>
  <si>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</si>
  <si>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</si>
  <si>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</si>
  <si>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</si>
  <si>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</si>
  <si>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</si>
  <si>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</si>
  <si>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</si>
  <si>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</si>
  <si>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</si>
  <si>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</si>
  <si>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</si>
  <si>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</si>
  <si>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</si>
  <si>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</si>
  <si>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</si>
  <si>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</si>
  <si>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</si>
  <si>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</si>
  <si>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</si>
  <si>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</si>
  <si>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</si>
  <si>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</si>
  <si>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</si>
  <si>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</si>
  <si>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</si>
  <si>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</si>
  <si>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</si>
  <si>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</si>
  <si>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</si>
  <si>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</si>
  <si>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</si>
  <si>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</si>
  <si>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</si>
  <si>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</si>
  <si>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</si>
  <si>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</si>
  <si>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</si>
  <si>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</si>
  <si>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</si>
  <si>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</si>
  <si>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</si>
  <si>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</si>
  <si>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</si>
  <si>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</si>
  <si>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</si>
  <si>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</si>
  <si>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</si>
  <si>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</si>
  <si>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</si>
  <si>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</si>
  <si>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</si>
  <si>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</si>
  <si>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</si>
  <si>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</si>
  <si>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</si>
  <si>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</si>
  <si>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</si>
  <si>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</si>
  <si>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</si>
  <si>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</si>
  <si>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</si>
  <si>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</si>
  <si>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</si>
  <si>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</si>
  <si>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</si>
  <si>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</si>
  <si>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</si>
  <si>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</si>
  <si>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</si>
  <si>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</si>
  <si>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</si>
  <si>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</si>
  <si>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</si>
  <si>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</si>
  <si>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</si>
  <si>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</si>
  <si>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</si>
  <si>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</si>
  <si>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</si>
  <si>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</si>
  <si>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</si>
  <si>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</si>
  <si>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</si>
  <si>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</si>
  <si>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</si>
  <si>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</si>
  <si>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</si>
  <si>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</si>
  <si>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</si>
  <si>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</si>
  <si>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</si>
  <si>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</si>
  <si>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</si>
  <si>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</si>
  <si>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</si>
  <si>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</si>
  <si>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</si>
  <si>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</si>
  <si>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</si>
  <si>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</si>
  <si>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</si>
  <si>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</si>
  <si>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</si>
  <si>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</si>
  <si>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</si>
  <si>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</si>
  <si>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</si>
  <si>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</si>
  <si>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</si>
  <si>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</si>
  <si>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</si>
  <si>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</si>
  <si>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</si>
  <si>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</si>
  <si>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</si>
  <si>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</si>
  <si>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</si>
  <si>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</si>
  <si>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</si>
  <si>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</si>
  <si>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</si>
  <si>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</si>
  <si>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</si>
  <si>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</si>
  <si>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</si>
  <si>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</si>
  <si>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</si>
  <si>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</si>
  <si>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</si>
  <si>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</si>
  <si>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</si>
  <si>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</si>
  <si>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</si>
  <si>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</si>
  <si>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</si>
  <si>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</si>
  <si>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</si>
  <si>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</si>
  <si>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</si>
  <si>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</si>
  <si>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</si>
  <si>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</si>
  <si>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</si>
  <si>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</si>
  <si>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</si>
  <si>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</si>
  <si>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</si>
  <si>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</si>
  <si>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</si>
  <si>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</si>
  <si>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</si>
  <si>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</si>
  <si>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</si>
  <si>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</si>
  <si>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</si>
  <si>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</si>
  <si>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</si>
  <si>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</si>
  <si>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</si>
  <si>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</si>
  <si>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</si>
  <si>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</si>
  <si>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</si>
  <si>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</si>
  <si>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</si>
  <si>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</si>
  <si>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</si>
  <si>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</si>
  <si>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</si>
  <si>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</si>
  <si>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</si>
  <si>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</si>
  <si>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</si>
  <si>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</si>
  <si>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</si>
  <si>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</si>
  <si>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</si>
  <si>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</si>
  <si>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</si>
  <si>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</si>
  <si>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</si>
  <si>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</si>
  <si>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</si>
  <si>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</si>
  <si>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</si>
  <si>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</si>
  <si>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</si>
  <si>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</si>
  <si>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</si>
  <si>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</si>
  <si>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</si>
  <si>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</si>
  <si>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</si>
  <si>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</si>
  <si>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</si>
  <si>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</si>
  <si>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</si>
  <si>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</si>
  <si>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</si>
  <si>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</si>
  <si>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</si>
  <si>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</si>
  <si>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</si>
  <si>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</si>
  <si>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</si>
  <si>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</si>
  <si>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</si>
  <si>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</si>
  <si>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</si>
  <si>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</si>
  <si>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</si>
  <si>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</si>
  <si>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</si>
  <si>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</si>
  <si>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</si>
  <si>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</si>
  <si>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</si>
  <si>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</si>
  <si>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</si>
  <si>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</si>
  <si>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</si>
  <si>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</si>
  <si>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</si>
  <si>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</si>
  <si>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</si>
  <si>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</si>
  <si>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</si>
  <si>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</si>
  <si>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</si>
  <si>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</si>
  <si>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</si>
  <si>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</si>
  <si>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</si>
  <si>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</si>
  <si>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</si>
  <si>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</si>
  <si>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</si>
  <si>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</si>
  <si>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</si>
  <si>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</si>
  <si>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</si>
  <si>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</si>
  <si>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</si>
  <si>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</si>
  <si>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</si>
  <si>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</si>
  <si>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</si>
  <si>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</si>
  <si>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</si>
  <si>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</si>
  <si>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</si>
  <si>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</si>
  <si>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</si>
  <si>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</si>
  <si>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</si>
  <si>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</si>
  <si>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</si>
  <si>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</si>
  <si>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</si>
  <si>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</si>
  <si>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</si>
  <si>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</si>
  <si>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</si>
  <si>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</si>
  <si>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</si>
  <si>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</si>
  <si>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</si>
  <si>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</si>
  <si>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</si>
  <si>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</si>
  <si>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</si>
  <si>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</si>
  <si>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</si>
  <si>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</si>
  <si>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</si>
  <si>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</si>
  <si>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</si>
  <si>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</si>
  <si>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</si>
  <si>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</si>
  <si>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</si>
  <si>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</si>
  <si>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</si>
  <si>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</si>
  <si>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</si>
  <si>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</si>
  <si>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</si>
  <si>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</si>
  <si>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</si>
  <si>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</si>
  <si>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</si>
  <si>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</si>
  <si>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</si>
  <si>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</si>
  <si>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</si>
  <si>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</si>
  <si>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</si>
  <si>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</si>
  <si>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</si>
  <si>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</si>
  <si>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</si>
  <si>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</si>
  <si>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</si>
  <si>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</si>
  <si>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</si>
  <si>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</si>
  <si>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</si>
  <si>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</si>
  <si>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</si>
  <si>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</si>
  <si>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</si>
  <si>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</si>
  <si>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</si>
  <si>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</si>
  <si>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</si>
  <si>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</si>
  <si>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</si>
  <si>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</si>
  <si>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</si>
  <si>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</si>
  <si>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</si>
  <si>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</si>
  <si>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</si>
  <si>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</si>
  <si>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</si>
  <si>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</si>
  <si>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</si>
  <si>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</si>
  <si>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</si>
  <si>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</si>
  <si>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</si>
  <si>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</si>
  <si>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</si>
  <si>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</si>
  <si>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</si>
  <si>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</si>
  <si>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</si>
  <si>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</si>
  <si>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</si>
  <si>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</si>
  <si>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</si>
  <si>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</si>
  <si>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</si>
  <si>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</si>
  <si>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</si>
  <si>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</si>
  <si>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</si>
  <si>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</si>
  <si>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</si>
  <si>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</si>
  <si>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</si>
  <si>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</si>
  <si>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</si>
  <si>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</si>
  <si>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</si>
  <si>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</si>
  <si>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</si>
  <si>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</si>
  <si>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</si>
  <si>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</si>
  <si>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</si>
  <si>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</si>
  <si>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</si>
  <si>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</si>
  <si>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</si>
  <si>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</si>
  <si>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</si>
  <si>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</si>
  <si>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</si>
  <si>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</si>
  <si>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</si>
  <si>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</si>
  <si>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</si>
  <si>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</si>
  <si>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</si>
  <si>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</si>
  <si>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</si>
  <si>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</si>
  <si>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</si>
  <si>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</si>
  <si>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</si>
  <si>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</si>
  <si>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</si>
  <si>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</si>
  <si>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</si>
  <si>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</si>
  <si>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</si>
  <si>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</si>
  <si>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</si>
  <si>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</si>
  <si>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</si>
  <si>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</si>
  <si>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</si>
  <si>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</si>
  <si>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</si>
  <si>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</si>
  <si>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</si>
  <si>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</si>
  <si>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</si>
  <si>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</si>
  <si>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</si>
  <si>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</si>
  <si>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</si>
  <si>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</si>
  <si>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</si>
  <si>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</si>
  <si>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</si>
  <si>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</si>
  <si>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</si>
  <si>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</si>
  <si>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</si>
  <si>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</si>
  <si>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</si>
  <si>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</si>
  <si>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</si>
  <si>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</si>
  <si>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</si>
  <si>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</si>
  <si>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</si>
  <si>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</si>
  <si>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</si>
  <si>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</si>
  <si>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</si>
  <si>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</si>
  <si>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</si>
  <si>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</si>
  <si>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</si>
  <si>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</si>
  <si>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</si>
  <si>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</si>
  <si>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</si>
  <si>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</si>
  <si>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</si>
  <si>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</si>
  <si>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</si>
  <si>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</si>
  <si>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</si>
  <si>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</si>
  <si>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</si>
  <si>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</si>
  <si>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</si>
  <si>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</si>
  <si>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</si>
  <si>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</si>
  <si>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</si>
  <si>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</si>
  <si>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</si>
  <si>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</si>
  <si>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</si>
  <si>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</si>
  <si>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</si>
  <si>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</si>
  <si>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</si>
  <si>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</si>
  <si>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</si>
  <si>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</si>
  <si>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</si>
  <si>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</si>
  <si>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</si>
  <si>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</si>
  <si>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</si>
  <si>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</si>
  <si>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</si>
  <si>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</si>
  <si>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</si>
  <si>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</si>
  <si>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</si>
  <si>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</si>
  <si>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</si>
  <si>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</si>
  <si>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</si>
  <si>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</si>
  <si>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</si>
  <si>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</si>
  <si>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</si>
  <si>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</si>
  <si>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</si>
  <si>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</si>
  <si>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</si>
  <si>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</si>
  <si>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</si>
  <si>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</si>
  <si>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</si>
  <si>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</si>
  <si>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</si>
  <si>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</si>
  <si>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</si>
  <si>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</si>
  <si>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</si>
  <si>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</si>
  <si>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</si>
  <si>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</si>
  <si>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</si>
  <si>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</si>
  <si>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</si>
  <si>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</si>
  <si>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</si>
  <si>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</si>
  <si>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</si>
  <si>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</si>
  <si>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</si>
  <si>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</si>
  <si>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</si>
  <si>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</si>
  <si>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</si>
  <si>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</si>
  <si>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</si>
  <si>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</si>
  <si>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</si>
  <si>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</si>
  <si>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</si>
  <si>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</si>
  <si>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</si>
  <si>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</si>
  <si>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</si>
  <si>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</si>
  <si>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</si>
  <si>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</si>
  <si>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</si>
  <si>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</si>
  <si>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</si>
  <si>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</si>
  <si>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</si>
  <si>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</si>
  <si>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</si>
  <si>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</si>
  <si>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</si>
  <si>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</si>
  <si>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</si>
  <si>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</si>
  <si>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</si>
  <si>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</si>
  <si>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</si>
  <si>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</si>
  <si>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</si>
  <si>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</si>
  <si>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</si>
  <si>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</si>
  <si>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</si>
  <si>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</si>
  <si>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</si>
  <si>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</si>
  <si>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</si>
  <si>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</si>
  <si>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</si>
  <si>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</si>
  <si>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</si>
  <si>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</si>
  <si>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</si>
  <si>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</si>
  <si>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</si>
  <si>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</si>
  <si>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</si>
  <si>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</si>
  <si>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</si>
  <si>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</si>
  <si>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</si>
  <si>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</si>
  <si>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</si>
  <si>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</si>
  <si>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</si>
  <si>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</si>
  <si>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</si>
  <si>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</si>
  <si>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</si>
  <si>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</si>
  <si>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</si>
  <si>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</si>
  <si>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</si>
  <si>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</si>
  <si>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</si>
  <si>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</si>
  <si>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</si>
  <si>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</si>
  <si>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</si>
  <si>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</si>
  <si>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</si>
  <si>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</si>
  <si>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</si>
  <si>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</si>
  <si>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</si>
  <si>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</si>
  <si>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</si>
  <si>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</si>
  <si>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</si>
  <si>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</si>
  <si>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</si>
  <si>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</si>
  <si>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</si>
  <si>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</si>
  <si>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</si>
  <si>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</si>
  <si>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</si>
  <si>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</si>
  <si>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</si>
  <si>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</si>
  <si>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</si>
  <si>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</si>
  <si>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</si>
  <si>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</si>
  <si>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</si>
  <si>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</si>
  <si>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</si>
  <si>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</si>
  <si>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</si>
  <si>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</si>
  <si>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</si>
  <si>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</si>
  <si>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</si>
  <si>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</si>
  <si>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</si>
  <si>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</si>
  <si>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</si>
  <si>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</si>
  <si>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</si>
  <si>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</si>
  <si>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</si>
  <si>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</si>
  <si>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</si>
  <si>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</si>
  <si>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</si>
  <si>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</si>
  <si>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</si>
  <si>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</si>
  <si>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</si>
  <si>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</si>
  <si>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</si>
  <si>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</si>
  <si>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</si>
  <si>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</si>
  <si>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</si>
  <si>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</si>
  <si>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</si>
  <si>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</si>
  <si>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</si>
  <si>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</si>
  <si>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</si>
  <si>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</si>
  <si>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</si>
  <si>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</si>
  <si>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</si>
  <si>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</si>
  <si>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</si>
  <si>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</si>
  <si>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</si>
  <si>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</si>
  <si>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</si>
  <si>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</si>
  <si>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</si>
  <si>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</si>
  <si>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</si>
  <si>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</si>
  <si>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</si>
  <si>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</si>
  <si>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</si>
  <si>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</si>
  <si>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</si>
  <si>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</si>
  <si>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</si>
  <si>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</si>
  <si>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</si>
  <si>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</si>
  <si>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</si>
  <si>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</si>
  <si>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</si>
  <si>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</si>
  <si>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</si>
  <si>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</si>
  <si>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</si>
  <si>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</si>
  <si>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</si>
  <si>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</si>
  <si>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</si>
  <si>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</si>
  <si>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</si>
  <si>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</si>
  <si>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</si>
  <si>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</si>
  <si>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</si>
  <si>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</si>
  <si>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</si>
  <si>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</si>
  <si>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</si>
  <si>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</si>
  <si>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</si>
  <si>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</si>
  <si>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</si>
  <si>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</si>
  <si>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</si>
  <si>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</si>
  <si>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</si>
  <si>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</si>
  <si>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</si>
  <si>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</si>
  <si>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</si>
  <si>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</si>
  <si>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</si>
  <si>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</si>
  <si>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</si>
  <si>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</si>
  <si>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</si>
  <si>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</si>
  <si>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</si>
  <si>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</si>
  <si>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</si>
  <si>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</si>
  <si>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</si>
  <si>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</si>
  <si>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</si>
  <si>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</si>
  <si>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</si>
  <si>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</si>
  <si>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</si>
  <si>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</si>
  <si>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</si>
  <si>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</si>
  <si>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</si>
  <si>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</si>
  <si>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</si>
  <si>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</si>
  <si>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</si>
  <si>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</si>
  <si>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</si>
  <si>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</si>
  <si>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</si>
  <si>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</si>
  <si>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</si>
  <si>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</si>
  <si>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</si>
  <si>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</si>
  <si>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</si>
  <si>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</si>
  <si>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</si>
  <si>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</si>
  <si>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</si>
  <si>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</si>
  <si>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</si>
  <si>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</si>
  <si>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</si>
  <si>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</si>
  <si>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</si>
  <si>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</si>
  <si>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</si>
  <si>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</si>
  <si>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</si>
  <si>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</si>
  <si>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</si>
  <si>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</si>
  <si>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</si>
  <si>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</si>
  <si>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</si>
  <si>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</si>
  <si>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</si>
  <si>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</si>
  <si>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</si>
  <si>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</si>
  <si>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</si>
  <si>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</si>
  <si>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</si>
  <si>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</si>
  <si>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</si>
  <si>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</si>
  <si>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</si>
  <si>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</si>
  <si>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</si>
  <si>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</si>
  <si>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</si>
  <si>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</si>
  <si>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</si>
  <si>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</si>
  <si>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</si>
  <si>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</si>
  <si>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</si>
  <si>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</si>
  <si>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</si>
  <si>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</si>
  <si>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</si>
  <si>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</si>
  <si>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</si>
  <si>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</si>
  <si>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</si>
  <si>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</si>
  <si>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</si>
  <si>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</si>
  <si>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</si>
  <si>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</si>
  <si>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</si>
  <si>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</si>
  <si>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</si>
  <si>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</si>
  <si>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</si>
  <si>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</si>
  <si>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</si>
  <si>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</si>
  <si>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</si>
  <si>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</si>
  <si>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</si>
  <si>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</si>
  <si>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</si>
  <si>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</si>
  <si>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</si>
  <si>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</si>
  <si>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</si>
  <si>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</si>
  <si>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</si>
  <si>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</si>
  <si>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</si>
  <si>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</si>
  <si>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</si>
  <si>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</si>
  <si>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</si>
  <si>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</si>
  <si>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</si>
  <si>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</si>
  <si>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</si>
  <si>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</si>
  <si>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</si>
  <si>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</si>
  <si>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</si>
  <si>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</si>
  <si>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</si>
  <si>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</si>
  <si>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</si>
  <si>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</si>
  <si>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</si>
  <si>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</si>
  <si>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</si>
  <si>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</si>
  <si>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</si>
  <si>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</si>
  <si>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</si>
  <si>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</si>
  <si>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</si>
  <si>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</si>
  <si>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</si>
  <si>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</si>
  <si>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</si>
  <si>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</si>
  <si>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</si>
  <si>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</si>
  <si>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</si>
  <si>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</si>
  <si>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</si>
  <si>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</si>
  <si>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</si>
  <si>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</si>
  <si>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</si>
  <si>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</si>
  <si>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</si>
  <si>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</si>
  <si>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</si>
  <si>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</si>
  <si>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</si>
  <si>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</si>
  <si>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</si>
  <si>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</si>
  <si>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</si>
  <si>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</si>
  <si>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</si>
  <si>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</si>
  <si>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</si>
  <si>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</si>
  <si>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</si>
  <si>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</si>
  <si>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</si>
  <si>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</si>
  <si>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</si>
  <si>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</si>
  <si>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</si>
  <si>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</si>
  <si>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</si>
  <si>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</si>
  <si>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</si>
  <si>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</si>
  <si>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</si>
  <si>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</si>
  <si>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</si>
  <si>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</si>
  <si>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</si>
  <si>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</si>
  <si>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</si>
  <si>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</si>
  <si>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</si>
  <si>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</si>
  <si>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</si>
  <si>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</si>
  <si>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</si>
  <si>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</si>
  <si>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</si>
  <si>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</si>
  <si>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</si>
  <si>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</si>
  <si>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</si>
  <si>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</si>
  <si>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</si>
  <si>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</si>
  <si>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</si>
  <si>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</si>
  <si>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</si>
  <si>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</si>
  <si>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</si>
  <si>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</si>
  <si>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</si>
  <si>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</si>
  <si>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</si>
  <si>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</si>
  <si>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</si>
  <si>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</si>
  <si>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</si>
  <si>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</si>
  <si>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</si>
  <si>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</si>
  <si>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</si>
  <si>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</si>
  <si>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</si>
  <si>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</si>
  <si>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</si>
  <si>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</si>
  <si>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</si>
  <si>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</si>
  <si>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</si>
  <si>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</si>
  <si>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</si>
  <si>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</si>
  <si>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</si>
  <si>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</si>
  <si>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</si>
  <si>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</si>
  <si>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</si>
  <si>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</si>
  <si>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</si>
  <si>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</si>
  <si>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</si>
  <si>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</si>
  <si>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</si>
  <si>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</si>
  <si>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</si>
  <si>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</si>
  <si>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</si>
  <si>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</si>
  <si>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</si>
  <si>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</si>
  <si>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</si>
  <si>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</si>
  <si>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</si>
  <si>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</si>
  <si>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</si>
  <si>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</si>
  <si>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</si>
  <si>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</si>
  <si>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</si>
  <si>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</si>
  <si>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</si>
  <si>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</si>
  <si>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</si>
  <si>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</si>
  <si>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</si>
  <si>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</si>
  <si>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</si>
  <si>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</si>
  <si>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</si>
  <si>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</si>
  <si>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</si>
  <si>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</si>
  <si>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</si>
  <si>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</si>
  <si>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</si>
  <si>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</si>
  <si>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</si>
  <si>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</si>
  <si>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</si>
  <si>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</si>
  <si>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</si>
  <si>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</si>
  <si>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</si>
  <si>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</si>
  <si>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</si>
  <si>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</si>
  <si>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</si>
  <si>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</si>
  <si>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</si>
  <si>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</si>
  <si>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</si>
  <si>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</si>
  <si>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</si>
  <si>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</si>
  <si>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</si>
  <si>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</si>
  <si>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</si>
  <si>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</si>
  <si>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</si>
  <si>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</si>
  <si>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</si>
  <si>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</si>
  <si>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</si>
  <si>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</si>
  <si>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</si>
  <si>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</si>
  <si>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</si>
  <si>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</si>
  <si>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</si>
  <si>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</si>
  <si>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</si>
  <si>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</si>
  <si>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</si>
  <si>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</si>
  <si>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</si>
  <si>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</si>
  <si>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</si>
  <si>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</si>
  <si>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</si>
  <si>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</si>
  <si>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</si>
  <si>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</si>
  <si>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</si>
  <si>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</si>
  <si>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</si>
  <si>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</si>
  <si>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</si>
  <si>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</si>
  <si>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</si>
  <si>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</si>
  <si>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</si>
  <si>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</si>
  <si>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</si>
  <si>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</si>
  <si>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</si>
  <si>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</si>
  <si>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</si>
  <si>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</si>
  <si>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</si>
  <si>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</si>
  <si>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</si>
  <si>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</si>
  <si>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</si>
  <si>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</si>
  <si>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</si>
  <si>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</si>
  <si>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</si>
  <si>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</si>
  <si>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</si>
  <si>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</si>
  <si>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</si>
  <si>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</si>
  <si>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</si>
  <si>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</si>
  <si>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</si>
  <si>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</si>
  <si>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</si>
  <si>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</si>
  <si>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</si>
  <si>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</si>
  <si>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</si>
  <si>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</si>
  <si>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</si>
  <si>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</si>
  <si>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</si>
  <si>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</si>
  <si>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</si>
  <si>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</si>
  <si>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</si>
  <si>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</si>
  <si>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</si>
  <si>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</si>
  <si>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</si>
  <si>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</si>
  <si>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</si>
  <si>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</si>
  <si>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</si>
  <si>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</si>
  <si>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</si>
  <si>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</si>
  <si>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</si>
  <si>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</si>
  <si>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</si>
  <si>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</si>
  <si>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</si>
  <si>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</si>
  <si>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</si>
  <si>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</si>
  <si>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</si>
  <si>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</si>
  <si>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</si>
  <si>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</si>
  <si>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</si>
  <si>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</si>
  <si>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</si>
  <si>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</si>
  <si>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</si>
  <si>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</si>
  <si>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</si>
  <si>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</si>
  <si>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</si>
  <si>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</si>
  <si>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</si>
  <si>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</si>
  <si>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</si>
  <si>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</si>
  <si>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</si>
  <si>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</si>
  <si>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</si>
  <si>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</si>
  <si>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</si>
  <si>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</si>
  <si>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</si>
  <si>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</si>
  <si>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</si>
  <si>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</si>
  <si>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</si>
  <si>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</si>
  <si>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</si>
  <si>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</si>
  <si>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</si>
  <si>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</si>
  <si>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</si>
  <si>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</si>
  <si>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</si>
  <si>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</si>
  <si>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</si>
  <si>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</si>
  <si>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</si>
  <si>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</si>
  <si>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</si>
  <si>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</si>
  <si>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</si>
  <si>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</si>
  <si>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</si>
  <si>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</si>
  <si>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</si>
  <si>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</si>
  <si>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</si>
  <si>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</si>
  <si>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</si>
  <si>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</si>
  <si>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</si>
  <si>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</si>
  <si>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</si>
  <si>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</si>
  <si>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</si>
  <si>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</si>
  <si>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</si>
  <si>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</si>
  <si>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</si>
  <si>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</si>
  <si>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</si>
  <si>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</si>
  <si>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</si>
  <si>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</si>
  <si>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</si>
  <si>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</si>
  <si>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</si>
  <si>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</si>
  <si>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</si>
  <si>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</si>
  <si>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</si>
  <si>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</si>
  <si>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</si>
  <si>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</si>
  <si>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</si>
  <si>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</si>
  <si>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</si>
  <si>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</si>
  <si>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</si>
  <si>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</si>
  <si>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</si>
  <si>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</si>
  <si>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</si>
  <si>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</si>
  <si>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</si>
  <si>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</si>
  <si>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</si>
  <si>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</si>
  <si>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</si>
  <si>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</si>
  <si>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</si>
  <si>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</si>
  <si>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</si>
  <si>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</si>
  <si>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</si>
  <si>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</si>
  <si>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</si>
  <si>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</si>
  <si>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</si>
  <si>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</si>
  <si>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</si>
  <si>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</si>
  <si>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</si>
  <si>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</si>
  <si>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</si>
  <si>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</si>
  <si>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</si>
  <si>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</si>
  <si>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</si>
  <si>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</si>
  <si>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</si>
  <si>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</si>
  <si>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</si>
  <si>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</si>
  <si>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</si>
  <si>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</si>
  <si>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</si>
  <si>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</si>
  <si>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</si>
  <si>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</si>
  <si>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</si>
  <si>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</si>
  <si>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</si>
  <si>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</si>
  <si>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</si>
  <si>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</si>
  <si>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</si>
  <si>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</si>
  <si>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</si>
  <si>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</si>
  <si>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</si>
  <si>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</si>
  <si>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</si>
  <si>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</si>
  <si>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</si>
  <si>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</si>
  <si>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</si>
  <si>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</si>
  <si>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</si>
  <si>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</si>
  <si>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</si>
  <si>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</si>
  <si>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</si>
  <si>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</si>
  <si>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</si>
  <si>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</si>
  <si>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</si>
  <si>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</si>
  <si>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</si>
  <si>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</si>
  <si>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</si>
  <si>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</si>
  <si>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</si>
  <si>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</si>
  <si>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</si>
  <si>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</si>
  <si>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</si>
  <si>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</si>
  <si>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</si>
  <si>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</si>
  <si>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</si>
  <si>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</si>
  <si>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</si>
  <si>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</si>
  <si>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</si>
  <si>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</si>
  <si>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</si>
  <si>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</si>
  <si>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</si>
  <si>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</si>
  <si>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</si>
  <si>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</si>
  <si>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</si>
  <si>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</si>
  <si>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</si>
  <si>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</si>
  <si>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</si>
  <si>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</si>
  <si>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</si>
  <si>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</si>
  <si>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</si>
  <si>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</si>
  <si>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</si>
  <si>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</si>
  <si>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</si>
  <si>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</si>
  <si>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</si>
  <si>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</si>
  <si>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</si>
  <si>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</si>
  <si>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</si>
  <si>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</si>
  <si>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</si>
  <si>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</si>
  <si>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</si>
  <si>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</si>
  <si>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</si>
  <si>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</si>
  <si>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</si>
  <si>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</si>
  <si>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</si>
  <si>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</si>
  <si>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</si>
  <si>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</si>
  <si>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</si>
  <si>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</si>
  <si>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</si>
  <si>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</si>
  <si>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</si>
  <si>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</si>
  <si>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</si>
  <si>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</si>
  <si>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</si>
  <si>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</si>
  <si>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</si>
  <si>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</si>
  <si>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</si>
  <si>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</si>
  <si>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</si>
  <si>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</si>
  <si>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</si>
  <si>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</si>
  <si>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</si>
  <si>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</si>
  <si>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</si>
  <si>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</si>
  <si>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</si>
  <si>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</si>
  <si>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</si>
  <si>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</si>
  <si>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</si>
  <si>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</si>
  <si>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</si>
  <si>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</si>
  <si>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</si>
  <si>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</si>
  <si>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</si>
  <si>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</si>
  <si>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</si>
  <si>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</si>
  <si>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</si>
  <si>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</si>
  <si>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</si>
  <si>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</si>
  <si>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</si>
  <si>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</si>
  <si>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</si>
  <si>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</si>
  <si>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</si>
  <si>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</si>
  <si>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</si>
  <si>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</si>
  <si>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</si>
  <si>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</si>
  <si>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</si>
  <si>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</si>
  <si>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</si>
  <si>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</si>
  <si>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</si>
  <si>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</si>
  <si>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</si>
  <si>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</si>
  <si>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</si>
  <si>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</si>
  <si>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</si>
  <si>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</si>
  <si>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</si>
  <si>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</si>
  <si>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</si>
  <si>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</si>
  <si>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</si>
  <si>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</si>
  <si>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</si>
  <si>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</si>
  <si>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</si>
  <si>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</si>
  <si>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</si>
  <si>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</si>
  <si>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</si>
  <si>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</si>
  <si>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</si>
  <si>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</si>
  <si>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</si>
  <si>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</si>
  <si>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</si>
  <si>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</si>
  <si>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</si>
  <si>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</si>
  <si>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</si>
  <si>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</si>
  <si>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</si>
  <si>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</si>
  <si>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</si>
  <si>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</si>
  <si>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</si>
  <si>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</si>
  <si>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</si>
  <si>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</si>
  <si>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</si>
  <si>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</si>
  <si>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</si>
  <si>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</si>
  <si>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</si>
  <si>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</si>
  <si>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</si>
  <si>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</si>
  <si>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</si>
  <si>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</si>
  <si>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</si>
  <si>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</si>
  <si>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</si>
  <si>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</si>
  <si>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</si>
  <si>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</si>
  <si>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</si>
  <si>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</si>
  <si>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</si>
  <si>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</si>
  <si>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</si>
  <si>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</si>
  <si>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</si>
  <si>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</si>
  <si>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</si>
  <si>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</si>
  <si>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</si>
  <si>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</si>
  <si>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</si>
  <si>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</si>
  <si>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</si>
  <si>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</si>
  <si>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</si>
  <si>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</si>
  <si>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</si>
  <si>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</si>
  <si>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</si>
  <si>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</si>
  <si>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</si>
  <si>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</si>
  <si>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</si>
  <si>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</si>
  <si>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</si>
  <si>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</si>
  <si>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</si>
  <si>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</si>
  <si>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</si>
  <si>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</si>
  <si>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</si>
  <si>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</si>
  <si>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</si>
  <si>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</si>
  <si>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</si>
  <si>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</si>
  <si>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</si>
  <si>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</si>
  <si>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</si>
  <si>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</si>
  <si>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</si>
  <si>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</si>
  <si>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</si>
  <si>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</si>
  <si>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</si>
  <si>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</si>
  <si>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</si>
  <si>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</si>
  <si>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</si>
  <si>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</si>
  <si>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</si>
  <si>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</si>
  <si>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</si>
  <si>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</si>
  <si>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</si>
  <si>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</si>
  <si>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</si>
  <si>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</si>
  <si>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</si>
  <si>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</si>
  <si>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</si>
  <si>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</si>
  <si>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</si>
  <si>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</si>
  <si>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</si>
  <si>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</si>
  <si>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</si>
  <si>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</si>
  <si>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</si>
  <si>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</si>
  <si>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</si>
  <si>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</si>
  <si>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</si>
  <si>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</si>
  <si>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</si>
  <si>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</si>
  <si>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</si>
  <si>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</si>
  <si>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</si>
  <si>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</si>
  <si>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</si>
  <si>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</si>
  <si>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</si>
  <si>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</si>
  <si>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</si>
  <si>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</si>
  <si>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</si>
  <si>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</si>
  <si>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</si>
  <si>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</si>
  <si>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</si>
  <si>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</si>
  <si>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</si>
  <si>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</si>
  <si>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</si>
  <si>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</si>
  <si>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</si>
  <si>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</si>
  <si>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</si>
  <si>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</si>
  <si>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</si>
  <si>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</si>
  <si>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</si>
  <si>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</si>
  <si>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</si>
  <si>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</si>
  <si>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</si>
  <si>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</si>
  <si>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</si>
  <si>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</si>
  <si>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</si>
  <si>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</si>
  <si>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</si>
  <si>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</si>
  <si>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</si>
  <si>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</si>
  <si>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</si>
  <si>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</si>
  <si>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</si>
  <si>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</si>
  <si>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</si>
  <si>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</si>
  <si>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</si>
  <si>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</si>
  <si>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</si>
  <si>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</si>
  <si>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</si>
  <si>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</si>
  <si>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</si>
  <si>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</si>
  <si>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</si>
  <si>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</si>
  <si>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</si>
  <si>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</si>
  <si>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</si>
  <si>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</si>
  <si>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</si>
  <si>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</si>
  <si>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</si>
  <si>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</si>
  <si>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</si>
  <si>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</si>
  <si>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</si>
  <si>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</si>
  <si>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</si>
  <si>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</si>
  <si>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</si>
  <si>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</si>
  <si>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</si>
  <si>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</si>
  <si>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</si>
  <si>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</si>
  <si>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</si>
  <si>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</si>
  <si>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</si>
  <si>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</si>
  <si>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</si>
  <si>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</si>
  <si>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</si>
  <si>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</si>
  <si>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</si>
  <si>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</si>
  <si>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</si>
  <si>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</si>
  <si>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</si>
  <si>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</si>
  <si>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</si>
  <si>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</si>
  <si>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</si>
  <si>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</si>
  <si>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</si>
  <si>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</si>
  <si>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</si>
  <si>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</si>
  <si>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</si>
  <si>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</si>
  <si>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</si>
  <si>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</si>
  <si>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</si>
  <si>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</si>
  <si>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</si>
  <si>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</si>
  <si>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</si>
  <si>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</si>
  <si>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</si>
  <si>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</si>
  <si>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</si>
  <si>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</si>
  <si>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</si>
  <si>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</si>
  <si>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</si>
  <si>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</si>
  <si>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</si>
  <si>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</si>
  <si>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</si>
  <si>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</si>
  <si>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</si>
  <si>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</si>
  <si>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</si>
  <si>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</si>
  <si>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</si>
  <si>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</si>
  <si>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</si>
  <si>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</si>
  <si>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</si>
  <si>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</si>
  <si>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</si>
  <si>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</si>
  <si>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</si>
  <si>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</si>
  <si>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</si>
  <si>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</si>
  <si>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</si>
  <si>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</si>
  <si>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</si>
  <si>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</si>
  <si>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</si>
  <si>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</si>
  <si>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</si>
  <si>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</si>
  <si>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</si>
  <si>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</si>
  <si>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</si>
  <si>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</si>
  <si>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</si>
  <si>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</si>
  <si>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</si>
  <si>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</si>
  <si>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</si>
  <si>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</si>
  <si>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</si>
  <si>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</si>
  <si>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</si>
  <si>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</si>
  <si>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</si>
  <si>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</si>
  <si>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</si>
  <si>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</si>
  <si>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</si>
  <si>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</si>
  <si>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</si>
  <si>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</si>
  <si>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</si>
  <si>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</si>
  <si>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</si>
  <si>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</si>
  <si>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</si>
  <si>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</si>
  <si>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</si>
  <si>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</si>
  <si>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</si>
  <si>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</si>
  <si>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</si>
  <si>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</si>
  <si>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</si>
  <si>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</si>
  <si>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</si>
  <si>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</si>
  <si>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</si>
  <si>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</si>
  <si>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</si>
  <si>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</si>
  <si>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</si>
  <si>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</si>
  <si>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</si>
  <si>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</si>
  <si>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</si>
  <si>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</si>
  <si>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</si>
  <si>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</si>
  <si>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</si>
  <si>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</si>
  <si>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</si>
  <si>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</si>
  <si>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</si>
  <si>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</si>
  <si>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</si>
  <si>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</si>
  <si>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</si>
  <si>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</si>
  <si>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</si>
  <si>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</si>
  <si>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</si>
  <si>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</si>
  <si>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</si>
  <si>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</si>
  <si>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</si>
  <si>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</si>
  <si>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</si>
  <si>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</si>
  <si>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</si>
  <si>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</si>
  <si>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</si>
  <si>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</si>
  <si>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</si>
  <si>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</si>
  <si>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</si>
  <si>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</si>
  <si>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</si>
  <si>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</si>
  <si>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</si>
  <si>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</si>
  <si>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</si>
  <si>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</si>
  <si>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</si>
  <si>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</si>
  <si>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</si>
  <si>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</si>
  <si>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</si>
  <si>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</si>
  <si>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</si>
  <si>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</si>
  <si>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</si>
  <si>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</si>
  <si>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</si>
  <si>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</si>
  <si>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</si>
  <si>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</si>
  <si>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</si>
  <si>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</si>
  <si>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</si>
  <si>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</si>
  <si>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</si>
  <si>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</si>
  <si>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</si>
  <si>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</si>
  <si>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</si>
  <si>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</si>
  <si>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</si>
  <si>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</si>
  <si>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</si>
  <si>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</si>
  <si>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</si>
  <si>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</si>
  <si>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</si>
  <si>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</si>
  <si>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</si>
  <si>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</si>
  <si>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</si>
  <si>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</si>
  <si>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</si>
  <si>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</si>
  <si>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</si>
  <si>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</si>
  <si>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</si>
  <si>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</si>
  <si>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</si>
  <si>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</si>
  <si>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</si>
  <si>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</si>
  <si>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</si>
  <si>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</si>
  <si>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</si>
  <si>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</si>
  <si>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</si>
  <si>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</si>
  <si>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</si>
  <si>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</si>
  <si>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</si>
  <si>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</si>
  <si>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</si>
  <si>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</si>
  <si>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</si>
  <si>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</si>
  <si>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</si>
  <si>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</si>
  <si>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</si>
  <si>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</si>
  <si>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</si>
  <si>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</si>
  <si>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</si>
  <si>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</si>
  <si>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</si>
  <si>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</si>
  <si>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</si>
  <si>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</si>
  <si>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</si>
  <si>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</si>
  <si>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</si>
  <si>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</si>
  <si>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</si>
  <si>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</si>
  <si>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</si>
  <si>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</si>
  <si>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</si>
  <si>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</si>
  <si>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</si>
  <si>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</si>
  <si>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</si>
  <si>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</si>
  <si>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</si>
  <si>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</si>
  <si>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</si>
  <si>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</si>
  <si>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</si>
  <si>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</si>
  <si>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</si>
  <si>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</si>
  <si>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</si>
  <si>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</si>
  <si>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</si>
  <si>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</si>
  <si>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</si>
  <si>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</si>
  <si>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</si>
  <si>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</si>
  <si>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</si>
  <si>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</si>
  <si>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</si>
  <si>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</si>
  <si>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</si>
  <si>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</si>
  <si>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</si>
  <si>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</si>
  <si>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</si>
  <si>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</si>
  <si>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</si>
  <si>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</si>
  <si>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</si>
  <si>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</si>
  <si>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</si>
  <si>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</si>
  <si>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</si>
  <si>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</si>
  <si>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</si>
  <si>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</si>
  <si>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</si>
  <si>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</si>
  <si>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</si>
  <si>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</si>
  <si>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</si>
  <si>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</si>
  <si>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</si>
  <si>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</si>
  <si>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</si>
  <si>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</si>
  <si>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</si>
  <si>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</si>
  <si>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</si>
  <si>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</si>
  <si>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</si>
  <si>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</si>
  <si>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</si>
  <si>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</si>
  <si>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</si>
  <si>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</si>
  <si>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</si>
  <si>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</si>
  <si>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</si>
  <si>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</si>
  <si>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</si>
  <si>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</si>
  <si>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</si>
  <si>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</si>
  <si>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</si>
  <si>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</si>
  <si>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</si>
  <si>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</si>
  <si>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</si>
  <si>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</si>
  <si>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</si>
  <si>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</si>
  <si>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</si>
  <si>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</si>
  <si>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</si>
  <si>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</si>
  <si>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</si>
  <si>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</si>
  <si>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</si>
  <si>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</si>
  <si>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</si>
  <si>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</si>
  <si>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</si>
  <si>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</si>
  <si>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</si>
  <si>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</si>
  <si>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</si>
  <si>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</si>
  <si>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</si>
  <si>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</si>
  <si>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</si>
  <si>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</si>
  <si>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</si>
  <si>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</si>
  <si>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</si>
  <si>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</si>
  <si>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</si>
  <si>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</si>
  <si>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</si>
  <si>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</si>
  <si>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</si>
  <si>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</si>
  <si>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</si>
  <si>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</si>
  <si>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</si>
  <si>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</si>
  <si>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</si>
  <si>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</si>
  <si>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</si>
  <si>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</si>
  <si>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</si>
  <si>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</si>
  <si>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</si>
  <si>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</si>
  <si>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</si>
  <si>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</si>
  <si>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</si>
  <si>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</si>
  <si>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</si>
  <si>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</si>
  <si>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</si>
  <si>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</si>
  <si>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</si>
  <si>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</si>
  <si>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</si>
  <si>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</si>
  <si>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</si>
  <si>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</si>
  <si>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</si>
  <si>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</si>
  <si>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</si>
  <si>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</si>
  <si>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</si>
  <si>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</si>
  <si>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</si>
  <si>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</si>
  <si>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</si>
  <si>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</si>
  <si>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</si>
  <si>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</si>
  <si>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</si>
  <si>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</si>
  <si>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</si>
  <si>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</si>
  <si>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</si>
  <si>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</si>
  <si>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</si>
  <si>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</si>
  <si>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</si>
  <si>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</si>
  <si>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</si>
  <si>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</si>
  <si>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</si>
  <si>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</si>
  <si>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</si>
  <si>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</si>
  <si>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</si>
  <si>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</si>
  <si>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</si>
  <si>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</si>
  <si>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</si>
  <si>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</si>
  <si>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</si>
  <si>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</si>
  <si>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</si>
  <si>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</si>
  <si>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</si>
  <si>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</si>
  <si>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</si>
  <si>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</si>
  <si>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</si>
  <si>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</si>
  <si>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</si>
  <si>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</si>
  <si>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</si>
  <si>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</si>
  <si>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</si>
  <si>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</si>
  <si>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</si>
  <si>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</si>
  <si>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</si>
  <si>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</si>
  <si>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</si>
  <si>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</si>
  <si>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</si>
  <si>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</si>
  <si>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</si>
  <si>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</si>
  <si>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</si>
  <si>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</si>
  <si>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</si>
  <si>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</si>
  <si>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</si>
  <si>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</si>
  <si>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</si>
  <si>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</si>
  <si>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</si>
  <si>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</si>
  <si>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</si>
  <si>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</si>
  <si>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</si>
  <si>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</si>
  <si>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</si>
  <si>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</si>
  <si>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</si>
  <si>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</si>
  <si>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</si>
  <si>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</si>
  <si>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</si>
  <si>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</si>
  <si>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</si>
  <si>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</si>
  <si>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</si>
  <si>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</si>
  <si>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</si>
  <si>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</si>
  <si>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</si>
  <si>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</si>
  <si>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</si>
  <si>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</si>
  <si>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</si>
  <si>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</si>
  <si>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</si>
  <si>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</si>
  <si>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</si>
  <si>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</si>
  <si>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</si>
  <si>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</si>
  <si>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</si>
  <si>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</si>
  <si>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</si>
  <si>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</si>
  <si>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</si>
  <si>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</si>
  <si>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</si>
  <si>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</si>
  <si>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</si>
  <si>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</si>
  <si>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</si>
  <si>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</si>
  <si>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</si>
  <si>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</si>
  <si>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</si>
  <si>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</si>
  <si>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</si>
  <si>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</si>
  <si>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</si>
  <si>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</si>
  <si>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</si>
  <si>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</si>
  <si>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</si>
  <si>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</si>
  <si>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</si>
  <si>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</si>
  <si>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</si>
  <si>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</si>
  <si>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</si>
  <si>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</si>
  <si>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</si>
  <si>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</si>
  <si>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</si>
  <si>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</si>
  <si>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</si>
  <si>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</si>
  <si>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</si>
  <si>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</si>
  <si>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</si>
  <si>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</si>
  <si>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</si>
  <si>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</si>
  <si>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</si>
  <si>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</si>
  <si>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</si>
  <si>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</si>
  <si>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</si>
  <si>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</si>
  <si>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</si>
  <si>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</si>
  <si>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</si>
  <si>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</si>
  <si>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</si>
  <si>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</si>
  <si>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</si>
  <si>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</si>
  <si>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</si>
  <si>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</si>
  <si>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</si>
  <si>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</si>
  <si>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</si>
  <si>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</si>
  <si>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</si>
  <si>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</si>
  <si>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</si>
  <si>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</si>
  <si>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</si>
  <si>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</si>
  <si>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</si>
  <si>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</si>
  <si>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</si>
  <si>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</si>
  <si>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</si>
  <si>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</si>
  <si>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</si>
  <si>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</si>
  <si>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</si>
  <si>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</si>
  <si>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</si>
  <si>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</si>
  <si>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</si>
  <si>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</si>
  <si>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</si>
  <si>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</si>
  <si>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</si>
  <si>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</si>
  <si>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</si>
  <si>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</si>
  <si>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</si>
  <si>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</si>
  <si>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</si>
  <si>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</si>
  <si>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</si>
  <si>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</si>
  <si>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</si>
  <si>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</si>
  <si>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</si>
  <si>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</si>
  <si>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</si>
  <si>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</si>
  <si>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</si>
  <si>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</si>
  <si>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</si>
  <si>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</si>
  <si>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</si>
  <si>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</si>
  <si>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</si>
  <si>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</si>
  <si>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</si>
  <si>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</si>
  <si>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</si>
  <si>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</si>
  <si>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</si>
  <si>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</si>
  <si>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</si>
  <si>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</si>
  <si>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</si>
  <si>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</si>
  <si>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</si>
  <si>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</si>
  <si>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</si>
  <si>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</si>
  <si>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</si>
  <si>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</si>
  <si>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</si>
  <si>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</si>
  <si>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</si>
  <si>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</si>
  <si>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</si>
  <si>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</si>
  <si>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</si>
  <si>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</si>
  <si>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</si>
  <si>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</si>
  <si>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</si>
  <si>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</si>
  <si>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</si>
  <si>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</si>
  <si>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</si>
  <si>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</si>
  <si>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</si>
  <si>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</si>
  <si>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</si>
  <si>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</si>
  <si>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</si>
  <si>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</si>
  <si>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</si>
  <si>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</si>
  <si>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</si>
  <si>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</si>
  <si>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</si>
  <si>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</si>
  <si>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</si>
  <si>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</si>
  <si>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</si>
  <si>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</si>
  <si>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</si>
  <si>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</si>
  <si>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</si>
  <si>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</si>
  <si>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</si>
  <si>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</si>
  <si>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</si>
  <si>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</si>
  <si>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</si>
  <si>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</si>
  <si>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</si>
  <si>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</si>
  <si>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</si>
  <si>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</si>
  <si>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</si>
  <si>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</si>
  <si>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</si>
  <si>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</si>
  <si>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</si>
  <si>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</si>
  <si>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</si>
  <si>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</si>
  <si>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</si>
  <si>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</si>
  <si>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</si>
  <si>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</si>
  <si>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</si>
  <si>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</si>
  <si>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</si>
  <si>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</si>
  <si>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</si>
  <si>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</si>
  <si>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</si>
  <si>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</si>
  <si>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</si>
  <si>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</si>
  <si>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</si>
  <si>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</si>
  <si>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</si>
  <si>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</si>
  <si>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</si>
  <si>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</si>
  <si>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</si>
  <si>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</si>
  <si>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</si>
  <si>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</si>
  <si>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</si>
  <si>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</si>
  <si>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</si>
  <si>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</si>
  <si>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</si>
  <si>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</si>
  <si>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</si>
  <si>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</si>
  <si>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</si>
  <si>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</si>
  <si>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</si>
  <si>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</si>
  <si>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</si>
  <si>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</si>
  <si>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</si>
  <si>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</si>
  <si>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</si>
  <si>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</si>
  <si>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</si>
  <si>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</si>
  <si>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</si>
  <si>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</si>
  <si>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</si>
  <si>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</si>
  <si>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</si>
  <si>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</si>
  <si>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</si>
  <si>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</si>
  <si>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</si>
  <si>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</si>
  <si>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</si>
  <si>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</si>
  <si>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</si>
  <si>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</si>
  <si>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</si>
  <si>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</si>
  <si>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</si>
  <si>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</si>
  <si>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</si>
  <si>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</si>
  <si>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</si>
  <si>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</si>
  <si>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</si>
  <si>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</si>
  <si>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</si>
  <si>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</si>
  <si>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</si>
  <si>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</si>
  <si>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</si>
  <si>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</si>
  <si>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</si>
  <si>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</si>
  <si>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</si>
  <si>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</si>
  <si>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</si>
  <si>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</si>
  <si>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</si>
  <si>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</si>
  <si>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</si>
  <si>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</si>
  <si>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</si>
  <si>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</si>
  <si>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</si>
  <si>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</si>
  <si>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</si>
  <si>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</si>
  <si>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</si>
  <si>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</si>
  <si>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</si>
  <si>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</si>
  <si>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</si>
  <si>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</si>
  <si>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</si>
  <si>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</si>
  <si>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</si>
  <si>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</si>
  <si>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</si>
  <si>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</si>
  <si>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</si>
  <si>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</si>
  <si>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</si>
  <si>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</si>
  <si>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</si>
  <si>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</si>
  <si>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</si>
  <si>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</si>
  <si>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</si>
  <si>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</si>
  <si>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</si>
  <si>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</si>
  <si>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</si>
  <si>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</si>
  <si>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</si>
  <si>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</si>
  <si>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</si>
  <si>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</si>
  <si>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</si>
  <si>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</si>
  <si>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</si>
  <si>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</si>
  <si>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</si>
  <si>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</si>
  <si>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</si>
  <si>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</si>
  <si>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</si>
  <si>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</si>
  <si>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</si>
  <si>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</si>
  <si>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</si>
  <si>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</si>
  <si>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</si>
  <si>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</si>
  <si>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</si>
  <si>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</si>
  <si>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</si>
  <si>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</si>
  <si>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</si>
  <si>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</si>
  <si>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</si>
  <si>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</si>
  <si>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</si>
  <si>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</si>
  <si>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</si>
  <si>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</si>
  <si>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</si>
  <si>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</si>
  <si>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</si>
  <si>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</si>
  <si>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</si>
  <si>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</si>
  <si>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</si>
  <si>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</si>
  <si>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</si>
  <si>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</si>
  <si>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</si>
  <si>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</si>
  <si>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</si>
  <si>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</si>
  <si>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</si>
  <si>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</si>
  <si>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</si>
  <si>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</si>
  <si>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</si>
  <si>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</si>
  <si>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</si>
  <si>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</si>
  <si>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</si>
  <si>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</si>
  <si>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</si>
  <si>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</si>
  <si>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</si>
  <si>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</si>
  <si>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</si>
  <si>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</si>
  <si>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</si>
  <si>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</si>
  <si>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</si>
  <si>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</si>
  <si>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</si>
  <si>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</si>
  <si>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</si>
  <si>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</si>
  <si>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</si>
  <si>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</si>
  <si>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</si>
  <si>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</si>
  <si>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</si>
  <si>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</si>
  <si>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</si>
  <si>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</si>
  <si>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</si>
  <si>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</si>
  <si>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</si>
  <si>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</si>
  <si>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</si>
  <si>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</si>
  <si>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</si>
  <si>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</si>
  <si>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</si>
  <si>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</si>
  <si>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</si>
  <si>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</si>
  <si>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</si>
  <si>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</si>
  <si>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</si>
  <si>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</si>
  <si>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</si>
  <si>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</si>
  <si>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</si>
  <si>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</si>
  <si>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</si>
  <si>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</si>
  <si>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</si>
  <si>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</si>
  <si>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</si>
  <si>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</si>
  <si>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</si>
  <si>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</si>
  <si>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</si>
  <si>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</si>
  <si>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</si>
  <si>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</si>
  <si>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</si>
  <si>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</si>
  <si>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</si>
  <si>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</si>
  <si>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</si>
  <si>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</si>
  <si>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</si>
  <si>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</si>
  <si>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</si>
  <si>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</si>
  <si>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</si>
  <si>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</si>
  <si>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</si>
  <si>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</si>
  <si>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</si>
  <si>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</si>
  <si>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</si>
  <si>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</si>
  <si>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</si>
  <si>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</si>
  <si>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</si>
  <si>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</si>
  <si>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</si>
  <si>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</si>
  <si>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</si>
  <si>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</si>
  <si>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</si>
  <si>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</si>
  <si>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</si>
  <si>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</si>
  <si>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</si>
  <si>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</si>
  <si>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</si>
  <si>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</si>
  <si>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</si>
  <si>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</si>
  <si>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</si>
  <si>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</si>
  <si>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</si>
  <si>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</si>
  <si>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</si>
  <si>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</si>
  <si>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</si>
  <si>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</si>
  <si>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</si>
  <si>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</si>
  <si>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</si>
  <si>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</si>
  <si>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</si>
  <si>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</si>
  <si>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</si>
  <si>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</si>
  <si>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</si>
  <si>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</si>
  <si>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</si>
  <si>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</si>
  <si>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</si>
  <si>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</si>
  <si>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</si>
  <si>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</si>
  <si>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</si>
  <si>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</si>
  <si>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</si>
  <si>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</si>
  <si>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</si>
  <si>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</si>
  <si>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</si>
  <si>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</si>
  <si>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</si>
  <si>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</si>
  <si>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</si>
  <si>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</si>
  <si>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</si>
  <si>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</si>
  <si>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</si>
  <si>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</si>
  <si>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</si>
  <si>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</si>
  <si>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</si>
  <si>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</si>
  <si>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</si>
  <si>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</si>
  <si>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</si>
  <si>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</si>
  <si>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</si>
  <si>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</si>
  <si>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</si>
  <si>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</si>
  <si>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</si>
  <si>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</si>
  <si>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</si>
  <si>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</si>
  <si>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</si>
  <si>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</si>
  <si>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</si>
  <si>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</si>
  <si>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</si>
  <si>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</si>
  <si>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</si>
  <si>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</si>
  <si>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</si>
  <si>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</si>
  <si>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</si>
  <si>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</si>
  <si>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</si>
  <si>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</si>
  <si>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</si>
  <si>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</si>
  <si>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</si>
  <si>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</si>
  <si>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</si>
  <si>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</si>
  <si>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</si>
  <si>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</si>
  <si>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</si>
  <si>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</si>
  <si>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</si>
  <si>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</si>
  <si>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</si>
  <si>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</si>
  <si>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</si>
  <si>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</si>
  <si>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</si>
  <si>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</si>
  <si>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</si>
  <si>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</si>
  <si>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</si>
  <si>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</si>
  <si>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</si>
  <si>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</si>
  <si>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</si>
  <si>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</si>
  <si>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</si>
  <si>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</si>
  <si>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</si>
  <si>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</si>
  <si>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</si>
  <si>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</si>
  <si>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</si>
  <si>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</si>
  <si>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</si>
  <si>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</si>
  <si>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</si>
  <si>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</si>
  <si>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</si>
  <si>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</si>
  <si>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</si>
  <si>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</si>
  <si>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</si>
  <si>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</si>
  <si>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</si>
  <si>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</si>
  <si>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</si>
  <si>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</si>
  <si>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</si>
  <si>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</si>
  <si>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</si>
  <si>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</si>
  <si>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</si>
  <si>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</si>
  <si>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</si>
  <si>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</si>
  <si>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</si>
  <si>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</si>
  <si>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</si>
  <si>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</si>
  <si>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</si>
  <si>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</si>
  <si>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</si>
  <si>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</si>
  <si>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</si>
  <si>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</si>
  <si>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</si>
  <si>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</si>
  <si>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</si>
  <si>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</si>
  <si>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</si>
  <si>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</si>
  <si>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</si>
  <si>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</si>
  <si>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</si>
  <si>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</si>
  <si>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</si>
  <si>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</si>
  <si>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</si>
  <si>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</si>
  <si>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</si>
  <si>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</si>
  <si>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</si>
  <si>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</si>
  <si>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</si>
  <si>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</si>
  <si>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</si>
  <si>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</si>
  <si>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</si>
  <si>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</si>
  <si>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</si>
  <si>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</si>
  <si>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</si>
  <si>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</si>
  <si>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</si>
  <si>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</si>
  <si>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</si>
  <si>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</si>
  <si>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</si>
  <si>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</si>
  <si>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</si>
  <si>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</si>
  <si>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</si>
  <si>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</si>
  <si>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</si>
  <si>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</si>
  <si>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</si>
  <si>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</si>
  <si>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</si>
  <si>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</si>
  <si>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</si>
  <si>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</si>
  <si>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</si>
  <si>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</si>
  <si>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</si>
  <si>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</si>
  <si>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</si>
  <si>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</si>
  <si>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</si>
  <si>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</si>
  <si>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</si>
  <si>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</si>
  <si>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</si>
  <si>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</si>
  <si>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</si>
  <si>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</si>
  <si>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</si>
  <si>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</si>
  <si>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</si>
  <si>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</si>
  <si>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</si>
  <si>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</si>
  <si>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</si>
  <si>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</si>
  <si>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</si>
  <si>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</si>
  <si>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</si>
  <si>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</si>
  <si>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</si>
  <si>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</si>
  <si>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</si>
  <si>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</si>
  <si>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</si>
  <si>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</si>
  <si>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</si>
  <si>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</si>
  <si>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</si>
  <si>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</si>
  <si>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</si>
  <si>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</si>
  <si>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</si>
  <si>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</si>
  <si>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</si>
  <si>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</si>
  <si>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</si>
  <si>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</si>
  <si>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</si>
  <si>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</si>
  <si>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</si>
  <si>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</si>
  <si>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</si>
  <si>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</si>
  <si>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</si>
  <si>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</si>
  <si>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</si>
  <si>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</si>
  <si>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</si>
  <si>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</si>
  <si>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</si>
  <si>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</si>
  <si>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</si>
  <si>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</si>
  <si>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</si>
  <si>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</si>
  <si>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</si>
  <si>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</si>
  <si>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</si>
  <si>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</si>
  <si>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</si>
  <si>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</si>
  <si>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</si>
  <si>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</si>
  <si>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</si>
  <si>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</si>
  <si>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</si>
  <si>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</si>
  <si>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</si>
  <si>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</si>
  <si>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</si>
  <si>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</si>
  <si>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</si>
  <si>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</si>
  <si>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</si>
  <si>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</si>
  <si>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</si>
  <si>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</si>
  <si>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</si>
  <si>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</si>
  <si>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</si>
  <si>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</si>
  <si>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</si>
  <si>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</si>
  <si>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</si>
  <si>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</si>
  <si>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</si>
  <si>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</si>
  <si>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</si>
  <si>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</si>
  <si>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</si>
  <si>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</si>
  <si>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</si>
  <si>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</si>
  <si>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</si>
  <si>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</si>
  <si>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</si>
  <si>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</si>
  <si>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</si>
  <si>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</si>
  <si>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</si>
  <si>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</si>
  <si>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</si>
  <si>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</si>
  <si>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</si>
  <si>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</si>
  <si>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</si>
  <si>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</si>
  <si>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</si>
  <si>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</si>
  <si>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</si>
  <si>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</si>
  <si>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</si>
  <si>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</si>
  <si>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</si>
  <si>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</si>
  <si>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</si>
  <si>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</si>
  <si>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</si>
  <si>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</si>
  <si>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</si>
  <si>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</si>
  <si>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</si>
  <si>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</si>
  <si>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</si>
  <si>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</si>
  <si>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</si>
  <si>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</si>
  <si>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</si>
  <si>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</si>
  <si>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</si>
  <si>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</si>
  <si>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</si>
  <si>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</si>
  <si>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</si>
  <si>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</si>
  <si>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</si>
  <si>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</si>
  <si>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</si>
  <si>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</si>
  <si>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</si>
  <si>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</si>
  <si>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</si>
  <si>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</si>
  <si>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</si>
  <si>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</si>
  <si>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</si>
  <si>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</si>
  <si>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</si>
  <si>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</si>
  <si>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</si>
  <si>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</si>
  <si>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</si>
  <si>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</si>
  <si>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</si>
  <si>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</si>
  <si>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</si>
  <si>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</si>
  <si>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</si>
  <si>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</si>
  <si>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</si>
  <si>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</si>
  <si>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</si>
  <si>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</si>
  <si>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</si>
  <si>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</si>
  <si>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</si>
  <si>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</si>
  <si>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</si>
  <si>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</si>
  <si>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</si>
  <si>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</si>
  <si>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</si>
  <si>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</si>
  <si>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</si>
  <si>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</si>
  <si>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</si>
  <si>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</si>
  <si>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</si>
  <si>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</si>
  <si>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</si>
  <si>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</si>
  <si>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</si>
  <si>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</si>
  <si>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</si>
  <si>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</si>
  <si>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</si>
  <si>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</si>
  <si>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</si>
  <si>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</si>
  <si>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</si>
  <si>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</si>
  <si>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</si>
  <si>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</si>
  <si>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</si>
  <si>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</si>
  <si>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</si>
  <si>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</si>
  <si>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</si>
  <si>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</si>
  <si>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</si>
  <si>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</si>
  <si>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</si>
  <si>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</si>
  <si>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</si>
  <si>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</si>
  <si>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</si>
  <si>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</si>
  <si>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</si>
  <si>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</si>
  <si>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</si>
  <si>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</si>
  <si>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</si>
  <si>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</si>
  <si>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</si>
  <si>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</si>
  <si>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</si>
  <si>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</si>
  <si>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</si>
  <si>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</si>
  <si>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</si>
  <si>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</si>
  <si>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</si>
  <si>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</si>
  <si>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</si>
  <si>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</si>
  <si>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</si>
  <si>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</si>
  <si>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</si>
  <si>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</si>
  <si>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</si>
  <si>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</si>
  <si>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</si>
  <si>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</si>
  <si>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</si>
  <si>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</si>
  <si>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</si>
  <si>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</si>
  <si>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</si>
  <si>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</si>
  <si>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</si>
  <si>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</si>
  <si>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</si>
  <si>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</si>
  <si>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</si>
  <si>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</si>
  <si>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</si>
  <si>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</si>
  <si>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</si>
  <si>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</si>
  <si>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</si>
  <si>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</si>
  <si>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</si>
  <si>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</si>
  <si>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</si>
  <si>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</si>
  <si>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</si>
  <si>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</si>
  <si>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</si>
  <si>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</si>
  <si>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</si>
  <si>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</si>
  <si>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</si>
  <si>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</si>
  <si>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</si>
  <si>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</si>
  <si>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</si>
  <si>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</si>
  <si>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</si>
  <si>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</si>
  <si>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</si>
  <si>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</si>
  <si>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</si>
  <si>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</si>
  <si>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</si>
  <si>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</si>
  <si>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</si>
  <si>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</si>
  <si>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</si>
  <si>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</si>
  <si>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</si>
  <si>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</si>
  <si>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</si>
  <si>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</si>
  <si>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</si>
  <si>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</si>
  <si>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</si>
  <si>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</si>
  <si>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</si>
  <si>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</si>
  <si>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</si>
  <si>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</si>
  <si>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</si>
  <si>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</si>
  <si>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</si>
  <si>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</si>
  <si>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</si>
  <si>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</si>
  <si>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</si>
  <si>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</si>
  <si>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</si>
  <si>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</si>
  <si>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</si>
  <si>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</si>
  <si>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</si>
  <si>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</si>
  <si>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</si>
  <si>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</si>
  <si>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</si>
  <si>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</si>
  <si>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</si>
  <si>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</si>
  <si>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</si>
  <si>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</si>
  <si>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</si>
  <si>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</si>
  <si>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</si>
  <si>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</si>
  <si>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</si>
  <si>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</si>
  <si>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</si>
  <si>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</si>
  <si>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</si>
  <si>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</si>
  <si>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</si>
  <si>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</si>
  <si>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</si>
  <si>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</si>
  <si>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</si>
  <si>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</si>
  <si>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</si>
  <si>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</si>
  <si>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</si>
  <si>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</si>
  <si>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</si>
  <si>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</si>
  <si>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</si>
  <si>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</si>
  <si>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</si>
  <si>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</si>
  <si>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</si>
  <si>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</si>
  <si>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</si>
  <si>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</si>
  <si>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</si>
  <si>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</si>
  <si>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</si>
  <si>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</si>
  <si>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</si>
  <si>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</si>
  <si>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</si>
  <si>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</si>
  <si>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</si>
  <si>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</si>
  <si>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</si>
  <si>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</si>
  <si>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</si>
  <si>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</si>
  <si>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</si>
  <si>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</si>
  <si>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</si>
  <si>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</si>
  <si>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</si>
  <si>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</si>
  <si>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</si>
  <si>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</si>
  <si>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</si>
  <si>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</si>
  <si>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</si>
  <si>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</si>
  <si>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</si>
  <si>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</si>
  <si>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</si>
  <si>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</si>
  <si>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</si>
  <si>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</si>
  <si>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</si>
  <si>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</si>
  <si>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</si>
  <si>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</si>
  <si>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</si>
  <si>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</si>
  <si>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</si>
  <si>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</si>
  <si>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</si>
  <si>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</si>
  <si>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</si>
  <si>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</si>
  <si>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</si>
  <si>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</si>
  <si>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</si>
  <si>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</si>
  <si>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</si>
  <si>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</si>
  <si>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</si>
  <si>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</si>
  <si>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</si>
  <si>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</si>
  <si>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</si>
  <si>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</si>
  <si>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</si>
  <si>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</si>
  <si>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</si>
  <si>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</si>
  <si>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</si>
  <si>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</si>
  <si>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</si>
  <si>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</si>
  <si>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</si>
  <si>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</si>
  <si>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</si>
  <si>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</si>
  <si>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</si>
  <si>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</si>
  <si>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</si>
  <si>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</si>
  <si>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</si>
  <si>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</si>
  <si>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</si>
  <si>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</si>
  <si>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</si>
  <si>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</si>
  <si>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</si>
  <si>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</si>
  <si>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</si>
  <si>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</si>
  <si>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</si>
  <si>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</si>
  <si>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</si>
  <si>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</si>
  <si>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</si>
  <si>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</si>
  <si>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</si>
  <si>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</si>
  <si>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</si>
  <si>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</si>
  <si>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</si>
  <si>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</si>
  <si>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</si>
  <si>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</si>
  <si>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</si>
  <si>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</si>
  <si>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</si>
  <si>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</si>
  <si>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</si>
  <si>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</si>
  <si>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</si>
  <si>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</si>
  <si>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</si>
  <si>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</si>
  <si>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</si>
  <si>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</si>
  <si>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</si>
  <si>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</si>
  <si>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</si>
  <si>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</si>
  <si>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</si>
  <si>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</si>
  <si>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</si>
  <si>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</si>
  <si>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</si>
  <si>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</si>
  <si>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</si>
  <si>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</si>
  <si>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</si>
  <si>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</si>
  <si>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</si>
  <si>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</si>
  <si>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</si>
  <si>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</si>
  <si>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</si>
  <si>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</si>
  <si>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</si>
  <si>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</si>
  <si>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</si>
  <si>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</si>
  <si>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</si>
  <si>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</si>
  <si>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</si>
  <si>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</si>
  <si>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</si>
  <si>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</si>
  <si>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</si>
  <si>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</si>
  <si>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</si>
  <si>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</si>
  <si>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</si>
  <si>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</si>
  <si>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</si>
  <si>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</si>
  <si>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</si>
  <si>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</si>
  <si>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</si>
  <si>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</si>
  <si>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</si>
  <si>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</si>
  <si>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</si>
  <si>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</si>
  <si>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</si>
  <si>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</si>
  <si>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</si>
  <si>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</si>
  <si>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</si>
  <si>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</si>
  <si>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</si>
  <si>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</si>
  <si>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</si>
  <si>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</si>
  <si>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</si>
  <si>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</si>
  <si>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</si>
  <si>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</si>
  <si>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</si>
  <si>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</si>
  <si>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</si>
  <si>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</si>
  <si>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</si>
  <si>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</si>
  <si>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</si>
  <si>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</si>
  <si>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</si>
  <si>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</si>
  <si>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</si>
  <si>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</si>
  <si>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</si>
  <si>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</si>
  <si>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</si>
  <si>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</si>
  <si>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</si>
  <si>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</si>
  <si>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</si>
  <si>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</si>
  <si>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</si>
  <si>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</si>
  <si>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</si>
  <si>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</si>
  <si>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</si>
  <si>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</si>
  <si>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</si>
  <si>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</si>
  <si>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</si>
  <si>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</si>
  <si>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</si>
  <si>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</si>
  <si>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</si>
  <si>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</si>
  <si>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</si>
  <si>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</si>
  <si>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</si>
  <si>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</si>
  <si>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</si>
  <si>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</si>
  <si>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</si>
  <si>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</si>
  <si>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</si>
  <si>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</si>
  <si>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</si>
  <si>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</si>
  <si>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</si>
  <si>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</si>
  <si>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</si>
  <si>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</si>
  <si>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</si>
  <si>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</si>
  <si>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</si>
  <si>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</si>
  <si>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</si>
  <si>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</si>
  <si>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</si>
  <si>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</si>
  <si>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</si>
  <si>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</si>
  <si>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</si>
  <si>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</si>
  <si>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</si>
  <si>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</si>
  <si>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</si>
  <si>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</si>
  <si>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</si>
  <si>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</si>
  <si>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</si>
  <si>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</si>
  <si>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</si>
  <si>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</si>
  <si>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</si>
  <si>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</si>
  <si>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</si>
  <si>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</si>
  <si>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</si>
  <si>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</si>
  <si>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</si>
  <si>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</si>
  <si>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</si>
  <si>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</si>
  <si>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</si>
  <si>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</si>
  <si>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</si>
  <si>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</si>
  <si>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</si>
  <si>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</si>
  <si>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</si>
  <si>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</si>
  <si>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</si>
  <si>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</si>
  <si>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</si>
  <si>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</si>
  <si>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</si>
  <si>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</si>
  <si>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</si>
  <si>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</si>
  <si>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</si>
  <si>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</si>
  <si>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</si>
  <si>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</si>
  <si>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</si>
  <si>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</si>
  <si>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</si>
  <si>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</si>
  <si>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</si>
  <si>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</si>
  <si>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</si>
  <si>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</si>
  <si>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</si>
  <si>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</si>
  <si>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</si>
  <si>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</si>
  <si>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</si>
  <si>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</si>
  <si>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</si>
  <si>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</si>
  <si>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</si>
  <si>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</si>
  <si>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</si>
  <si>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</si>
  <si>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</si>
  <si>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</si>
  <si>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</si>
  <si>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</si>
  <si>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</si>
  <si>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</si>
  <si>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</si>
  <si>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</si>
  <si>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</si>
  <si>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</si>
  <si>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</si>
  <si>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</si>
  <si>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</si>
  <si>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</si>
  <si>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</si>
  <si>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</si>
  <si>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</si>
  <si>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</si>
  <si>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</si>
  <si>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</si>
  <si>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</si>
  <si>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</si>
  <si>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</si>
  <si>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</si>
  <si>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</si>
  <si>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</si>
  <si>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</si>
  <si>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</si>
  <si>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</si>
  <si>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</si>
  <si>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</si>
  <si>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</si>
  <si>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</si>
  <si>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</si>
  <si>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</si>
  <si>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</si>
  <si>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</si>
  <si>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</si>
  <si>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</si>
  <si>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</si>
  <si>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</si>
  <si>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</si>
  <si>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</si>
  <si>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</si>
  <si>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</si>
  <si>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</si>
  <si>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</si>
  <si>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</si>
  <si>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</si>
  <si>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</si>
  <si>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</si>
  <si>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</si>
  <si>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</si>
  <si>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</si>
  <si>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</si>
  <si>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</si>
  <si>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</si>
  <si>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</si>
  <si>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</si>
  <si>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</si>
  <si>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</si>
  <si>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</si>
  <si>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</si>
  <si>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</si>
  <si>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</si>
  <si>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</si>
  <si>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</si>
  <si>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</si>
  <si>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</si>
  <si>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</si>
  <si>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</si>
  <si>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</si>
  <si>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</si>
  <si>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</si>
  <si>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</si>
  <si>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</si>
  <si>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</si>
  <si>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</si>
  <si>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</si>
  <si>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</si>
  <si>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</si>
  <si>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</si>
  <si>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</si>
  <si>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</si>
  <si>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</si>
  <si>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</si>
  <si>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</si>
  <si>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</si>
  <si>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</si>
  <si>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</si>
  <si>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</si>
  <si>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</si>
  <si>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</si>
  <si>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</si>
  <si>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</si>
  <si>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</si>
  <si>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</si>
  <si>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</si>
  <si>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</si>
  <si>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</si>
  <si>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</si>
  <si>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</si>
  <si>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</si>
  <si>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</si>
  <si>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</si>
  <si>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</si>
  <si>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</si>
  <si>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</si>
  <si>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</si>
  <si>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</si>
  <si>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</si>
  <si>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</si>
  <si>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</si>
  <si>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</si>
  <si>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</si>
  <si>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</si>
  <si>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</si>
  <si>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</si>
  <si>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</si>
  <si>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</si>
  <si>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</si>
  <si>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</si>
  <si>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</si>
  <si>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</si>
  <si>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</si>
  <si>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</si>
  <si>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</si>
  <si>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</si>
  <si>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</si>
  <si>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</si>
  <si>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</si>
  <si>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</si>
  <si>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</si>
  <si>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</si>
  <si>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</si>
  <si>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</si>
  <si>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</si>
  <si>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</si>
  <si>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</si>
  <si>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</si>
  <si>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</si>
  <si>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</si>
  <si>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</si>
  <si>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</si>
  <si>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</si>
  <si>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</si>
  <si>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</si>
  <si>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</si>
  <si>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</si>
  <si>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</si>
  <si>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</si>
  <si>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</si>
  <si>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</si>
  <si>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</si>
  <si>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</si>
  <si>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</si>
  <si>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</si>
  <si>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</si>
  <si>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</si>
  <si>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</si>
  <si>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</si>
  <si>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</si>
  <si>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</si>
  <si>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</si>
  <si>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</si>
  <si>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</si>
  <si>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</si>
  <si>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</si>
  <si>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</si>
  <si>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</si>
  <si>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</si>
  <si>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</si>
  <si>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</si>
  <si>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</si>
  <si>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</si>
  <si>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</si>
  <si>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</si>
  <si>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</si>
  <si>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</si>
  <si>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</si>
  <si>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</si>
  <si>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</si>
  <si>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</si>
  <si>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</si>
  <si>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</si>
  <si>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</si>
  <si>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</si>
  <si>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</si>
  <si>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</si>
  <si>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</si>
  <si>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</si>
  <si>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</si>
  <si>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</si>
  <si>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</si>
  <si>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</si>
  <si>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</si>
  <si>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</si>
  <si>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</si>
  <si>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</si>
  <si>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</si>
  <si>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</si>
  <si>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</si>
  <si>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</si>
  <si>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</si>
  <si>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</si>
  <si>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</si>
  <si>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</si>
  <si>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</si>
  <si>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</si>
  <si>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</si>
  <si>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</si>
  <si>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</si>
  <si>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</si>
  <si>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</si>
  <si>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</si>
  <si>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</si>
  <si>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</si>
  <si>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</si>
  <si>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</si>
  <si>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</si>
  <si>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</si>
  <si>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</si>
  <si>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</si>
  <si>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</si>
  <si>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</si>
  <si>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</si>
  <si>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</si>
  <si>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</si>
  <si>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</si>
  <si>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</si>
  <si>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</si>
  <si>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</si>
  <si>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</si>
  <si>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</si>
  <si>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</si>
  <si>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</si>
  <si>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</si>
  <si>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</si>
  <si>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</si>
  <si>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</si>
  <si>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</si>
  <si>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</si>
  <si>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</si>
  <si>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</si>
  <si>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</si>
  <si>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</si>
  <si>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</si>
  <si>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</si>
  <si>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</si>
  <si>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</si>
  <si>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</si>
  <si>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</si>
  <si>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</si>
  <si>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</si>
  <si>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</si>
  <si>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</si>
  <si>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</si>
  <si>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</si>
  <si>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</si>
  <si>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</si>
  <si>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</si>
  <si>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</si>
  <si>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</si>
  <si>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</si>
  <si>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</si>
  <si>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</si>
  <si>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</si>
  <si>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</si>
  <si>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</si>
  <si>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</si>
  <si>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</si>
  <si>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</si>
  <si>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</si>
  <si>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</si>
  <si>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</si>
  <si>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</si>
  <si>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</si>
  <si>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</si>
  <si>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</si>
  <si>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</si>
  <si>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</si>
  <si>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</si>
  <si>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</si>
  <si>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</si>
  <si>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</si>
  <si>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</si>
  <si>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</si>
  <si>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</si>
  <si>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</si>
  <si>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</si>
  <si>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</si>
  <si>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</si>
  <si>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</si>
  <si>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</si>
  <si>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</si>
  <si>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</si>
  <si>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</si>
  <si>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</si>
  <si>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</si>
  <si>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</si>
  <si>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</si>
  <si>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</si>
  <si>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</si>
  <si>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</si>
  <si>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</si>
  <si>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</si>
  <si>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</si>
  <si>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</si>
  <si>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</si>
  <si>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</si>
  <si>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</si>
  <si>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</si>
  <si>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</si>
  <si>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</si>
  <si>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</si>
  <si>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</si>
  <si>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</si>
  <si>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</si>
  <si>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</si>
  <si>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</si>
  <si>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</si>
  <si>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</si>
  <si>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</si>
  <si>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</si>
  <si>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</si>
  <si>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</si>
  <si>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</si>
  <si>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</si>
  <si>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</si>
  <si>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</si>
  <si>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</si>
  <si>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</si>
  <si>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</si>
  <si>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</si>
  <si>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</si>
  <si>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</si>
  <si>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</si>
  <si>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</si>
  <si>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</si>
  <si>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</si>
  <si>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</si>
  <si>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</si>
  <si>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</si>
  <si>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</si>
  <si>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</si>
  <si>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</si>
  <si>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</si>
  <si>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</si>
  <si>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</si>
  <si>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</si>
  <si>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</si>
  <si>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</si>
  <si>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</si>
  <si>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</si>
  <si>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</si>
  <si>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</si>
  <si>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</si>
  <si>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</si>
  <si>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</si>
  <si>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</si>
  <si>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</si>
  <si>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</si>
  <si>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</si>
  <si>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</si>
  <si>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</si>
  <si>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</si>
  <si>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</si>
  <si>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</si>
  <si>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</si>
  <si>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</si>
  <si>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</si>
  <si>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</si>
  <si>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</si>
  <si>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</si>
  <si>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</si>
  <si>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</si>
  <si>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</si>
  <si>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</si>
  <si>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</si>
  <si>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</si>
  <si>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</si>
  <si>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</si>
  <si>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</si>
  <si>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</si>
  <si>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</si>
  <si>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</si>
  <si>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</si>
  <si>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</si>
  <si>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</si>
  <si>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</si>
  <si>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</si>
  <si>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</si>
  <si>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</si>
  <si>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</si>
  <si>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</si>
  <si>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</si>
  <si>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</si>
  <si>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</si>
  <si>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</si>
  <si>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</si>
  <si>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</si>
  <si>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</si>
  <si>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</si>
  <si>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</si>
  <si>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</si>
  <si>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</si>
  <si>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</si>
  <si>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</si>
  <si>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</si>
  <si>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</si>
  <si>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</si>
  <si>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</si>
  <si>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</si>
  <si>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</si>
  <si>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</si>
  <si>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</si>
  <si>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</si>
  <si>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</si>
  <si>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</si>
  <si>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</si>
  <si>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</si>
  <si>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</si>
  <si>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</si>
  <si>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</si>
  <si>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</si>
  <si>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</si>
  <si>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</si>
  <si>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</si>
  <si>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</si>
  <si>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</si>
  <si>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</si>
  <si>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</si>
  <si>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</si>
  <si>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</si>
  <si>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</si>
  <si>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</si>
  <si>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</si>
  <si>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</si>
  <si>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</si>
  <si>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</si>
  <si>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</si>
  <si>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</si>
  <si>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</si>
  <si>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</si>
  <si>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</si>
  <si>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</si>
  <si>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</si>
  <si>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</si>
  <si>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</si>
  <si>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</si>
  <si>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</si>
  <si>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</si>
  <si>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</si>
  <si>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</si>
  <si>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</si>
  <si>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</si>
  <si>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</si>
  <si>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</si>
  <si>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</si>
  <si>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</si>
  <si>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</si>
  <si>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</si>
  <si>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</si>
  <si>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</si>
  <si>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</si>
  <si>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</si>
  <si>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</si>
  <si>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</si>
  <si>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</si>
  <si>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</si>
  <si>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</si>
  <si>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</si>
  <si>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</si>
  <si>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</si>
  <si>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</si>
  <si>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</si>
  <si>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</si>
  <si>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</si>
  <si>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</si>
  <si>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</si>
  <si>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</si>
  <si>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</si>
  <si>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</si>
  <si>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</si>
  <si>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</si>
  <si>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</si>
  <si>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</si>
  <si>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</si>
  <si>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</si>
  <si>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</si>
  <si>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</si>
  <si>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</si>
  <si>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</si>
  <si>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</si>
  <si>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</si>
  <si>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</si>
  <si>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</si>
  <si>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</si>
  <si>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</si>
  <si>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</si>
  <si>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</si>
  <si>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</si>
  <si>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</si>
  <si>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</si>
  <si>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</si>
  <si>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</si>
  <si>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</si>
  <si>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</si>
  <si>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</si>
  <si>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</si>
  <si>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</si>
  <si>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</si>
  <si>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</si>
  <si>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</si>
  <si>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</si>
  <si>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</si>
  <si>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</si>
  <si>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</si>
  <si>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</si>
  <si>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</si>
  <si>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</si>
  <si>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</si>
  <si>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</si>
  <si>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</si>
  <si>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</si>
  <si>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</si>
  <si>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</si>
  <si>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</si>
  <si>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</si>
  <si>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</si>
  <si>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</si>
  <si>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</si>
  <si>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</si>
  <si>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</si>
  <si>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</si>
  <si>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</si>
  <si>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</si>
  <si>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</si>
  <si>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</si>
  <si>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</si>
  <si>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</si>
  <si>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</si>
  <si>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</si>
  <si>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</si>
  <si>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</si>
  <si>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</si>
  <si>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</si>
  <si>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</si>
  <si>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</si>
  <si>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</si>
  <si>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</si>
  <si>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</si>
  <si>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</si>
  <si>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</si>
  <si>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</si>
  <si>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</si>
  <si>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</si>
  <si>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</si>
  <si>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</si>
  <si>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</si>
  <si>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</si>
  <si>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</si>
  <si>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</si>
  <si>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</si>
  <si>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</si>
  <si>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</si>
  <si>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</si>
  <si>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</si>
  <si>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</si>
  <si>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</si>
  <si>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</si>
  <si>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</si>
  <si>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</si>
  <si>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</si>
  <si>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</si>
  <si>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</si>
  <si>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</si>
  <si>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</si>
  <si>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</si>
  <si>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</si>
  <si>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</si>
  <si>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</si>
  <si>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</si>
  <si>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</si>
  <si>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</si>
  <si>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</si>
  <si>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</si>
  <si>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</si>
  <si>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</si>
  <si>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</si>
  <si>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</si>
  <si>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</si>
  <si>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</si>
  <si>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</si>
  <si>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</si>
  <si>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</si>
  <si>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</si>
  <si>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</si>
  <si>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</si>
  <si>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</si>
  <si>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</si>
  <si>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</si>
  <si>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</si>
  <si>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</si>
  <si>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</si>
  <si>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</si>
  <si>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</si>
  <si>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</si>
  <si>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</si>
  <si>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</si>
  <si>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</si>
  <si>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</si>
  <si>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</si>
  <si>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</si>
  <si>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</si>
  <si>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</si>
  <si>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</si>
  <si>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</si>
  <si>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</si>
  <si>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</si>
  <si>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</si>
  <si>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</si>
  <si>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</si>
  <si>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</si>
  <si>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</si>
  <si>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</si>
  <si>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</si>
  <si>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</si>
  <si>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</si>
  <si>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</si>
  <si>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</si>
  <si>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</si>
  <si>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</si>
  <si>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</si>
  <si>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</si>
  <si>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</si>
  <si>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</si>
  <si>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</si>
  <si>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</si>
  <si>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</si>
  <si>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</si>
  <si>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</si>
  <si>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</si>
  <si>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</si>
  <si>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</si>
  <si>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</si>
  <si>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</si>
  <si>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</si>
  <si>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</si>
  <si>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</si>
  <si>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</si>
  <si>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</si>
  <si>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</si>
  <si>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</si>
  <si>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</si>
  <si>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</si>
  <si>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</si>
  <si>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</si>
  <si>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</si>
  <si>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</si>
  <si>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</si>
  <si>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</si>
  <si>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</si>
  <si>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</si>
  <si>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</si>
  <si>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</si>
  <si>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</si>
  <si>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</si>
  <si>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</si>
  <si>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</si>
  <si>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</si>
  <si>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</si>
  <si>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</si>
  <si>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</si>
  <si>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</si>
  <si>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</si>
  <si>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</si>
  <si>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</si>
  <si>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</si>
  <si>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</si>
  <si>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</si>
  <si>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</si>
  <si>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</si>
  <si>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</si>
  <si>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</si>
  <si>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</si>
  <si>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</si>
  <si>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</si>
  <si>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</si>
  <si>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</si>
  <si>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</si>
  <si>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</si>
  <si>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</si>
  <si>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</si>
  <si>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</si>
  <si>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</si>
  <si>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</si>
  <si>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</si>
  <si>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</si>
  <si>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</si>
  <si>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</si>
  <si>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</si>
  <si>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</si>
  <si>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</si>
  <si>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</si>
  <si>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</si>
  <si>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</si>
  <si>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</si>
  <si>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</si>
  <si>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</si>
  <si>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</si>
  <si>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</si>
  <si>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</si>
  <si>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</si>
  <si>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</si>
  <si>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</si>
  <si>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</si>
  <si>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</si>
  <si>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</si>
  <si>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</si>
  <si>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</si>
  <si>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</si>
  <si>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</si>
  <si>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</si>
  <si>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</si>
  <si>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</si>
  <si>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</si>
  <si>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</si>
  <si>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</si>
  <si>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</si>
  <si>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</si>
  <si>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</si>
  <si>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</si>
  <si>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</si>
  <si>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</si>
  <si>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</si>
  <si>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</si>
  <si>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</si>
  <si>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</si>
  <si>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</si>
  <si>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</si>
  <si>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</si>
  <si>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</si>
  <si>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</si>
  <si>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</si>
  <si>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</si>
  <si>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</si>
  <si>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</si>
  <si>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</si>
  <si>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</si>
  <si>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</si>
  <si>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</si>
  <si>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</si>
  <si>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</si>
  <si>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</si>
  <si>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</si>
  <si>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</si>
  <si>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</si>
  <si>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</si>
  <si>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</si>
  <si>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</si>
  <si>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</si>
  <si>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</si>
  <si>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</si>
  <si>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</si>
  <si>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</si>
  <si>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</si>
  <si>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</si>
  <si>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</si>
  <si>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</si>
  <si>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</si>
  <si>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</si>
  <si>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</si>
  <si>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</si>
  <si>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</si>
  <si>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</si>
  <si>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</si>
  <si>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</si>
  <si>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</si>
  <si>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</si>
  <si>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</si>
  <si>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</si>
  <si>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</si>
  <si>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</si>
  <si>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</si>
  <si>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</si>
  <si>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</si>
  <si>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</si>
  <si>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</si>
  <si>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</si>
  <si>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</si>
  <si>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</si>
  <si>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</si>
  <si>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</si>
  <si>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</si>
  <si>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</si>
  <si>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</si>
  <si>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</si>
  <si>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</si>
  <si>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</si>
  <si>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</si>
  <si>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</si>
  <si>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</si>
  <si>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</si>
  <si>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</si>
  <si>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</si>
  <si>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</si>
  <si>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</si>
  <si>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</si>
  <si>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</si>
  <si>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</si>
  <si>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</si>
  <si>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</si>
  <si>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</si>
  <si>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</si>
  <si>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</si>
  <si>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</si>
  <si>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</si>
  <si>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</si>
  <si>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</si>
  <si>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</si>
  <si>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</si>
  <si>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</si>
  <si>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</si>
  <si>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</si>
  <si>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</si>
  <si>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</si>
  <si>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</si>
  <si>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</si>
  <si>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</si>
  <si>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</si>
  <si>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</si>
  <si>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</si>
  <si>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</si>
  <si>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</si>
  <si>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</si>
  <si>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</si>
  <si>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</si>
  <si>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</si>
  <si>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</si>
  <si>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</si>
  <si>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</si>
  <si>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</si>
  <si>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</si>
  <si>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</si>
  <si>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</si>
  <si>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</si>
  <si>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</si>
  <si>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</si>
  <si>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</si>
  <si>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</si>
  <si>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</si>
  <si>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</si>
  <si>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</si>
  <si>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</si>
  <si>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</si>
  <si>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</si>
  <si>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</si>
  <si>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</si>
  <si>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</si>
  <si>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</si>
  <si>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</si>
  <si>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</si>
  <si>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</si>
  <si>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</si>
  <si>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</si>
  <si>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</si>
  <si>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</si>
  <si>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</si>
  <si>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</si>
  <si>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</si>
  <si>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</si>
  <si>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</si>
  <si>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</si>
  <si>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</si>
  <si>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</si>
  <si>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</si>
  <si>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</si>
  <si>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</si>
  <si>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</si>
  <si>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</si>
  <si>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</si>
  <si>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</si>
  <si>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</si>
  <si>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</si>
  <si>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</si>
  <si>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</si>
  <si>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</si>
  <si>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</si>
  <si>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</si>
  <si>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</si>
  <si>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</si>
  <si>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</si>
  <si>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</si>
  <si>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</si>
  <si>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</si>
  <si>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</si>
  <si>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</si>
  <si>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</si>
  <si>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</si>
  <si>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</si>
  <si>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</si>
  <si>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</si>
  <si>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</si>
  <si>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</si>
  <si>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</si>
  <si>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</si>
  <si>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</si>
  <si>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</si>
  <si>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</si>
  <si>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</si>
  <si>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</si>
  <si>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</si>
  <si>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</si>
  <si>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</si>
  <si>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</si>
  <si>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</si>
  <si>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</si>
  <si>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</si>
  <si>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</si>
  <si>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</si>
  <si>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</si>
  <si>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</si>
  <si>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</si>
  <si>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</si>
  <si>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</si>
  <si>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</si>
  <si>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</si>
  <si>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</si>
  <si>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</si>
  <si>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</si>
  <si>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</si>
  <si>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</si>
  <si>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</si>
  <si>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</si>
  <si>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</si>
  <si>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</si>
  <si>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</si>
  <si>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</si>
  <si>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</si>
  <si>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</si>
  <si>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</si>
  <si>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</si>
  <si>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</si>
  <si>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</si>
  <si>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</si>
  <si>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</si>
  <si>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</si>
  <si>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</si>
  <si>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</si>
  <si>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</si>
  <si>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</si>
  <si>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</si>
  <si>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</si>
  <si>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</si>
  <si>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</si>
  <si>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</si>
  <si>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</si>
  <si>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</si>
  <si>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</si>
  <si>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</si>
  <si>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</si>
  <si>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</si>
  <si>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</si>
  <si>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</si>
  <si>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</si>
  <si>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</si>
  <si>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</si>
  <si>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</si>
  <si>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</si>
  <si>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</si>
  <si>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</si>
  <si>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</si>
  <si>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</si>
  <si>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</si>
  <si>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</si>
  <si>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</si>
  <si>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</si>
  <si>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</si>
  <si>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</si>
  <si>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</si>
  <si>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</si>
  <si>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</si>
  <si>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</si>
  <si>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</si>
  <si>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</si>
  <si>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</si>
  <si>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</si>
  <si>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</si>
  <si>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</si>
  <si>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</si>
  <si>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</si>
  <si>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</si>
  <si>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</si>
  <si>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</si>
  <si>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</si>
  <si>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</si>
  <si>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</si>
  <si>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</si>
  <si>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</si>
  <si>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</si>
  <si>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</si>
  <si>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</si>
  <si>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</si>
  <si>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</si>
  <si>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</si>
  <si>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</si>
  <si>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</si>
  <si>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</si>
  <si>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</si>
  <si>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</si>
  <si>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</si>
  <si>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</si>
  <si>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</si>
  <si>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</si>
  <si>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</si>
  <si>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</si>
  <si>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</si>
  <si>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</si>
  <si>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</si>
  <si>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</si>
  <si>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</si>
  <si>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</si>
  <si>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</si>
  <si>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</si>
  <si>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</si>
  <si>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</si>
  <si>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</si>
  <si>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</si>
  <si>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</si>
  <si>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</si>
  <si>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</si>
  <si>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</si>
  <si>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</si>
  <si>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</si>
  <si>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</si>
  <si>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</si>
  <si>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</si>
  <si>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</si>
  <si>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</si>
  <si>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</si>
  <si>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</si>
  <si>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</si>
  <si>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</si>
  <si>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</si>
  <si>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</si>
  <si>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</si>
  <si>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</si>
  <si>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</si>
  <si>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</si>
  <si>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</si>
  <si>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</si>
  <si>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</si>
  <si>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</si>
  <si>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</si>
  <si>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</si>
  <si>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</si>
  <si>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</si>
  <si>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</si>
  <si>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</si>
  <si>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</si>
  <si>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</si>
  <si>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</si>
  <si>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</si>
  <si>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</si>
  <si>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</si>
  <si>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</si>
  <si>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</si>
  <si>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</si>
  <si>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</si>
  <si>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</si>
  <si>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</si>
  <si>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</si>
  <si>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</si>
  <si>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</si>
  <si>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</si>
  <si>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</si>
  <si>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</si>
  <si>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</si>
  <si>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</si>
  <si>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</si>
  <si>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</si>
  <si>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</si>
  <si>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</si>
  <si>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</si>
  <si>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</si>
  <si>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</si>
  <si>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</si>
  <si>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</si>
  <si>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</si>
  <si>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</si>
  <si>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</si>
  <si>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</si>
  <si>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</si>
  <si>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</si>
  <si>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</si>
  <si>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</si>
  <si>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</si>
  <si>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</si>
  <si>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</si>
  <si>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</si>
  <si>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</si>
  <si>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</si>
  <si>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</si>
  <si>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</si>
  <si>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</si>
  <si>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</si>
  <si>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</si>
  <si>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</si>
  <si>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</si>
  <si>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</si>
  <si>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</si>
  <si>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</si>
  <si>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</si>
  <si>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</si>
  <si>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</si>
  <si>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</si>
  <si>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</si>
  <si>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</si>
  <si>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</si>
  <si>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</si>
  <si>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</si>
  <si>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</si>
  <si>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</si>
  <si>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</si>
  <si>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</si>
  <si>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</si>
  <si>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</si>
  <si>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</si>
  <si>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</si>
  <si>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</si>
  <si>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</si>
  <si>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</si>
  <si>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</si>
  <si>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</si>
  <si>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</si>
  <si>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</si>
  <si>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</si>
  <si>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</si>
  <si>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</si>
  <si>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</si>
  <si>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</si>
  <si>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</si>
  <si>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</si>
  <si>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</si>
  <si>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</si>
  <si>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</si>
  <si>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</si>
  <si>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</si>
  <si>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</si>
  <si>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</si>
  <si>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</si>
  <si>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</si>
  <si>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</si>
  <si>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</si>
  <si>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</si>
  <si>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</si>
  <si>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</si>
  <si>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</si>
  <si>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</si>
  <si>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</si>
  <si>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</si>
  <si>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</si>
  <si>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</si>
  <si>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</si>
  <si>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</si>
  <si>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</si>
  <si>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</si>
  <si>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</si>
  <si>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</si>
  <si>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</si>
  <si>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</si>
  <si>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</si>
  <si>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</si>
  <si>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</si>
  <si>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</si>
  <si>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</si>
  <si>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</si>
  <si>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</si>
  <si>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</si>
  <si>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</si>
  <si>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</si>
  <si>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</si>
  <si>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</si>
  <si>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</si>
  <si>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</si>
  <si>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</si>
  <si>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</si>
  <si>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</si>
  <si>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</si>
  <si>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</si>
  <si>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</si>
  <si>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</si>
  <si>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</si>
  <si>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</si>
  <si>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</si>
  <si>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</si>
  <si>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</si>
  <si>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</si>
  <si>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</si>
  <si>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</si>
  <si>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</si>
  <si>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</si>
  <si>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</si>
  <si>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</si>
  <si>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</si>
  <si>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</si>
  <si>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</si>
  <si>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</si>
  <si>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</si>
  <si>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</si>
  <si>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</si>
  <si>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</si>
  <si>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</si>
  <si>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</si>
  <si>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</si>
  <si>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</si>
  <si>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</si>
  <si>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</si>
  <si>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</si>
  <si>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</si>
  <si>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</si>
  <si>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</si>
  <si>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</si>
  <si>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</si>
  <si>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</si>
  <si>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</si>
  <si>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</si>
  <si>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</si>
  <si>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</si>
  <si>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</si>
  <si>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</si>
  <si>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</si>
  <si>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</si>
  <si>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</si>
  <si>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</si>
  <si>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</si>
  <si>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</si>
  <si>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</si>
  <si>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</si>
  <si>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</si>
  <si>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</si>
  <si>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</si>
  <si>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</si>
  <si>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</si>
  <si>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</si>
  <si>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</si>
  <si>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</si>
  <si>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</si>
  <si>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</si>
  <si>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</si>
  <si>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</si>
  <si>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</si>
  <si>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</si>
  <si>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</si>
  <si>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</si>
  <si>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</si>
  <si>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</si>
  <si>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</si>
  <si>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</si>
  <si>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</si>
  <si>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</si>
  <si>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</si>
  <si>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</si>
  <si>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</si>
  <si>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</si>
  <si>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</si>
  <si>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</si>
  <si>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</si>
  <si>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</si>
  <si>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</si>
  <si>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</si>
  <si>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</si>
  <si>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</si>
  <si>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</si>
  <si>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</si>
  <si>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</si>
  <si>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</si>
  <si>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</si>
  <si>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</si>
  <si>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</si>
  <si>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</si>
  <si>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</si>
  <si>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</si>
  <si>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</si>
  <si>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</si>
  <si>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</si>
  <si>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</si>
  <si>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</si>
  <si>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</si>
  <si>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</si>
  <si>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</si>
  <si>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</si>
  <si>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</si>
  <si>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</si>
  <si>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</si>
  <si>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</si>
  <si>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</si>
  <si>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</si>
  <si>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</si>
  <si>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</si>
  <si>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</si>
  <si>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</si>
  <si>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</si>
  <si>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</si>
  <si>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</si>
  <si>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</si>
  <si>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</si>
  <si>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</si>
  <si>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</si>
  <si>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</si>
  <si>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</si>
  <si>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</si>
  <si>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</si>
  <si>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</si>
  <si>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</si>
  <si>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</si>
  <si>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</si>
  <si>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</si>
  <si>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</si>
  <si>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</si>
  <si>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</si>
  <si>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</si>
  <si>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</si>
  <si>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</si>
  <si>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</si>
  <si>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</si>
  <si>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</si>
  <si>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</si>
  <si>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</si>
  <si>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</si>
  <si>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</si>
  <si>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</si>
  <si>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</si>
  <si>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</si>
  <si>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</si>
  <si>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</si>
  <si>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</si>
  <si>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</si>
  <si>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</si>
  <si>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</si>
  <si>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</si>
  <si>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</si>
  <si>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</si>
  <si>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</si>
  <si>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</si>
  <si>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</si>
  <si>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</si>
  <si>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</si>
  <si>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</si>
  <si>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</si>
  <si>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</si>
  <si>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</si>
  <si>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</si>
  <si>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</si>
  <si>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</si>
  <si>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</si>
  <si>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</si>
  <si>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</si>
  <si>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</si>
  <si>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</si>
  <si>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</si>
  <si>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</si>
  <si>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</si>
  <si>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</si>
  <si>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</si>
  <si>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</si>
  <si>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</si>
  <si>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</si>
  <si>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</si>
  <si>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</si>
  <si>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</si>
  <si>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</si>
  <si>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</si>
  <si>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</si>
  <si>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</si>
  <si>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</si>
  <si>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</si>
  <si>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</si>
  <si>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</si>
  <si>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</si>
  <si>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</si>
  <si>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</si>
  <si>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</si>
  <si>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</si>
  <si>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</si>
  <si>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</si>
  <si>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</si>
  <si>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</si>
  <si>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</si>
  <si>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</si>
  <si>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</si>
  <si>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</si>
  <si>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</si>
  <si>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</si>
  <si>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</si>
  <si>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</si>
  <si>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</si>
  <si>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</si>
  <si>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</si>
  <si>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</si>
  <si>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</si>
  <si>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</si>
  <si>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</si>
  <si>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</si>
  <si>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</si>
  <si>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</si>
  <si>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</si>
  <si>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</si>
  <si>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</si>
  <si>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</si>
  <si>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</si>
  <si>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</si>
  <si>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</si>
  <si>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</si>
  <si>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</si>
  <si>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</si>
  <si>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</si>
  <si>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</si>
  <si>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</si>
  <si>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</si>
  <si>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</si>
  <si>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</si>
  <si>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</si>
  <si>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</si>
  <si>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</si>
  <si>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</si>
  <si>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</si>
  <si>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</si>
  <si>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</si>
  <si>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</si>
  <si>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</si>
  <si>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</si>
  <si>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</si>
  <si>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</si>
  <si>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</si>
  <si>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</si>
  <si>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</si>
  <si>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</si>
  <si>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</si>
  <si>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</si>
  <si>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</si>
  <si>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</si>
  <si>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</si>
  <si>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</si>
  <si>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</si>
  <si>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</si>
  <si>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</si>
  <si>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</si>
  <si>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</si>
  <si>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</si>
  <si>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</si>
  <si>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</si>
  <si>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</si>
  <si>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</si>
  <si>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</si>
  <si>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</si>
  <si>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</si>
  <si>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</si>
  <si>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</si>
  <si>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</si>
  <si>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</si>
  <si>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</si>
  <si>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</si>
  <si>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</si>
  <si>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</si>
  <si>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</si>
  <si>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</si>
  <si>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</si>
  <si>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</si>
  <si>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</si>
  <si>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</si>
  <si>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</si>
  <si>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</si>
  <si>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</si>
  <si>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</si>
  <si>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</si>
  <si>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</si>
  <si>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</si>
  <si>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</si>
  <si>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</si>
  <si>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</si>
  <si>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</si>
  <si>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</si>
  <si>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</si>
  <si>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</si>
  <si>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</si>
  <si>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</si>
  <si>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</si>
  <si>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</si>
  <si>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</si>
  <si>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</si>
  <si>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</si>
  <si>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</si>
  <si>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</si>
  <si>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</si>
  <si>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</si>
  <si>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</si>
  <si>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</si>
  <si>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</si>
  <si>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</si>
  <si>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</si>
  <si>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</si>
  <si>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</si>
  <si>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</si>
  <si>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</si>
  <si>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</si>
  <si>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</si>
  <si>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</si>
  <si>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</si>
  <si>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</si>
  <si>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</si>
  <si>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</si>
  <si>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</si>
  <si>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</si>
  <si>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</si>
  <si>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</si>
  <si>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</si>
  <si>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</si>
  <si>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</si>
  <si>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</si>
  <si>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</si>
  <si>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</si>
  <si>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</si>
  <si>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</si>
  <si>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</si>
  <si>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</si>
  <si>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</si>
  <si>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</si>
  <si>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</si>
  <si>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</si>
  <si>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</si>
  <si>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</si>
  <si>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</si>
  <si>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</si>
  <si>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</si>
  <si>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</si>
  <si>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</si>
  <si>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</si>
  <si>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</si>
  <si>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</si>
  <si>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</si>
  <si>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</si>
  <si>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</si>
  <si>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</si>
  <si>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</si>
  <si>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</si>
  <si>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</si>
  <si>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</si>
  <si>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</si>
  <si>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</si>
  <si>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</si>
  <si>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</si>
  <si>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</si>
  <si>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</si>
  <si>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</si>
  <si>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</si>
  <si>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</si>
  <si>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</si>
  <si>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</si>
  <si>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</si>
  <si>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</si>
  <si>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</si>
  <si>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</si>
  <si>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</si>
  <si>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</si>
  <si>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</si>
  <si>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</si>
  <si>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</si>
  <si>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</si>
  <si>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</si>
  <si>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</si>
  <si>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</si>
  <si>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</si>
  <si>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</si>
  <si>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</si>
  <si>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</si>
  <si>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</si>
  <si>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</si>
  <si>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</si>
  <si>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</si>
  <si>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</si>
  <si>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</si>
  <si>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</si>
  <si>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</si>
  <si>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</si>
  <si>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</si>
  <si>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</si>
  <si>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</si>
  <si>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</si>
  <si>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</si>
  <si>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</si>
  <si>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</si>
  <si>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</si>
  <si>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</si>
  <si>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</si>
  <si>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</si>
  <si>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</si>
  <si>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</si>
  <si>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</si>
  <si>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</si>
  <si>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</si>
  <si>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</si>
  <si>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</si>
  <si>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</si>
  <si>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</si>
  <si>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</si>
  <si>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</si>
  <si>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</si>
  <si>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</si>
  <si>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</si>
  <si>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</si>
  <si>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</si>
  <si>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</si>
  <si>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</si>
  <si>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</si>
  <si>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</si>
  <si>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</si>
  <si>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</si>
  <si>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</si>
  <si>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</si>
  <si>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</si>
  <si>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</si>
  <si>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</si>
  <si>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</si>
  <si>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</si>
  <si>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</si>
  <si>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</si>
  <si>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</si>
  <si>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</si>
  <si>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</si>
  <si>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</si>
  <si>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</si>
  <si>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</si>
  <si>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</si>
  <si>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</si>
  <si>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</si>
  <si>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</si>
  <si>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</si>
  <si>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</si>
  <si>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</si>
  <si>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</si>
  <si>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</si>
  <si>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</si>
  <si>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</si>
  <si>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</si>
  <si>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</si>
  <si>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</si>
  <si>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</si>
  <si>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</si>
  <si>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</si>
  <si>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</si>
  <si>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</si>
  <si>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</si>
  <si>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</si>
  <si>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</si>
  <si>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</si>
  <si>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</si>
  <si>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</si>
  <si>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</si>
  <si>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</si>
  <si>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</si>
  <si>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</si>
  <si>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</si>
  <si>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</si>
  <si>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</si>
  <si>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</si>
  <si>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</si>
  <si>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</si>
  <si>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</si>
  <si>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</si>
  <si>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</si>
  <si>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</si>
  <si>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</si>
  <si>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</si>
  <si>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</si>
  <si>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</si>
  <si>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</si>
  <si>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</si>
  <si>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</si>
  <si>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</si>
  <si>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</si>
  <si>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</si>
  <si>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</si>
  <si>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</si>
  <si>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</si>
  <si>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</si>
  <si>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</si>
  <si>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</si>
  <si>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</si>
  <si>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</si>
  <si>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</si>
  <si>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</si>
  <si>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</si>
  <si>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</si>
  <si>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</si>
  <si>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</si>
  <si>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</si>
  <si>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</si>
  <si>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</si>
  <si>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</si>
  <si>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</si>
  <si>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</si>
  <si>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</si>
  <si>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</si>
  <si>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</si>
  <si>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</si>
  <si>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</si>
  <si>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</si>
  <si>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</si>
  <si>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</si>
  <si>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</si>
  <si>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</si>
  <si>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</si>
  <si>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</si>
  <si>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</si>
  <si>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</si>
  <si>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</si>
  <si>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</si>
  <si>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</si>
  <si>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</si>
  <si>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</si>
  <si>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</si>
  <si>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</si>
  <si>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</si>
  <si>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</si>
  <si>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</si>
  <si>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</si>
  <si>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</si>
  <si>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</si>
  <si>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</si>
  <si>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</si>
  <si>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</si>
  <si>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</si>
  <si>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</si>
  <si>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</si>
  <si>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</si>
  <si>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</si>
  <si>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</si>
  <si>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</si>
  <si>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</si>
  <si>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</si>
  <si>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</si>
  <si>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</si>
  <si>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</si>
  <si>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</si>
  <si>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</si>
  <si>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</si>
  <si>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</si>
  <si>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</si>
  <si>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</si>
  <si>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</si>
  <si>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</si>
  <si>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</si>
  <si>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</si>
  <si>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</si>
  <si>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</si>
  <si>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</si>
  <si>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</si>
  <si>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</si>
  <si>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</si>
  <si>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</si>
  <si>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</si>
  <si>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</si>
  <si>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</si>
  <si>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</si>
  <si>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</si>
  <si>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</si>
  <si>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</si>
  <si>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</si>
  <si>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</si>
  <si>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</si>
  <si>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</si>
  <si>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</si>
  <si>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</si>
  <si>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</si>
  <si>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</si>
  <si>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</si>
  <si>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</si>
  <si>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</si>
  <si>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</si>
  <si>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</si>
  <si>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</si>
  <si>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</si>
  <si>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</si>
  <si>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</si>
  <si>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</si>
  <si>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</si>
  <si>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</si>
  <si>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</si>
  <si>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</si>
  <si>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</si>
  <si>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</si>
  <si>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</si>
  <si>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</si>
  <si>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</si>
  <si>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</si>
  <si>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</si>
  <si>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</si>
  <si>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</si>
  <si>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</si>
  <si>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</si>
  <si>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</si>
  <si>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</si>
  <si>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</si>
  <si>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</si>
  <si>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</si>
  <si>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</si>
  <si>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</si>
  <si>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</si>
  <si>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</si>
  <si>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</si>
  <si>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</si>
  <si>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</si>
  <si>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</si>
  <si>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</si>
  <si>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</si>
  <si>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</si>
  <si>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</si>
  <si>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</si>
  <si>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</si>
  <si>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</si>
  <si>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</si>
  <si>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</si>
  <si>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</si>
  <si>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</si>
  <si>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</si>
  <si>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</si>
  <si>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</si>
  <si>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</si>
  <si>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</si>
  <si>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</si>
  <si>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</si>
  <si>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</si>
  <si>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</si>
  <si>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</si>
  <si>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</si>
  <si>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</si>
  <si>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</si>
  <si>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</si>
  <si>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</si>
  <si>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</si>
  <si>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</si>
  <si>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</si>
  <si>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</si>
  <si>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</si>
  <si>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</si>
  <si>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</si>
  <si>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</si>
  <si>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</si>
  <si>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</si>
  <si>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</si>
  <si>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</si>
  <si>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</si>
  <si>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</si>
  <si>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</si>
  <si>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</si>
  <si>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</si>
  <si>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</si>
  <si>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</si>
  <si>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</si>
  <si>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</si>
  <si>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</si>
  <si>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</si>
  <si>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</si>
  <si>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</si>
  <si>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</si>
  <si>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</si>
  <si>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</si>
  <si>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</si>
  <si>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</si>
  <si>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</si>
  <si>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</si>
  <si>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</si>
  <si>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</si>
  <si>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</si>
  <si>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</si>
  <si>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</si>
  <si>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</si>
  <si>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</si>
  <si>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</si>
  <si>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</si>
  <si>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</si>
  <si>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</si>
  <si>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</si>
  <si>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</si>
  <si>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</si>
  <si>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</si>
  <si>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</si>
  <si>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</si>
  <si>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</si>
  <si>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</si>
  <si>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</si>
  <si>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</si>
  <si>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</si>
  <si>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</si>
  <si>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</si>
  <si>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</si>
  <si>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</si>
  <si>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</si>
  <si>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</si>
  <si>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</si>
  <si>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</si>
  <si>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</si>
  <si>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</si>
  <si>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</si>
  <si>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</si>
  <si>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</si>
  <si>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</si>
  <si>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</si>
  <si>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</si>
  <si>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</si>
  <si>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</si>
  <si>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</si>
  <si>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</si>
  <si>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</si>
  <si>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</si>
  <si>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</si>
  <si>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</si>
  <si>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</si>
  <si>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</si>
  <si>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</si>
  <si>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</si>
  <si>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</si>
  <si>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</si>
  <si>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</si>
  <si>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</si>
  <si>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</si>
  <si>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</si>
  <si>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</si>
  <si>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</si>
  <si>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</si>
  <si>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</si>
  <si>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</si>
  <si>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</si>
  <si>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</si>
  <si>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</si>
  <si>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</si>
  <si>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</si>
  <si>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</si>
  <si>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</si>
  <si>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</si>
  <si>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</si>
  <si>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</si>
  <si>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</si>
  <si>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</si>
  <si>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</si>
  <si>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</si>
  <si>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</si>
  <si>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</si>
  <si>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</si>
  <si>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</si>
  <si>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</si>
  <si>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</si>
  <si>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</si>
  <si>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</si>
  <si>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</si>
  <si>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</si>
  <si>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</si>
  <si>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</si>
  <si>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</si>
  <si>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</si>
  <si>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</si>
  <si>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</si>
  <si>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</si>
  <si>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</si>
  <si>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</si>
  <si>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</si>
  <si>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</si>
  <si>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</si>
  <si>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</si>
  <si>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</si>
  <si>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</si>
  <si>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</si>
  <si>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</si>
  <si>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</si>
  <si>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</si>
  <si>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</si>
  <si>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</si>
  <si>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</si>
  <si>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</si>
  <si>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</si>
  <si>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</si>
  <si>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</si>
  <si>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</si>
  <si>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</si>
  <si>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</si>
  <si>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</si>
  <si>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</si>
  <si>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</si>
  <si>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</si>
  <si>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</si>
  <si>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</si>
  <si>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</si>
  <si>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</si>
  <si>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</si>
  <si>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</si>
  <si>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</si>
  <si>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</si>
  <si>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</si>
  <si>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</si>
  <si>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</si>
  <si>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</si>
  <si>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</si>
  <si>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</si>
  <si>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</si>
  <si>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</si>
  <si>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</si>
  <si>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</si>
  <si>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</si>
  <si>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</si>
  <si>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</si>
  <si>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</si>
  <si>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</si>
  <si>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</si>
  <si>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</si>
  <si>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</si>
  <si>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</si>
  <si>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</si>
  <si>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</si>
  <si>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</si>
  <si>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</si>
  <si>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</si>
  <si>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</si>
  <si>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</si>
  <si>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</si>
  <si>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</si>
  <si>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</si>
  <si>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</si>
  <si>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</si>
  <si>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</si>
  <si>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</si>
  <si>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</si>
  <si>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</si>
  <si>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</si>
  <si>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</si>
  <si>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</si>
  <si>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</si>
  <si>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</si>
  <si>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</si>
  <si>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</si>
  <si>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</si>
  <si>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</si>
  <si>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</si>
  <si>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</si>
  <si>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</si>
  <si>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</si>
  <si>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</si>
  <si>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</si>
  <si>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</si>
  <si>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</si>
  <si>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</si>
  <si>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</si>
  <si>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</si>
  <si>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</si>
  <si>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</si>
  <si>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</si>
  <si>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</si>
  <si>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</si>
  <si>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</si>
  <si>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</si>
  <si>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</si>
  <si>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</si>
  <si>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</si>
  <si>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</si>
  <si>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</si>
  <si>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</si>
  <si>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</si>
  <si>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</si>
  <si>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</si>
  <si>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</si>
  <si>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</si>
  <si>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</si>
  <si>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</si>
  <si>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</si>
  <si>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</si>
  <si>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</si>
  <si>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</si>
  <si>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</si>
  <si>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</si>
  <si>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</si>
  <si>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</si>
  <si>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</si>
  <si>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</si>
  <si>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</si>
  <si>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</si>
  <si>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</si>
  <si>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</si>
  <si>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</si>
  <si>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</si>
  <si>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</si>
  <si>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</si>
  <si>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</si>
  <si>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</si>
  <si>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</si>
  <si>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</si>
  <si>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</si>
  <si>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</si>
  <si>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</si>
  <si>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</si>
  <si>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</si>
  <si>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</si>
  <si>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</si>
  <si>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</si>
  <si>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</si>
  <si>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</si>
  <si>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</si>
  <si>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</si>
  <si>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</si>
  <si>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</si>
  <si>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</si>
  <si>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</si>
  <si>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</si>
  <si>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</si>
  <si>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</si>
  <si>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</si>
  <si>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</si>
  <si>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</si>
  <si>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</si>
  <si>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</si>
  <si>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</si>
  <si>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</si>
  <si>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</si>
  <si>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</si>
  <si>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</si>
  <si>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</si>
  <si>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</si>
  <si>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</si>
  <si>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</si>
  <si>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</si>
  <si>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</si>
  <si>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</si>
  <si>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</si>
  <si>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</si>
  <si>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</si>
  <si>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</si>
  <si>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</si>
  <si>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</si>
  <si>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</si>
  <si>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</si>
  <si>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</si>
  <si>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</si>
  <si>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</si>
  <si>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</si>
  <si>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</si>
  <si>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</si>
  <si>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</si>
  <si>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</si>
  <si>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</si>
  <si>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</si>
  <si>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</si>
  <si>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</si>
  <si>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</si>
  <si>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</si>
  <si>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</si>
  <si>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</si>
  <si>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</si>
  <si>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</si>
  <si>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</si>
  <si>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</si>
  <si>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</si>
  <si>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</si>
  <si>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</si>
  <si>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</si>
  <si>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</si>
  <si>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</si>
  <si>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</si>
  <si>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</si>
  <si>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</si>
  <si>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</si>
  <si>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</si>
  <si>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</si>
  <si>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</si>
  <si>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</si>
  <si>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</si>
  <si>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</si>
  <si>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</si>
  <si>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</si>
  <si>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</si>
  <si>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</si>
  <si>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</si>
  <si>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</si>
  <si>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</si>
  <si>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</si>
  <si>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</si>
  <si>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</si>
  <si>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</si>
  <si>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</si>
  <si>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</si>
  <si>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</si>
  <si>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</si>
  <si>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</si>
  <si>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</si>
  <si>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</si>
  <si>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</si>
  <si>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</si>
  <si>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</si>
  <si>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</si>
  <si>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</si>
  <si>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</si>
  <si>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</si>
  <si>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</si>
  <si>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</si>
  <si>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</si>
  <si>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</si>
  <si>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</si>
  <si>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</si>
  <si>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</si>
  <si>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</si>
  <si>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</si>
  <si>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</si>
  <si>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</si>
  <si>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</si>
  <si>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</si>
  <si>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</si>
  <si>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</si>
  <si>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</si>
  <si>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</si>
  <si>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</si>
  <si>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</si>
  <si>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</si>
  <si>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</si>
  <si>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</si>
  <si>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</si>
  <si>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</si>
  <si>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</si>
  <si>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</si>
  <si>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</si>
  <si>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</si>
  <si>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</si>
  <si>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</si>
  <si>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</si>
  <si>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</si>
  <si>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</si>
  <si>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</si>
  <si>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</si>
  <si>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</si>
  <si>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</si>
  <si>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</si>
  <si>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</si>
  <si>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</si>
  <si>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</si>
  <si>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</si>
  <si>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</si>
  <si>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</si>
  <si>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</si>
  <si>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</si>
  <si>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</si>
  <si>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</si>
  <si>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</si>
  <si>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</si>
  <si>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</si>
  <si>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</si>
  <si>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</si>
  <si>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</si>
  <si>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</si>
  <si>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</si>
  <si>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</si>
  <si>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</si>
  <si>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</si>
  <si>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</si>
  <si>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</si>
  <si>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</si>
  <si>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</si>
  <si>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</si>
  <si>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</si>
  <si>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</si>
  <si>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</si>
  <si>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</si>
  <si>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</si>
  <si>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</si>
  <si>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</si>
  <si>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</si>
  <si>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</si>
  <si>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</si>
  <si>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</si>
  <si>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</si>
  <si>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</si>
  <si>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</si>
  <si>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</si>
  <si>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</si>
  <si>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</si>
  <si>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</si>
  <si>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</si>
  <si>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</si>
  <si>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</si>
  <si>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</si>
  <si>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</si>
  <si>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</si>
  <si>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</si>
  <si>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</si>
  <si>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</si>
  <si>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</si>
  <si>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</si>
  <si>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</si>
  <si>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</si>
  <si>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</si>
  <si>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</si>
  <si>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</si>
  <si>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</si>
  <si>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</si>
  <si>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</si>
  <si>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</si>
  <si>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</si>
  <si>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</si>
  <si>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</si>
  <si>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</si>
  <si>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</si>
  <si>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</si>
  <si>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</si>
  <si>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</si>
  <si>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</si>
  <si>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</si>
  <si>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</si>
  <si>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</si>
  <si>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</si>
  <si>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</si>
  <si>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</si>
  <si>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</si>
  <si>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</si>
  <si>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</si>
  <si>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</si>
  <si>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</si>
  <si>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</si>
  <si>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</si>
  <si>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</si>
  <si>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</si>
  <si>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</si>
  <si>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</si>
  <si>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</si>
  <si>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</si>
  <si>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</si>
  <si>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</si>
  <si>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</si>
  <si>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</si>
  <si>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</si>
  <si>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</si>
  <si>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</si>
  <si>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</si>
  <si>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</si>
  <si>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</si>
  <si>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</si>
  <si>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</si>
  <si>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</si>
  <si>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</si>
  <si>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</si>
  <si>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</si>
  <si>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</si>
  <si>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</si>
  <si>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</si>
  <si>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</si>
  <si>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</si>
  <si>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</si>
  <si>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</si>
  <si>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</si>
  <si>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</si>
  <si>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</si>
  <si>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</si>
  <si>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</si>
  <si>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</si>
  <si>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</si>
  <si>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</si>
  <si>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</si>
  <si>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</si>
  <si>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</si>
  <si>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</si>
  <si>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</si>
  <si>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</si>
  <si>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</si>
  <si>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</si>
  <si>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</si>
  <si>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</si>
  <si>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</si>
  <si>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</si>
  <si>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</si>
  <si>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</si>
  <si>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</si>
  <si>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</si>
  <si>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</si>
  <si>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</si>
  <si>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</si>
  <si>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</si>
  <si>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</si>
  <si>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</si>
  <si>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</si>
  <si>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</si>
  <si>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</si>
  <si>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</si>
  <si>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</si>
  <si>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</si>
  <si>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</si>
  <si>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</si>
  <si>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</si>
  <si>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</si>
  <si>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</si>
  <si>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</si>
  <si>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</si>
  <si>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</si>
  <si>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</si>
  <si>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</si>
  <si>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</si>
  <si>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</si>
  <si>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</si>
  <si>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</si>
  <si>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</si>
  <si>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</si>
  <si>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</si>
  <si>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</si>
  <si>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</si>
  <si>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</si>
  <si>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</si>
  <si>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</si>
  <si>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</si>
  <si>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</si>
  <si>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</si>
  <si>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</si>
  <si>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</si>
  <si>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</si>
  <si>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</si>
  <si>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</si>
  <si>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</si>
  <si>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</si>
  <si>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</si>
  <si>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</si>
  <si>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</si>
  <si>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</si>
  <si>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</si>
  <si>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</si>
  <si>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</si>
  <si>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</si>
  <si>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</si>
  <si>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</si>
  <si>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</si>
  <si>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</si>
  <si>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</si>
  <si>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</si>
  <si>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</si>
  <si>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</si>
  <si>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</si>
  <si>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</si>
  <si>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</si>
  <si>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</si>
  <si>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</si>
  <si>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</si>
  <si>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</si>
  <si>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</si>
  <si>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</si>
  <si>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</si>
  <si>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</si>
  <si>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</si>
  <si>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</si>
  <si>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</si>
  <si>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</si>
  <si>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</si>
  <si>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</si>
  <si>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</si>
  <si>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</si>
  <si>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</si>
  <si>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</si>
  <si>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</si>
  <si>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</si>
  <si>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</si>
  <si>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</si>
  <si>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</si>
  <si>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</si>
  <si>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</si>
  <si>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</si>
  <si>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</si>
  <si>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</si>
  <si>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</si>
  <si>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</si>
  <si>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</si>
  <si>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</si>
  <si>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</si>
  <si>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</si>
  <si>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</si>
  <si>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</si>
  <si>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</si>
  <si>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</si>
  <si>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</si>
  <si>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</si>
  <si>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</si>
  <si>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</si>
  <si>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</si>
  <si>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</si>
  <si>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</si>
  <si>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</si>
  <si>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</si>
  <si>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</si>
  <si>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</si>
  <si>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</si>
  <si>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</si>
  <si>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</si>
  <si>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</si>
  <si>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</si>
  <si>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</si>
  <si>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</si>
  <si>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</si>
  <si>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</si>
  <si>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</si>
  <si>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</si>
  <si>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</si>
  <si>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</si>
  <si>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</si>
  <si>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</si>
  <si>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</si>
  <si>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</si>
  <si>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</si>
  <si>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</si>
  <si>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</si>
  <si>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</si>
  <si>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</si>
  <si>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</si>
  <si>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</si>
  <si>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</si>
  <si>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</si>
  <si>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</si>
  <si>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</si>
  <si>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</si>
  <si>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</si>
  <si>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</si>
  <si>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</si>
  <si>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</si>
  <si>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</si>
  <si>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</si>
  <si>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</si>
  <si>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</si>
  <si>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</si>
  <si>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</si>
  <si>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</si>
  <si>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</si>
  <si>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</si>
  <si>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</si>
  <si>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</si>
  <si>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</si>
  <si>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</si>
  <si>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</si>
  <si>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</si>
  <si>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</si>
  <si>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</si>
  <si>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</si>
  <si>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</si>
  <si>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</si>
  <si>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</si>
  <si>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</si>
  <si>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</si>
  <si>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</si>
  <si>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</si>
  <si>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</si>
  <si>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</si>
  <si>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</si>
  <si>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</si>
  <si>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</si>
  <si>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</si>
  <si>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</si>
  <si>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</si>
  <si>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</si>
  <si>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</si>
  <si>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</si>
  <si>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</si>
  <si>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</si>
  <si>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</si>
  <si>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</si>
  <si>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</si>
  <si>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</si>
  <si>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</si>
  <si>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</si>
  <si>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</si>
  <si>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</si>
  <si>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</si>
  <si>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</si>
  <si>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</si>
  <si>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</si>
  <si>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</si>
  <si>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</si>
  <si>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</si>
  <si>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</si>
  <si>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</si>
  <si>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</si>
  <si>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</si>
  <si>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</si>
  <si>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</si>
  <si>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</si>
  <si>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</si>
  <si>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</si>
  <si>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</si>
  <si>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</si>
  <si>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</si>
  <si>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</si>
  <si>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</si>
  <si>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</si>
  <si>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</si>
  <si>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</si>
  <si>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</si>
  <si>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</si>
  <si>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</si>
  <si>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</si>
  <si>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</si>
  <si>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</si>
  <si>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</si>
  <si>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</si>
  <si>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</si>
  <si>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</si>
  <si>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</si>
  <si>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</si>
  <si>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</si>
  <si>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</si>
  <si>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</si>
  <si>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</si>
  <si>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</si>
  <si>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</si>
  <si>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</si>
  <si>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</si>
  <si>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</si>
  <si>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</si>
  <si>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</si>
  <si>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</si>
  <si>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</si>
  <si>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</si>
  <si>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</si>
  <si>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</si>
  <si>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</si>
  <si>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</si>
  <si>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</si>
  <si>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</si>
  <si>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</si>
  <si>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</si>
  <si>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</si>
  <si>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</si>
  <si>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</si>
  <si>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</si>
  <si>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</si>
  <si>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</si>
  <si>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</si>
  <si>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</si>
  <si>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</si>
  <si>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</si>
  <si>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</si>
  <si>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</si>
  <si>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</si>
  <si>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</si>
  <si>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</si>
  <si>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</si>
  <si>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</si>
  <si>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</si>
  <si>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</si>
  <si>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</si>
  <si>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</si>
  <si>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</si>
  <si>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</si>
  <si>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</si>
  <si>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</si>
  <si>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</si>
  <si>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</si>
  <si>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</si>
  <si>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</si>
  <si>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</si>
  <si>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</si>
  <si>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</si>
  <si>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</si>
  <si>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</si>
  <si>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</si>
  <si>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</si>
  <si>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</si>
  <si>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</si>
  <si>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</si>
  <si>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</si>
  <si>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</si>
  <si>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</si>
  <si>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</si>
  <si>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</si>
  <si>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</si>
  <si>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</si>
  <si>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</si>
  <si>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</si>
  <si>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</si>
  <si>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</si>
  <si>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</si>
  <si>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</si>
  <si>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</si>
  <si>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</si>
  <si>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</si>
  <si>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</si>
  <si>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</si>
  <si>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</si>
  <si>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</si>
  <si>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</si>
  <si>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</si>
  <si>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</si>
  <si>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</si>
  <si>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</si>
  <si>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</si>
  <si>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</si>
  <si>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</si>
  <si>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</si>
  <si>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</si>
  <si>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</si>
  <si>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</si>
  <si>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</si>
  <si>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</si>
  <si>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</si>
  <si>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</si>
  <si>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</si>
  <si>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</si>
  <si>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</si>
  <si>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</si>
  <si>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</si>
  <si>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</si>
  <si>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</si>
  <si>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</si>
  <si>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</si>
  <si>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</si>
  <si>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</si>
  <si>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</si>
  <si>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</si>
  <si>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</si>
  <si>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</si>
  <si>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</si>
  <si>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</si>
  <si>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</si>
  <si>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</si>
  <si>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</si>
  <si>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</si>
  <si>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</si>
  <si>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</si>
  <si>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</si>
  <si>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</si>
  <si>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</si>
  <si>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</si>
  <si>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</si>
  <si>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</si>
  <si>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</si>
  <si>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</si>
  <si>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</si>
  <si>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</si>
  <si>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</si>
  <si>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</si>
  <si>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</si>
  <si>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</si>
  <si>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</si>
  <si>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</si>
  <si>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</si>
  <si>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</si>
  <si>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</si>
  <si>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</si>
  <si>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</si>
  <si>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</si>
  <si>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</si>
  <si>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</si>
  <si>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</si>
  <si>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</si>
  <si>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</si>
  <si>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</si>
  <si>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</si>
  <si>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</si>
  <si>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</si>
  <si>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</si>
  <si>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</si>
  <si>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</si>
  <si>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</si>
  <si>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</si>
  <si>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</si>
  <si>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</si>
  <si>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</si>
  <si>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</si>
  <si>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</si>
  <si>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</si>
  <si>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</si>
  <si>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</si>
  <si>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</si>
  <si>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</si>
  <si>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</si>
  <si>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</si>
  <si>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</si>
  <si>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</si>
  <si>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</si>
  <si>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</si>
  <si>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</si>
  <si>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</si>
  <si>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</si>
  <si>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</si>
  <si>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</si>
  <si>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</si>
  <si>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</si>
  <si>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</si>
  <si>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</si>
  <si>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</si>
  <si>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</si>
  <si>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</si>
  <si>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</si>
  <si>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</si>
  <si>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</si>
  <si>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</si>
  <si>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</si>
  <si>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</si>
  <si>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</si>
  <si>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</si>
  <si>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</si>
  <si>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</si>
  <si>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</si>
  <si>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</si>
  <si>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</si>
  <si>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</si>
  <si>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</si>
  <si>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</si>
  <si>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</si>
  <si>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</si>
  <si>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</si>
  <si>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</si>
  <si>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</si>
  <si>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</si>
  <si>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</si>
  <si>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</si>
  <si>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</si>
  <si>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</si>
  <si>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</si>
  <si>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</si>
  <si>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</si>
  <si>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</si>
  <si>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</si>
  <si>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</si>
  <si>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</si>
  <si>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</si>
  <si>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</si>
  <si>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</si>
  <si>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</si>
  <si>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</si>
  <si>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</si>
  <si>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</si>
  <si>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</si>
  <si>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</si>
  <si>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</si>
  <si>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</si>
  <si>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</si>
  <si>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</si>
  <si>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</si>
  <si>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</si>
  <si>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</si>
  <si>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</si>
  <si>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</si>
  <si>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</si>
  <si>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</si>
  <si>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</si>
  <si>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</si>
  <si>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</si>
  <si>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</si>
  <si>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</si>
  <si>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</si>
  <si>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</si>
  <si>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</si>
  <si>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</si>
  <si>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</si>
  <si>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</si>
  <si>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</si>
  <si>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</si>
  <si>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</si>
  <si>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</si>
  <si>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</si>
  <si>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</si>
  <si>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</si>
  <si>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</si>
  <si>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</si>
  <si>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</si>
  <si>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</si>
  <si>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</si>
  <si>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</si>
  <si>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</si>
  <si>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</si>
  <si>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</si>
  <si>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</si>
  <si>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</si>
  <si>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</si>
  <si>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</si>
  <si>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</si>
  <si>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</si>
  <si>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</si>
  <si>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</si>
  <si>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</si>
  <si>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</si>
  <si>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</si>
  <si>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</si>
  <si>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</si>
  <si>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</si>
  <si>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</si>
  <si>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</si>
  <si>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</si>
  <si>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</si>
  <si>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</si>
  <si>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</si>
  <si>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</si>
  <si>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</si>
  <si>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</si>
  <si>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</si>
  <si>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</si>
  <si>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</si>
  <si>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</si>
  <si>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</si>
  <si>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</si>
  <si>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</si>
  <si>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</si>
  <si>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</si>
  <si>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</si>
  <si>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</si>
  <si>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</si>
  <si>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</si>
  <si>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</si>
  <si>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</si>
  <si>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</si>
  <si>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</si>
  <si>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</si>
  <si>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</si>
  <si>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</si>
  <si>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</si>
  <si>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</si>
  <si>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</si>
  <si>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</si>
  <si>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</si>
  <si>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</si>
  <si>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</si>
  <si>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</si>
  <si>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</si>
  <si>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</si>
  <si>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</si>
  <si>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</si>
  <si>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</si>
  <si>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</si>
  <si>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</si>
  <si>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</si>
  <si>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</si>
  <si>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</si>
  <si>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</si>
  <si>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</si>
  <si>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</si>
  <si>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</si>
  <si>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</si>
  <si>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</si>
  <si>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</si>
  <si>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</si>
  <si>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</si>
  <si>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</si>
  <si>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</si>
  <si>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</si>
  <si>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</si>
  <si>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</si>
  <si>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</si>
  <si>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</si>
  <si>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</si>
  <si>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</si>
  <si>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</si>
  <si>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</si>
  <si>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</si>
  <si>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</si>
  <si>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</si>
  <si>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</si>
  <si>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</si>
  <si>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</si>
  <si>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</si>
  <si>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</si>
  <si>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</si>
  <si>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</si>
  <si>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</si>
  <si>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</si>
  <si>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</si>
  <si>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</si>
  <si>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</si>
  <si>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</si>
  <si>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</si>
  <si>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</si>
  <si>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</si>
  <si>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</si>
  <si>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</si>
  <si>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</si>
  <si>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</si>
  <si>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</si>
  <si>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</si>
  <si>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</si>
  <si>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</si>
  <si>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</si>
  <si>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</si>
  <si>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</si>
  <si>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</si>
  <si>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</si>
  <si>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</si>
  <si>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</si>
  <si>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</si>
  <si>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</si>
  <si>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</si>
  <si>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</si>
  <si>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</si>
  <si>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</si>
  <si>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</si>
  <si>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</si>
  <si>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</si>
  <si>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</si>
  <si>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</si>
  <si>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</si>
  <si>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</si>
  <si>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</si>
  <si>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</si>
  <si>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</si>
  <si>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</si>
  <si>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</si>
  <si>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</si>
  <si>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</si>
  <si>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</si>
  <si>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</si>
  <si>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</si>
  <si>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</si>
  <si>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</si>
  <si>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</si>
  <si>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</si>
  <si>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</si>
  <si>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</si>
  <si>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</si>
  <si>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</si>
  <si>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</si>
  <si>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</si>
  <si>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</si>
  <si>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</si>
  <si>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</si>
  <si>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</si>
  <si>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</si>
  <si>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</si>
  <si>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</si>
  <si>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</si>
  <si>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</si>
  <si>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</si>
  <si>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</si>
  <si>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</si>
  <si>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</si>
  <si>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</si>
  <si>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</si>
  <si>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</si>
  <si>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</si>
  <si>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</si>
  <si>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</si>
  <si>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</si>
  <si>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</si>
  <si>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</si>
  <si>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</si>
  <si>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</si>
  <si>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</si>
  <si>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</si>
  <si>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</si>
  <si>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</si>
  <si>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</si>
  <si>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</si>
  <si>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</si>
  <si>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</si>
  <si>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</si>
  <si>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</si>
  <si>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</si>
  <si>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</si>
  <si>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</si>
  <si>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</si>
  <si>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</si>
  <si>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</si>
  <si>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</si>
  <si>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</si>
  <si>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</si>
  <si>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</si>
  <si>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</si>
  <si>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</si>
  <si>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</si>
  <si>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</si>
  <si>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</si>
  <si>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</si>
  <si>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</si>
  <si>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</si>
  <si>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</si>
  <si>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</si>
  <si>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</si>
  <si>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</si>
  <si>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</si>
  <si>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</si>
  <si>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</si>
  <si>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</si>
  <si>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</si>
  <si>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</si>
  <si>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</si>
  <si>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</si>
  <si>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</si>
  <si>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</si>
  <si>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</si>
  <si>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</si>
  <si>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</si>
  <si>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</si>
  <si>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</si>
  <si>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</si>
  <si>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</si>
  <si>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</si>
  <si>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</si>
  <si>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</si>
  <si>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</si>
  <si>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</si>
  <si>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</si>
  <si>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</si>
  <si>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</si>
  <si>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</si>
  <si>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</si>
  <si>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</si>
  <si>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</si>
  <si>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</si>
  <si>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</si>
  <si>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</si>
  <si>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</si>
  <si>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</si>
  <si>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</si>
  <si>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</si>
  <si>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</si>
  <si>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</si>
  <si>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</si>
  <si>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</si>
  <si>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</si>
  <si>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</si>
  <si>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</si>
  <si>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</si>
  <si>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</si>
  <si>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</si>
  <si>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</si>
  <si>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</si>
  <si>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</si>
  <si>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</si>
  <si>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</si>
  <si>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</si>
  <si>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</si>
  <si>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</si>
  <si>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</si>
  <si>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</si>
  <si>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</si>
  <si>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</si>
  <si>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</si>
  <si>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</si>
  <si>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</si>
  <si>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</si>
  <si>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</si>
  <si>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</si>
  <si>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</si>
  <si>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</si>
  <si>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</si>
  <si>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</si>
  <si>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</si>
  <si>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</si>
  <si>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</si>
  <si>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</si>
  <si>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</si>
  <si>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</si>
  <si>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</si>
  <si>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</si>
  <si>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</si>
  <si>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</si>
  <si>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</si>
  <si>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</si>
  <si>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</si>
  <si>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</si>
  <si>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</si>
  <si>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</si>
  <si>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</si>
  <si>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</si>
  <si>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</si>
  <si>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</si>
  <si>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</si>
  <si>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</si>
  <si>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</si>
  <si>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</si>
  <si>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</si>
  <si>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</si>
  <si>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</si>
  <si>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</si>
  <si>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</si>
  <si>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</si>
  <si>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</si>
  <si>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</si>
  <si>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</si>
  <si>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</si>
  <si>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</si>
  <si>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</si>
  <si>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</si>
  <si>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</si>
  <si>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</si>
  <si>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</si>
  <si>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</si>
  <si>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</si>
  <si>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</si>
  <si>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</si>
  <si>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</si>
  <si>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</si>
  <si>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</si>
  <si>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</si>
  <si>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</si>
  <si>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</si>
  <si>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</si>
  <si>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</si>
  <si>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</si>
  <si>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</si>
  <si>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</si>
  <si>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</si>
  <si>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</si>
  <si>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</si>
  <si>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</si>
  <si>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</si>
  <si>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</si>
  <si>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</si>
  <si>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</si>
  <si>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</si>
  <si>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</si>
  <si>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</si>
  <si>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</si>
  <si>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</si>
  <si>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</si>
  <si>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</si>
  <si>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</si>
  <si>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</si>
  <si>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</si>
  <si>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</si>
  <si>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</si>
  <si>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</si>
  <si>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</si>
  <si>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</si>
  <si>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</si>
  <si>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</si>
  <si>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</si>
  <si>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</si>
  <si>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</si>
  <si>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</si>
  <si>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</si>
  <si>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</si>
  <si>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</si>
  <si>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</si>
  <si>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</si>
  <si>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</si>
  <si>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</si>
  <si>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</si>
  <si>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</si>
  <si>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</si>
  <si>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</si>
  <si>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</si>
  <si>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</si>
  <si>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</si>
  <si>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</si>
  <si>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</si>
  <si>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</si>
  <si>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</si>
  <si>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</si>
  <si>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</si>
  <si>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</si>
  <si>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</si>
  <si>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</si>
  <si>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</si>
  <si>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</si>
  <si>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</si>
  <si>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</si>
  <si>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</si>
  <si>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</si>
  <si>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</si>
  <si>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</si>
  <si>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</si>
  <si>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</si>
  <si>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</si>
  <si>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</si>
  <si>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</si>
  <si>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</si>
  <si>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</si>
  <si>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</si>
  <si>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</si>
  <si>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</si>
  <si>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</si>
  <si>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</si>
  <si>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</si>
  <si>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</si>
  <si>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</si>
  <si>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</si>
  <si>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</si>
  <si>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</si>
  <si>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</si>
  <si>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</si>
  <si>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</si>
  <si>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</si>
  <si>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</si>
  <si>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</si>
  <si>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</si>
  <si>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</si>
  <si>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</si>
  <si>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</si>
  <si>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</si>
  <si>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</si>
  <si>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</si>
  <si>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</si>
  <si>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</si>
  <si>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</si>
  <si>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</si>
  <si>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</si>
  <si>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</si>
  <si>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</si>
  <si>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</si>
  <si>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</si>
  <si>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</si>
  <si>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</si>
  <si>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</si>
  <si>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</si>
  <si>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</si>
  <si>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</si>
  <si>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</si>
  <si>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</si>
  <si>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</si>
  <si>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</si>
  <si>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</si>
  <si>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</si>
  <si>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</si>
  <si>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</si>
  <si>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</si>
  <si>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</si>
  <si>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</si>
  <si>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</si>
  <si>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</si>
  <si>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</si>
  <si>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</si>
  <si>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</si>
  <si>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</si>
  <si>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</si>
  <si>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</si>
  <si>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</si>
  <si>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</si>
  <si>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</si>
  <si>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</si>
  <si>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</si>
  <si>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</si>
  <si>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</si>
  <si>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</si>
  <si>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</si>
  <si>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</si>
  <si>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</si>
  <si>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</si>
  <si>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</si>
  <si>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</si>
  <si>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</si>
  <si>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</si>
  <si>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</si>
  <si>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</si>
  <si>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</si>
  <si>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</si>
  <si>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</si>
  <si>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</si>
  <si>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</si>
  <si>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</si>
  <si>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</si>
  <si>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</si>
  <si>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</si>
  <si>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</si>
  <si>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</si>
  <si>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</si>
  <si>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</si>
  <si>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</si>
  <si>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</si>
  <si>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</si>
  <si>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</si>
  <si>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</si>
  <si>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</si>
  <si>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</si>
  <si>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</si>
  <si>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</si>
  <si>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</si>
  <si>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</si>
  <si>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</si>
  <si>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</si>
  <si>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</si>
  <si>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</si>
  <si>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</si>
  <si>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</si>
  <si>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</si>
  <si>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</si>
  <si>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</si>
  <si>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</si>
  <si>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</si>
  <si>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</si>
  <si>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</si>
  <si>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</si>
  <si>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</si>
  <si>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</si>
  <si>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</si>
  <si>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</si>
  <si>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</si>
  <si>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</si>
  <si>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</si>
  <si>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</si>
  <si>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</si>
  <si>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</si>
  <si>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</si>
  <si>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</si>
  <si>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</si>
  <si>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</si>
  <si>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</si>
  <si>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</si>
  <si>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</si>
  <si>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</si>
  <si>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</si>
  <si>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</si>
  <si>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</si>
  <si>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</si>
  <si>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</si>
  <si>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</si>
  <si>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</si>
  <si>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</si>
  <si>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</si>
  <si>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</si>
  <si>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</si>
  <si>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</si>
  <si>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</si>
  <si>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</si>
  <si>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</si>
  <si>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</si>
  <si>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</si>
  <si>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</si>
  <si>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</si>
  <si>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</si>
  <si>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</si>
  <si>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</si>
  <si>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</si>
  <si>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</si>
  <si>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</si>
  <si>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</si>
  <si>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</si>
  <si>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</si>
  <si>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</si>
  <si>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</si>
  <si>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</si>
  <si>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</si>
  <si>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</si>
  <si>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</si>
  <si>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</si>
  <si>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</si>
  <si>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</si>
  <si>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</si>
  <si>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</si>
  <si>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</si>
  <si>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</si>
  <si>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</si>
  <si>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</si>
  <si>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</si>
  <si>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</si>
  <si>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</si>
  <si>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</si>
  <si>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</si>
  <si>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</si>
  <si>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</si>
  <si>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</si>
  <si>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</si>
  <si>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</si>
  <si>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</si>
  <si>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</si>
  <si>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</si>
  <si>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</si>
  <si>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</si>
  <si>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</si>
  <si>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</si>
  <si>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</si>
  <si>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</si>
  <si>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</si>
  <si>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</si>
  <si>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</si>
  <si>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</si>
  <si>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</si>
  <si>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</si>
  <si>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</si>
  <si>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</si>
  <si>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</si>
  <si>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</si>
  <si>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</si>
  <si>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</si>
  <si>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</si>
  <si>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</si>
  <si>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</si>
  <si>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</si>
  <si>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</si>
  <si>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</si>
  <si>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</si>
  <si>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</si>
  <si>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</si>
  <si>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</si>
  <si>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</si>
  <si>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</si>
  <si>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</si>
  <si>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</si>
  <si>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</si>
  <si>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</si>
  <si>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</si>
  <si>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</si>
  <si>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</si>
  <si>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</si>
  <si>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</si>
  <si>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</si>
  <si>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</si>
  <si>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</si>
  <si>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</si>
  <si>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</si>
  <si>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</si>
  <si>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</si>
  <si>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</si>
  <si>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</si>
  <si>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</si>
  <si>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</si>
  <si>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</si>
  <si>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</si>
  <si>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</si>
  <si>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</si>
  <si>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</si>
  <si>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</si>
  <si>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</si>
  <si>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</si>
  <si>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</si>
  <si>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</si>
  <si>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</si>
  <si>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</si>
  <si>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</si>
  <si>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</si>
  <si>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</si>
  <si>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</si>
  <si>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</si>
  <si>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</si>
  <si>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</si>
  <si>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</si>
  <si>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</si>
  <si>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</si>
  <si>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</si>
  <si>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</si>
  <si>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</si>
  <si>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</si>
  <si>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</si>
  <si>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</si>
  <si>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</si>
  <si>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</si>
  <si>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</si>
  <si>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</si>
  <si>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</si>
  <si>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</si>
  <si>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</si>
  <si>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</si>
  <si>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</si>
  <si>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</si>
  <si>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</si>
  <si>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</si>
  <si>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</si>
  <si>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</si>
  <si>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</si>
  <si>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</si>
  <si>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</si>
  <si>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</si>
  <si>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</si>
  <si>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</si>
  <si>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</si>
  <si>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</si>
  <si>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</si>
  <si>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</si>
  <si>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</si>
  <si>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</si>
  <si>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</si>
  <si>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</si>
  <si>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</si>
  <si>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</si>
  <si>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</si>
  <si>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</si>
  <si>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</si>
  <si>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</si>
  <si>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</si>
  <si>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</si>
  <si>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</si>
  <si>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</si>
  <si>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</si>
  <si>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</si>
  <si>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</si>
  <si>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</si>
  <si>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</si>
  <si>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</si>
  <si>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</si>
  <si>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</si>
  <si>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</si>
  <si>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</si>
  <si>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</si>
  <si>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</si>
  <si>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</si>
  <si>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</si>
  <si>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</si>
  <si>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</si>
  <si>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</si>
  <si>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</si>
  <si>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</si>
  <si>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</si>
  <si>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</si>
  <si>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</si>
  <si>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</si>
  <si>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</si>
  <si>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</si>
  <si>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</si>
  <si>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</si>
  <si>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</si>
  <si>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</si>
  <si>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</si>
  <si>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</si>
  <si>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</si>
  <si>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</si>
  <si>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</si>
  <si>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</si>
  <si>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</si>
  <si>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</si>
  <si>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</si>
  <si>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</si>
  <si>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</si>
  <si>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</si>
  <si>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</si>
  <si>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</si>
  <si>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</si>
  <si>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</si>
  <si>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</si>
  <si>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</si>
  <si>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</si>
  <si>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</si>
  <si>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</si>
  <si>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</si>
  <si>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</si>
  <si>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</si>
  <si>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</si>
  <si>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</si>
  <si>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</si>
  <si>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</si>
  <si>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</si>
  <si>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</si>
  <si>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</si>
  <si>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</si>
  <si>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</si>
  <si>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</si>
  <si>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</si>
  <si>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</si>
  <si>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</si>
  <si>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</si>
  <si>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</si>
  <si>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</si>
  <si>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</si>
  <si>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</si>
  <si>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</si>
  <si>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</si>
  <si>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</si>
  <si>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</si>
  <si>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</si>
  <si>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</si>
  <si>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</si>
  <si>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</si>
  <si>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</si>
  <si>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</si>
  <si>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</si>
  <si>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</si>
  <si>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</si>
  <si>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</si>
  <si>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</si>
  <si>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</si>
  <si>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</si>
  <si>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</si>
  <si>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</si>
  <si>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</si>
  <si>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</si>
  <si>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</si>
  <si>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</si>
  <si>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</si>
  <si>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</si>
  <si>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</si>
  <si>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</si>
  <si>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</si>
  <si>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</si>
  <si>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</si>
  <si>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</si>
  <si>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</si>
  <si>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</si>
  <si>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</si>
  <si>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</si>
  <si>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</si>
  <si>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</si>
  <si>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</si>
  <si>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</si>
  <si>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</si>
  <si>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</si>
  <si>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</si>
  <si>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</si>
  <si>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</si>
  <si>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</si>
  <si>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</si>
  <si>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</si>
  <si>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</si>
  <si>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</si>
  <si>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</si>
  <si>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</si>
  <si>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</si>
  <si>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</si>
  <si>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</si>
  <si>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</si>
  <si>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</si>
  <si>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</si>
  <si>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</si>
  <si>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</si>
  <si>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</si>
  <si>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</si>
  <si>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</si>
  <si>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</si>
  <si>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</si>
  <si>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</si>
  <si>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</si>
  <si>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</si>
  <si>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</si>
  <si>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</si>
  <si>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</si>
  <si>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</si>
  <si>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</si>
  <si>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</si>
  <si>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</si>
  <si>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</si>
  <si>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</si>
  <si>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</si>
  <si>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</si>
  <si>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</si>
  <si>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</si>
  <si>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</si>
  <si>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</si>
  <si>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</si>
  <si>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</si>
  <si>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</si>
  <si>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</si>
  <si>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</si>
  <si>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</si>
  <si>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</si>
  <si>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</si>
  <si>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</si>
  <si>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</si>
  <si>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</si>
  <si>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</si>
  <si>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</si>
  <si>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</si>
  <si>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</si>
  <si>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</si>
  <si>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</si>
  <si>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</si>
  <si>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</si>
  <si>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</si>
  <si>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</si>
  <si>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</si>
  <si>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</si>
  <si>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</si>
  <si>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</si>
  <si>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</si>
  <si>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</si>
  <si>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</si>
  <si>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</si>
  <si>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</si>
  <si>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</si>
  <si>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</si>
  <si>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</si>
  <si>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</si>
  <si>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</si>
  <si>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</si>
  <si>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</si>
  <si>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</si>
  <si>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</si>
  <si>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</si>
  <si>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</si>
  <si>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</si>
  <si>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</si>
  <si>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</si>
  <si>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</si>
  <si>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</si>
  <si>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</si>
  <si>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</si>
  <si>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</si>
  <si>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</si>
  <si>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</si>
  <si>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</si>
  <si>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</si>
  <si>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</si>
  <si>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</si>
  <si>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</si>
  <si>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</si>
  <si>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</si>
  <si>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</si>
  <si>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</si>
  <si>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</si>
  <si>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</si>
  <si>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</si>
  <si>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</si>
  <si>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</si>
  <si>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</si>
  <si>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</si>
  <si>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</si>
  <si>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</si>
  <si>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</si>
  <si>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</si>
  <si>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</si>
  <si>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</si>
  <si>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</si>
  <si>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</si>
  <si>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</si>
  <si>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</si>
  <si>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</si>
  <si>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</si>
  <si>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</si>
  <si>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</si>
  <si>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</si>
  <si>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</si>
  <si>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</si>
  <si>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</si>
  <si>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</si>
  <si>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</si>
  <si>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</si>
  <si>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</si>
  <si>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</si>
  <si>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</si>
  <si>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</si>
  <si>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</si>
  <si>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</si>
  <si>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</si>
  <si>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</si>
  <si>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</si>
  <si>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</si>
  <si>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</si>
  <si>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</si>
  <si>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</si>
  <si>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</si>
  <si>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</si>
  <si>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</si>
  <si>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</si>
  <si>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</si>
  <si>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</si>
  <si>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</si>
  <si>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</si>
  <si>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</si>
  <si>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</si>
  <si>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</si>
  <si>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</si>
  <si>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</si>
  <si>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</si>
  <si>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</si>
  <si>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</si>
  <si>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</si>
  <si>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</si>
  <si>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</si>
  <si>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</si>
  <si>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</si>
  <si>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</si>
  <si>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</si>
  <si>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</si>
  <si>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</si>
  <si>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</si>
  <si>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</si>
  <si>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</si>
  <si>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</si>
  <si>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</si>
  <si>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</si>
  <si>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</si>
  <si>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</si>
  <si>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</si>
  <si>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</si>
  <si>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</si>
  <si>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</si>
  <si>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</si>
  <si>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</si>
  <si>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</si>
  <si>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</si>
  <si>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</si>
  <si>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</si>
  <si>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</si>
  <si>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</si>
  <si>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</si>
  <si>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</si>
  <si>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</si>
  <si>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</si>
  <si>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</si>
  <si>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</si>
  <si>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</si>
  <si>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</si>
  <si>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</si>
  <si>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</si>
  <si>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</si>
  <si>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</si>
  <si>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</si>
  <si>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</si>
  <si>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</si>
  <si>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</si>
  <si>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</si>
  <si>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</si>
  <si>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</si>
  <si>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</si>
  <si>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</si>
  <si>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</si>
  <si>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</si>
  <si>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</si>
  <si>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</si>
  <si>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</si>
  <si>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</si>
  <si>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</si>
  <si>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</si>
  <si>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</si>
  <si>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</si>
  <si>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</si>
  <si>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</si>
  <si>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</si>
  <si>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</si>
  <si>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</si>
  <si>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</si>
  <si>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</si>
  <si>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</si>
  <si>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</si>
  <si>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</si>
  <si>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</si>
  <si>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</si>
  <si>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</si>
  <si>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</si>
  <si>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</si>
  <si>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</si>
  <si>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</si>
  <si>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</si>
  <si>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</si>
  <si>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</si>
  <si>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</si>
  <si>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</si>
  <si>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</si>
  <si>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</si>
  <si>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</si>
  <si>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</si>
  <si>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</si>
  <si>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</si>
  <si>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</si>
  <si>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</si>
  <si>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</si>
  <si>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</si>
  <si>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</si>
  <si>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</si>
  <si>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</si>
  <si>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</si>
  <si>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</si>
  <si>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</si>
  <si>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</si>
  <si>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</si>
  <si>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</si>
  <si>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</si>
  <si>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</si>
  <si>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</si>
  <si>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</si>
  <si>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</si>
  <si>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</si>
  <si>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</si>
  <si>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</si>
  <si>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</si>
  <si>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</si>
  <si>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</si>
  <si>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</si>
  <si>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</si>
  <si>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</si>
  <si>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</si>
  <si>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</si>
  <si>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</si>
  <si>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</si>
  <si>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</si>
  <si>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</si>
  <si>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</si>
  <si>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</si>
  <si>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</si>
  <si>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</si>
  <si>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</si>
  <si>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</si>
  <si>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</si>
  <si>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</si>
  <si>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</si>
  <si>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</si>
  <si>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</si>
  <si>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</si>
  <si>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</si>
  <si>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</si>
  <si>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</si>
  <si>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</si>
  <si>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</si>
  <si>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</si>
  <si>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</si>
  <si>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</si>
  <si>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</si>
  <si>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</si>
  <si>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</si>
  <si>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</si>
  <si>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</si>
  <si>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</si>
  <si>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</si>
  <si>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</si>
  <si>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</si>
  <si>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</si>
  <si>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</si>
  <si>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</si>
  <si>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</si>
  <si>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</si>
  <si>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</si>
  <si>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</si>
  <si>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</si>
  <si>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</si>
  <si>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</si>
  <si>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</si>
  <si>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</si>
  <si>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</si>
  <si>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</si>
  <si>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</si>
  <si>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</si>
  <si>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</si>
  <si>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</si>
  <si>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</si>
  <si>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</si>
  <si>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</si>
  <si>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</si>
  <si>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</si>
  <si>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</si>
  <si>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</si>
  <si>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</si>
  <si>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</si>
  <si>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</si>
  <si>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</si>
  <si>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</si>
  <si>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</si>
  <si>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</si>
  <si>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</si>
  <si>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</si>
  <si>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</si>
  <si>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</si>
  <si>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</si>
  <si>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</si>
  <si>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</si>
  <si>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</si>
  <si>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</si>
  <si>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</si>
  <si>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</si>
  <si>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</si>
  <si>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</si>
  <si>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</si>
  <si>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</si>
  <si>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</si>
  <si>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</si>
  <si>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</si>
  <si>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</si>
  <si>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</si>
  <si>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</si>
  <si>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</si>
  <si>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</si>
  <si>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</si>
  <si>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</si>
  <si>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</si>
  <si>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</si>
  <si>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</si>
  <si>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</si>
  <si>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</si>
  <si>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</si>
  <si>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</si>
  <si>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</si>
  <si>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</si>
  <si>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</si>
  <si>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</si>
  <si>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</si>
  <si>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</si>
  <si>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</si>
  <si>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</si>
  <si>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</si>
  <si>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</si>
  <si>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</si>
  <si>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</si>
  <si>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</si>
  <si>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</si>
  <si>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</si>
  <si>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</si>
  <si>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</si>
  <si>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</si>
  <si>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</si>
  <si>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</si>
  <si>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</si>
  <si>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</si>
  <si>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</si>
  <si>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</si>
  <si>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</si>
  <si>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</si>
  <si>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</si>
  <si>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</si>
  <si>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</si>
  <si>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</si>
  <si>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</si>
  <si>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</si>
  <si>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</si>
  <si>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</si>
  <si>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</si>
  <si>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</si>
  <si>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</si>
  <si>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</si>
  <si>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</si>
  <si>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</si>
  <si>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</si>
  <si>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</si>
  <si>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</si>
  <si>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</si>
  <si>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</si>
  <si>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</si>
  <si>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</si>
  <si>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</si>
  <si>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</si>
  <si>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</si>
  <si>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</si>
  <si>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</si>
  <si>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</si>
  <si>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</si>
  <si>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</si>
  <si>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</si>
  <si>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</si>
  <si>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</si>
  <si>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</si>
  <si>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</si>
  <si>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</si>
  <si>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</si>
  <si>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</si>
  <si>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</si>
  <si>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</si>
  <si>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</si>
  <si>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</si>
  <si>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</si>
  <si>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</si>
  <si>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</si>
  <si>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</si>
  <si>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</si>
  <si>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</si>
  <si>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</si>
  <si>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</si>
  <si>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</si>
  <si>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</si>
  <si>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</si>
  <si>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</si>
  <si>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</si>
  <si>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</si>
  <si>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</si>
  <si>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</si>
  <si>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</si>
  <si>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</si>
  <si>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</si>
  <si>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</si>
  <si>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</si>
  <si>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</si>
  <si>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</si>
  <si>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</si>
  <si>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</si>
  <si>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</si>
  <si>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</si>
  <si>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</si>
  <si>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</si>
  <si>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</si>
  <si>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</si>
  <si>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</si>
  <si>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</si>
  <si>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</si>
  <si>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</si>
  <si>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</si>
  <si>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</si>
  <si>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</si>
  <si>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</si>
  <si>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</si>
  <si>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</si>
  <si>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</si>
  <si>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</si>
  <si>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</si>
  <si>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</si>
  <si>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</si>
  <si>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</si>
  <si>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</si>
  <si>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</si>
  <si>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</si>
  <si>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</si>
  <si>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</si>
  <si>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</si>
  <si>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</si>
  <si>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</si>
  <si>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</si>
  <si>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</si>
  <si>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</si>
  <si>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</si>
  <si>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</si>
  <si>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</si>
  <si>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</si>
  <si>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</si>
  <si>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</si>
  <si>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</si>
  <si>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</si>
  <si>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</si>
  <si>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</si>
  <si>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</si>
  <si>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</si>
  <si>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</si>
  <si>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</si>
  <si>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</si>
  <si>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</si>
  <si>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</si>
  <si>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</si>
  <si>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</si>
  <si>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</si>
  <si>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</si>
  <si>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</si>
  <si>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</si>
  <si>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</si>
  <si>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</si>
  <si>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</si>
  <si>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</si>
  <si>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</si>
  <si>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</si>
  <si>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</si>
  <si>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</si>
  <si>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</si>
  <si>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</si>
  <si>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</si>
  <si>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</si>
  <si>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</si>
  <si>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</si>
  <si>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</si>
  <si>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</si>
  <si>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</si>
  <si>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</si>
  <si>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</si>
  <si>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</si>
  <si>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</si>
  <si>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</si>
  <si>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</si>
  <si>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</si>
  <si>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</si>
  <si>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</si>
  <si>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</si>
  <si>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</si>
  <si>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</si>
  <si>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</si>
  <si>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</si>
  <si>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</si>
  <si>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</si>
  <si>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</si>
  <si>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</si>
  <si>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</si>
  <si>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</si>
  <si>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</si>
  <si>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</si>
  <si>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</si>
  <si>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</si>
  <si>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</si>
  <si>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</si>
  <si>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</si>
  <si>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</si>
  <si>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</si>
  <si>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</si>
  <si>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</si>
  <si>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</si>
  <si>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</si>
  <si>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</si>
  <si>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</si>
  <si>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</si>
  <si>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</si>
  <si>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</si>
  <si>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</si>
  <si>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</si>
  <si>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</si>
  <si>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</si>
  <si>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</si>
  <si>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</si>
  <si>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</si>
  <si>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</si>
  <si>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</si>
  <si>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</si>
  <si>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</si>
  <si>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</si>
  <si>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</si>
  <si>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</si>
  <si>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</si>
  <si>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</si>
  <si>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</si>
  <si>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</si>
  <si>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</si>
  <si>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</si>
  <si>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</si>
  <si>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</si>
  <si>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</si>
  <si>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</si>
  <si>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</si>
  <si>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</si>
  <si>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</si>
  <si>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</si>
  <si>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</si>
  <si>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</si>
  <si>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</si>
  <si>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</si>
  <si>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</si>
  <si>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</si>
  <si>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</si>
  <si>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</si>
  <si>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</si>
  <si>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</si>
  <si>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</si>
  <si>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</si>
  <si>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</si>
  <si>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</si>
  <si>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</si>
  <si>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</si>
  <si>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</si>
  <si>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</si>
  <si>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</si>
  <si>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</si>
  <si>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</si>
  <si>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</si>
  <si>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</si>
  <si>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</si>
  <si>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</si>
  <si>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</si>
  <si>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</si>
  <si>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</si>
  <si>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</si>
  <si>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</si>
  <si>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</si>
  <si>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</si>
  <si>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</si>
  <si>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</si>
  <si>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</si>
  <si>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</si>
  <si>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</si>
  <si>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</si>
  <si>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</si>
  <si>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</si>
  <si>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</si>
  <si>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</si>
  <si>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</si>
  <si>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</si>
  <si>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</si>
  <si>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</si>
  <si>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</si>
  <si>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</si>
  <si>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</si>
  <si>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</si>
  <si>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</si>
  <si>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</si>
  <si>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</si>
  <si>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</si>
  <si>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</si>
  <si>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</si>
  <si>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</si>
  <si>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</si>
  <si>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</si>
  <si>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</si>
  <si>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</si>
  <si>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</si>
  <si>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</si>
  <si>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</si>
  <si>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</si>
  <si>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</si>
  <si>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</si>
  <si>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</si>
  <si>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</si>
  <si>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</si>
  <si>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</si>
  <si>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</si>
  <si>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</si>
  <si>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</si>
  <si>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</si>
  <si>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</si>
  <si>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</si>
  <si>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</si>
  <si>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</si>
  <si>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</si>
  <si>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</si>
  <si>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</si>
  <si>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</si>
  <si>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</si>
  <si>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</si>
  <si>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</si>
  <si>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</si>
  <si>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</si>
  <si>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</si>
  <si>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</si>
  <si>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</si>
  <si>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</si>
  <si>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</si>
  <si>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</si>
  <si>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</si>
  <si>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</si>
  <si>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</si>
  <si>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</si>
  <si>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</si>
  <si>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</si>
  <si>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</si>
  <si>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</si>
  <si>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</si>
  <si>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</si>
  <si>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</si>
  <si>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</si>
  <si>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</si>
  <si>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</si>
  <si>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</si>
  <si>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</si>
  <si>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</si>
  <si>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</si>
  <si>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</si>
  <si>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</si>
  <si>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</si>
  <si>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</si>
  <si>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</si>
  <si>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</si>
  <si>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</si>
  <si>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</si>
  <si>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</si>
  <si>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</si>
  <si>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</si>
  <si>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</si>
  <si>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</si>
  <si>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</si>
  <si>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</si>
  <si>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</si>
  <si>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</si>
  <si>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</si>
  <si>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</si>
  <si>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</si>
  <si>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</si>
  <si>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</si>
  <si>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</si>
  <si>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</si>
  <si>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</si>
  <si>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</si>
  <si>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</si>
  <si>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</si>
  <si>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</si>
  <si>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</si>
  <si>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</si>
  <si>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</si>
  <si>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</si>
  <si>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</si>
  <si>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</si>
  <si>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</si>
  <si>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</si>
  <si>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</si>
  <si>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</si>
  <si>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</si>
  <si>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</si>
  <si>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</si>
  <si>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</si>
  <si>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</si>
  <si>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</si>
  <si>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</si>
  <si>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</si>
  <si>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</si>
  <si>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</si>
  <si>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</si>
  <si>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</si>
  <si>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</si>
  <si>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</si>
  <si>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</si>
  <si>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</si>
  <si>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</si>
  <si>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</si>
  <si>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</si>
  <si>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</si>
  <si>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</si>
  <si>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</si>
  <si>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</si>
  <si>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</si>
  <si>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</si>
  <si>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</si>
  <si>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</si>
  <si>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</si>
  <si>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</si>
  <si>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</si>
  <si>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</si>
  <si>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</si>
  <si>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</si>
  <si>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</si>
  <si>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</si>
  <si>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</si>
  <si>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</si>
  <si>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</si>
  <si>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</si>
  <si>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</si>
  <si>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</si>
  <si>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</si>
  <si>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</si>
  <si>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</si>
  <si>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</si>
  <si>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</si>
  <si>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</si>
  <si>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</si>
  <si>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</si>
  <si>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</si>
  <si>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</si>
  <si>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</si>
  <si>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</si>
  <si>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</si>
  <si>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</si>
  <si>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</si>
  <si>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</si>
  <si>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</si>
  <si>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</si>
  <si>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</si>
  <si>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</si>
  <si>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</si>
  <si>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</si>
  <si>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</si>
  <si>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</si>
  <si>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</si>
  <si>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</si>
  <si>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</si>
  <si>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</si>
  <si>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</si>
  <si>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</si>
  <si>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</si>
  <si>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</si>
  <si>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</si>
  <si>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</si>
  <si>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</si>
  <si>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</si>
  <si>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</si>
  <si>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</si>
  <si>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</si>
  <si>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</si>
  <si>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</si>
  <si>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</si>
  <si>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</si>
  <si>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</si>
  <si>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</si>
  <si>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</si>
  <si>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</si>
  <si>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</si>
  <si>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</si>
  <si>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</si>
  <si>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</si>
  <si>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</si>
  <si>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</si>
  <si>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</si>
  <si>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</si>
  <si>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</si>
  <si>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</si>
  <si>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</si>
  <si>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</si>
  <si>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</si>
  <si>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</si>
  <si>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</si>
  <si>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</si>
  <si>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</si>
  <si>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</si>
  <si>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</si>
  <si>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</si>
  <si>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</si>
  <si>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</si>
  <si>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</si>
  <si>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</si>
  <si>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</si>
  <si>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</si>
  <si>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</si>
  <si>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</si>
  <si>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</si>
  <si>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</si>
  <si>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</si>
  <si>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</si>
  <si>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</si>
  <si>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</si>
  <si>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</si>
  <si>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</si>
  <si>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</si>
  <si>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</si>
  <si>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</si>
  <si>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</si>
  <si>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</si>
  <si>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</si>
  <si>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</si>
  <si>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</si>
  <si>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</si>
  <si>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</si>
  <si>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</si>
  <si>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</si>
  <si>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</si>
  <si>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</si>
  <si>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</si>
  <si>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</si>
  <si>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</si>
  <si>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</si>
  <si>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</si>
  <si>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</si>
  <si>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</si>
  <si>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</si>
  <si>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</si>
  <si>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</si>
  <si>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</si>
  <si>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</si>
  <si>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</si>
  <si>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</si>
  <si>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</si>
  <si>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</si>
  <si>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</si>
  <si>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</si>
  <si>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</si>
  <si>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</si>
  <si>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</si>
  <si>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</si>
  <si>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</si>
  <si>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</si>
  <si>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</si>
  <si>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</si>
  <si>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</si>
  <si>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</si>
  <si>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</si>
  <si>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</si>
  <si>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</si>
  <si>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</si>
  <si>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</si>
  <si>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</si>
  <si>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</si>
  <si>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</si>
  <si>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</si>
  <si>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</si>
  <si>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</si>
  <si>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</si>
  <si>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</si>
  <si>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</si>
  <si>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</si>
  <si>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</si>
  <si>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</si>
  <si>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</si>
  <si>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</si>
  <si>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</si>
  <si>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</si>
  <si>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</si>
  <si>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</si>
  <si>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</si>
  <si>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</si>
  <si>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</si>
  <si>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</si>
  <si>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</si>
  <si>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</si>
  <si>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</si>
  <si>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</si>
  <si>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</si>
  <si>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</si>
  <si>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</si>
  <si>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</si>
  <si>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</si>
  <si>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</si>
  <si>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</si>
  <si>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</si>
  <si>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</si>
  <si>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</si>
  <si>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</si>
  <si>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</si>
  <si>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</si>
  <si>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</si>
  <si>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</si>
  <si>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</si>
  <si>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</si>
  <si>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</si>
  <si>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</si>
  <si>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</si>
  <si>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</si>
  <si>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</si>
  <si>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</si>
  <si>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</si>
  <si>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</si>
  <si>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</si>
  <si>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</si>
  <si>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</si>
  <si>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</si>
  <si>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</si>
  <si>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</si>
  <si>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</si>
  <si>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</si>
  <si>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</si>
  <si>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</si>
  <si>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</si>
  <si>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</si>
  <si>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</si>
  <si>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</si>
  <si>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</si>
  <si>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</si>
  <si>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</si>
  <si>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</si>
  <si>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</si>
  <si>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</si>
  <si>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</si>
  <si>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</si>
  <si>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</si>
  <si>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</si>
  <si>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</si>
  <si>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</si>
  <si>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</si>
  <si>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</si>
  <si>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</si>
  <si>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</si>
  <si>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</si>
  <si>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</si>
  <si>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</si>
  <si>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</si>
  <si>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</si>
  <si>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</si>
  <si>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</si>
  <si>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</si>
  <si>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</si>
  <si>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</si>
  <si>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</si>
  <si>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</si>
  <si>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</si>
  <si>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</si>
  <si>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</si>
  <si>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</si>
  <si>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</si>
  <si>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</si>
  <si>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</si>
  <si>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</si>
  <si>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</si>
  <si>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</si>
  <si>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</si>
  <si>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</si>
  <si>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</si>
  <si>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</si>
  <si>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</si>
  <si>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</si>
  <si>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</si>
  <si>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</si>
  <si>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</si>
  <si>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</si>
  <si>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</si>
  <si>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</si>
  <si>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</si>
  <si>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</si>
  <si>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</si>
  <si>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</si>
  <si>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</si>
  <si>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</si>
  <si>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</si>
  <si>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</si>
  <si>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</si>
  <si>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</si>
  <si>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</si>
  <si>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</si>
  <si>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</si>
  <si>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</si>
  <si>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</si>
  <si>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</si>
  <si>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</si>
  <si>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</si>
  <si>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</si>
  <si>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</si>
  <si>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</si>
  <si>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</si>
  <si>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</si>
  <si>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</si>
  <si>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</si>
  <si>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</si>
  <si>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</si>
  <si>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</si>
  <si>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</si>
  <si>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</si>
  <si>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</si>
  <si>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</si>
  <si>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</si>
  <si>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</si>
  <si>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</si>
  <si>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</si>
  <si>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</si>
  <si>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</si>
  <si>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</si>
  <si>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</si>
  <si>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</si>
  <si>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</si>
  <si>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</si>
  <si>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</si>
  <si>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</si>
  <si>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</si>
  <si>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</si>
  <si>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</si>
  <si>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</si>
  <si>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</si>
  <si>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</si>
  <si>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</si>
  <si>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</si>
  <si>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</si>
  <si>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</si>
  <si>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</si>
  <si>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</si>
  <si>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</si>
  <si>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</si>
  <si>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</si>
  <si>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</si>
  <si>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</si>
  <si>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</si>
  <si>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</si>
  <si>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</si>
  <si>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</si>
  <si>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</si>
  <si>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</si>
  <si>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</si>
  <si>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</si>
  <si>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</si>
  <si>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</si>
  <si>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</si>
  <si>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</si>
  <si>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</si>
  <si>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</si>
  <si>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</si>
  <si>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</si>
  <si>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</si>
  <si>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</si>
  <si>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</si>
  <si>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</si>
  <si>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</si>
  <si>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</si>
  <si>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</si>
  <si>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</si>
  <si>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</si>
  <si>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</si>
  <si>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</si>
  <si>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</si>
  <si>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</si>
  <si>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</si>
  <si>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</si>
  <si>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</si>
  <si>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</si>
  <si>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</si>
  <si>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</si>
  <si>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</si>
  <si>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</si>
  <si>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</si>
  <si>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</si>
  <si>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</si>
  <si>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</si>
  <si>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</si>
  <si>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</si>
  <si>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</si>
  <si>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</si>
  <si>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</si>
  <si>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</si>
  <si>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</si>
  <si>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</si>
  <si>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</si>
  <si>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</si>
  <si>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</si>
  <si>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</si>
  <si>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</si>
  <si>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</si>
  <si>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</si>
  <si>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</si>
  <si>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</si>
  <si>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</si>
  <si>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</si>
  <si>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</si>
  <si>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</si>
  <si>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</si>
  <si>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</si>
  <si>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</si>
  <si>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</si>
  <si>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</si>
  <si>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</si>
  <si>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</si>
  <si>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</si>
  <si>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</si>
  <si>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</si>
  <si>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</si>
  <si>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</si>
  <si>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</si>
  <si>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</si>
  <si>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</si>
  <si>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</si>
  <si>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</si>
  <si>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</si>
  <si>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</si>
  <si>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</si>
  <si>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</si>
  <si>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</si>
  <si>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</si>
  <si>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</si>
  <si>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</si>
  <si>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</si>
  <si>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</si>
  <si>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</si>
  <si>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</si>
  <si>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</si>
  <si>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</si>
  <si>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</si>
  <si>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</si>
  <si>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</si>
  <si>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</si>
  <si>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</si>
  <si>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</si>
  <si>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</si>
  <si>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</si>
  <si>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</si>
  <si>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</si>
  <si>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</si>
  <si>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</si>
  <si>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</si>
  <si>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</si>
  <si>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</si>
  <si>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</si>
  <si>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</si>
  <si>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</si>
  <si>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</si>
  <si>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</si>
  <si>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</si>
  <si>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</si>
  <si>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</si>
  <si>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</si>
  <si>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</si>
  <si>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</si>
  <si>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</si>
  <si>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</si>
  <si>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</si>
  <si>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</si>
  <si>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</si>
  <si>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</si>
  <si>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</si>
  <si>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</si>
  <si>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</si>
  <si>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</si>
  <si>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</si>
  <si>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</si>
  <si>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</si>
  <si>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</si>
  <si>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</si>
  <si>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</si>
  <si>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</si>
  <si>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</si>
  <si>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</si>
  <si>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</si>
  <si>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</si>
  <si>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</si>
  <si>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</si>
  <si>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</si>
  <si>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</si>
  <si>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</si>
  <si>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</si>
  <si>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</si>
  <si>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</si>
  <si>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</si>
  <si>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</si>
  <si>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</si>
  <si>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</si>
  <si>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</si>
  <si>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</si>
  <si>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</si>
  <si>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</si>
  <si>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</si>
  <si>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</si>
  <si>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</si>
  <si>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</si>
  <si>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</si>
  <si>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</si>
  <si>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</si>
  <si>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</si>
  <si>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</si>
  <si>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</si>
  <si>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</si>
  <si>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</si>
  <si>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</si>
  <si>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</si>
  <si>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</si>
  <si>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</si>
  <si>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</si>
  <si>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</si>
  <si>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</si>
  <si>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</si>
  <si>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</si>
  <si>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</si>
  <si>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</si>
  <si>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</si>
  <si>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</si>
  <si>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</si>
  <si>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</si>
  <si>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</si>
  <si>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</si>
  <si>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</si>
  <si>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</si>
  <si>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</si>
  <si>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</si>
  <si>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</si>
  <si>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</si>
  <si>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</si>
  <si>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</si>
  <si>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</si>
  <si>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</si>
  <si>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</si>
  <si>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</si>
  <si>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</si>
  <si>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</si>
  <si>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</si>
  <si>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</si>
  <si>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</si>
  <si>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</si>
  <si>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</si>
  <si>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</si>
  <si>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</si>
  <si>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</si>
  <si>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</si>
  <si>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</si>
  <si>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</si>
  <si>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</si>
  <si>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</si>
  <si>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</si>
  <si>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</si>
  <si>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</si>
  <si>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</si>
  <si>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</si>
  <si>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</si>
  <si>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</si>
  <si>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</si>
  <si>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</si>
  <si>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</si>
  <si>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</si>
  <si>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</si>
  <si>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</si>
  <si>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</si>
  <si>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</si>
  <si>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</si>
  <si>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</si>
  <si>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</si>
  <si>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</si>
  <si>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</si>
  <si>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</si>
  <si>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</si>
  <si>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</si>
  <si>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</si>
  <si>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</si>
  <si>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</si>
  <si>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</si>
  <si>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</si>
  <si>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</si>
  <si>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</si>
  <si>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</si>
  <si>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</si>
  <si>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</si>
  <si>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</si>
  <si>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</si>
  <si>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</si>
  <si>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</si>
  <si>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</si>
  <si>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</si>
  <si>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</si>
  <si>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</si>
  <si>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</si>
  <si>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</si>
  <si>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</si>
  <si>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</si>
  <si>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</si>
  <si>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</si>
  <si>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</si>
  <si>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</si>
  <si>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</si>
  <si>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</si>
  <si>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</si>
  <si>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</si>
  <si>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</si>
  <si>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</si>
  <si>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</si>
  <si>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</si>
  <si>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</si>
  <si>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</si>
  <si>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</si>
  <si>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</si>
  <si>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</si>
  <si>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</si>
  <si>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</si>
  <si>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</si>
  <si>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</si>
  <si>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</si>
  <si>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</si>
  <si>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</si>
  <si>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</si>
  <si>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</si>
  <si>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</si>
  <si>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</si>
  <si>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</si>
  <si>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</si>
  <si>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</si>
  <si>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</si>
  <si>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</si>
  <si>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</si>
  <si>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</si>
  <si>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</si>
  <si>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</si>
  <si>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</si>
  <si>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</si>
  <si>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</si>
  <si>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</si>
  <si>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</si>
  <si>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</si>
  <si>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</si>
  <si>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</si>
  <si>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</si>
  <si>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</si>
  <si>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</si>
  <si>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</si>
  <si>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</si>
  <si>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</si>
  <si>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</si>
  <si>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</si>
  <si>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</si>
  <si>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</si>
  <si>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</si>
  <si>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</si>
  <si>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</si>
  <si>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</si>
  <si>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</si>
  <si>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</si>
  <si>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</si>
  <si>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</si>
  <si>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</si>
  <si>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</si>
  <si>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</si>
  <si>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</si>
  <si>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</si>
  <si>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</si>
  <si>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</si>
  <si>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</si>
  <si>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</si>
  <si>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</si>
  <si>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</si>
  <si>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</si>
  <si>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</si>
  <si>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</si>
  <si>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</si>
  <si>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</si>
  <si>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</si>
  <si>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</si>
  <si>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</si>
  <si>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</si>
  <si>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</si>
  <si>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</si>
  <si>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</si>
  <si>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</si>
  <si>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</si>
  <si>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</si>
  <si>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</si>
  <si>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</si>
  <si>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</si>
  <si>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</si>
  <si>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</si>
  <si>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</si>
  <si>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</si>
  <si>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</si>
  <si>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</si>
  <si>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</si>
  <si>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</si>
  <si>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</si>
  <si>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</si>
  <si>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</si>
  <si>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</si>
  <si>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</si>
  <si>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</si>
  <si>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</si>
  <si>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</si>
  <si>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</si>
  <si>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</si>
  <si>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</si>
  <si>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</si>
  <si>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</si>
  <si>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</si>
  <si>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</si>
  <si>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</si>
  <si>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</si>
  <si>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</si>
  <si>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</si>
  <si>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</si>
  <si>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</si>
  <si>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</si>
  <si>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</si>
  <si>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</si>
  <si>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</si>
  <si>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</si>
  <si>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</si>
  <si>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</si>
  <si>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</si>
  <si>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</si>
  <si>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</si>
  <si>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</si>
  <si>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</si>
  <si>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</si>
  <si>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</si>
  <si>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</si>
  <si>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</si>
  <si>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</si>
  <si>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</si>
  <si>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</si>
  <si>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</si>
  <si>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</si>
  <si>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</si>
  <si>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</si>
  <si>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</si>
  <si>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</si>
  <si>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</si>
  <si>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</si>
  <si>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</si>
  <si>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</si>
  <si>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</si>
  <si>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</si>
  <si>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</si>
  <si>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</si>
  <si>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</si>
  <si>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</si>
  <si>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</si>
  <si>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</si>
  <si>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</si>
  <si>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</si>
  <si>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</si>
  <si>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</si>
  <si>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</si>
  <si>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</si>
  <si>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</si>
  <si>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</si>
  <si>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</si>
  <si>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</si>
  <si>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</si>
  <si>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</si>
  <si>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</si>
  <si>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</si>
  <si>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</si>
  <si>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</si>
  <si>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</si>
  <si>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</si>
  <si>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</si>
  <si>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</si>
  <si>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</si>
  <si>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</si>
  <si>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</si>
  <si>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</si>
  <si>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</si>
  <si>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</si>
  <si>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</si>
  <si>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</si>
  <si>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</si>
  <si>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</si>
  <si>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</si>
  <si>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</si>
  <si>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</si>
  <si>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</si>
  <si>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</si>
  <si>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</si>
  <si>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</si>
  <si>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</si>
  <si>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</si>
  <si>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</si>
  <si>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</si>
  <si>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</si>
  <si>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</si>
  <si>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</si>
  <si>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</si>
  <si>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</si>
  <si>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</si>
  <si>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</si>
  <si>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</si>
  <si>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</si>
  <si>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</si>
  <si>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</si>
  <si>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</si>
  <si>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</si>
  <si>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</si>
  <si>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</si>
  <si>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</si>
  <si>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</si>
  <si>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</si>
  <si>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</si>
  <si>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</si>
  <si>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</si>
  <si>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</si>
  <si>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</si>
  <si>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</si>
  <si>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</si>
  <si>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</si>
  <si>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</si>
  <si>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</si>
  <si>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</si>
  <si>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</si>
  <si>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</si>
  <si>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</si>
  <si>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</si>
  <si>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</si>
  <si>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</si>
  <si>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</si>
  <si>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</si>
  <si>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</si>
  <si>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</si>
  <si>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</si>
  <si>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</si>
  <si>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</si>
  <si>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</si>
  <si>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</si>
  <si>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</si>
  <si>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</si>
  <si>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</si>
  <si>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</si>
  <si>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</si>
  <si>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</si>
  <si>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</si>
  <si>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</si>
  <si>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</si>
  <si>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</si>
  <si>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</si>
  <si>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</si>
  <si>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</si>
  <si>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</si>
  <si>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</si>
  <si>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</si>
  <si>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</si>
  <si>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</si>
  <si>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</si>
  <si>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</si>
  <si>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</si>
  <si>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</si>
  <si>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</si>
  <si>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</si>
  <si>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</si>
  <si>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</si>
  <si>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</si>
  <si>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</si>
  <si>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</si>
  <si>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</si>
  <si>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</si>
  <si>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</si>
  <si>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</si>
  <si>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</si>
  <si>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</si>
  <si>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</si>
  <si>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</si>
  <si>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</si>
  <si>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</si>
  <si>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</si>
  <si>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</si>
  <si>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</si>
  <si>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</si>
  <si>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</si>
  <si>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</si>
  <si>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</si>
  <si>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</si>
  <si>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</si>
  <si>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</si>
  <si>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</si>
  <si>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</si>
  <si>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</si>
  <si>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</si>
  <si>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</si>
  <si>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</si>
  <si>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</si>
  <si>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</si>
  <si>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</si>
  <si>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</si>
  <si>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</si>
  <si>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</si>
  <si>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</si>
  <si>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</si>
  <si>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</si>
  <si>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</si>
  <si>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</si>
  <si>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</si>
  <si>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</si>
  <si>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</si>
  <si>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</si>
  <si>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</si>
  <si>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</si>
  <si>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</si>
  <si>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</si>
  <si>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</si>
  <si>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</si>
  <si>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</si>
  <si>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</si>
  <si>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</si>
  <si>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</si>
  <si>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</si>
  <si>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</si>
  <si>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</si>
  <si>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</si>
  <si>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</si>
  <si>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</si>
  <si>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</si>
  <si>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</si>
  <si>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</si>
  <si>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</si>
  <si>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</si>
  <si>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</si>
  <si>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</si>
  <si>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</si>
  <si>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</si>
  <si>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</si>
  <si>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</si>
  <si>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</si>
  <si>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</si>
  <si>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</si>
  <si>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</si>
  <si>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</si>
  <si>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</si>
  <si>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</si>
  <si>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</si>
  <si>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</si>
  <si>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</si>
  <si>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</si>
  <si>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</si>
  <si>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</si>
  <si>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</si>
  <si>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</si>
  <si>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</si>
  <si>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</si>
  <si>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</si>
  <si>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</si>
  <si>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</si>
  <si>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</si>
  <si>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</si>
  <si>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</si>
  <si>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</si>
  <si>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</si>
  <si>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</si>
  <si>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</si>
  <si>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</si>
  <si>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</si>
  <si>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</si>
  <si>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</si>
  <si>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</si>
  <si>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</si>
  <si>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</si>
  <si>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</si>
  <si>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</si>
  <si>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</si>
  <si>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</si>
  <si>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</si>
  <si>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</si>
  <si>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</si>
  <si>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</si>
  <si>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</si>
  <si>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</si>
  <si>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</si>
  <si>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</si>
  <si>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</si>
  <si>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</si>
  <si>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</si>
  <si>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</si>
  <si>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</si>
  <si>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</si>
  <si>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</si>
  <si>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</si>
  <si>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</si>
  <si>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</si>
  <si>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</si>
  <si>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</si>
  <si>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</si>
  <si>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</si>
  <si>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</si>
  <si>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</si>
  <si>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</si>
  <si>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</si>
  <si>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</si>
  <si>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</si>
  <si>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</si>
  <si>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</si>
  <si>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</si>
  <si>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</si>
  <si>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</si>
  <si>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</si>
  <si>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</si>
  <si>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</si>
  <si>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</si>
  <si>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</si>
  <si>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</si>
  <si>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</si>
  <si>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</si>
  <si>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</si>
  <si>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</si>
  <si>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</si>
  <si>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</si>
  <si>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</si>
  <si>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</si>
  <si>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</si>
  <si>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</si>
  <si>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</si>
  <si>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</si>
  <si>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</si>
  <si>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</si>
  <si>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</si>
  <si>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</si>
  <si>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</si>
  <si>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</si>
  <si>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</si>
  <si>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</si>
  <si>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</si>
  <si>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</si>
  <si>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</si>
  <si>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</si>
  <si>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</si>
  <si>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</si>
  <si>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</si>
  <si>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</si>
  <si>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</si>
  <si>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</si>
  <si>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</si>
  <si>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</si>
  <si>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</si>
  <si>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</si>
  <si>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</si>
  <si>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</si>
  <si>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</si>
  <si>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</si>
  <si>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</si>
  <si>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</si>
  <si>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</si>
  <si>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</si>
  <si>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</si>
  <si>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</si>
  <si>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</si>
  <si>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</si>
  <si>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</si>
  <si>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</si>
  <si>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</si>
  <si>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</si>
  <si>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</si>
  <si>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</si>
  <si>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</si>
  <si>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</si>
  <si>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</si>
  <si>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</si>
  <si>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</si>
  <si>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</si>
  <si>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</si>
  <si>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</si>
  <si>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</si>
  <si>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</si>
  <si>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</si>
  <si>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</si>
  <si>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</si>
  <si>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</si>
  <si>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</si>
  <si>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</si>
  <si>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</si>
  <si>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</si>
  <si>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</si>
  <si>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</si>
  <si>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</si>
  <si>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</si>
  <si>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</si>
  <si>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</si>
  <si>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</si>
  <si>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</si>
  <si>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</si>
  <si>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</si>
  <si>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</si>
  <si>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</si>
  <si>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</si>
  <si>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</si>
  <si>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</si>
  <si>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</si>
  <si>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</si>
  <si>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</si>
  <si>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</si>
  <si>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</si>
  <si>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</si>
  <si>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</si>
  <si>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</si>
  <si>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</si>
  <si>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</si>
  <si>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</si>
  <si>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</si>
  <si>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</si>
  <si>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</si>
  <si>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</si>
  <si>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</si>
  <si>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</si>
  <si>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</si>
  <si>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</si>
  <si>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</si>
  <si>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</si>
  <si>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</si>
  <si>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</si>
  <si>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</si>
  <si>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</si>
  <si>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</si>
  <si>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</si>
  <si>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</si>
  <si>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</si>
  <si>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</si>
  <si>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</si>
  <si>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</si>
  <si>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</si>
  <si>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</si>
  <si>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</si>
  <si>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</si>
  <si>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</si>
  <si>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</si>
  <si>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</si>
  <si>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</si>
  <si>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</si>
  <si>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</si>
  <si>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</si>
  <si>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</si>
  <si>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</si>
  <si>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</si>
  <si>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</si>
  <si>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</si>
  <si>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</si>
  <si>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</si>
  <si>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</si>
  <si>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</si>
  <si>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</si>
  <si>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</si>
  <si>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</si>
  <si>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</si>
  <si>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</si>
  <si>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</si>
  <si>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</si>
  <si>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</si>
  <si>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</si>
  <si>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</si>
  <si>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</si>
  <si>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</si>
  <si>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</si>
  <si>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</si>
  <si>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</si>
  <si>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</si>
  <si>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</si>
  <si>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</si>
  <si>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</si>
  <si>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</si>
  <si>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</si>
  <si>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</si>
  <si>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</si>
  <si>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</si>
  <si>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</si>
  <si>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</si>
  <si>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</si>
  <si>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</si>
  <si>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</si>
  <si>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</si>
  <si>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</si>
  <si>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</si>
  <si>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</si>
  <si>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</si>
  <si>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</si>
  <si>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</si>
  <si>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</si>
  <si>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</si>
  <si>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</si>
  <si>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</si>
  <si>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</si>
  <si>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</si>
  <si>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</si>
  <si>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</si>
  <si>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</si>
  <si>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</si>
  <si>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</si>
  <si>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</si>
  <si>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</si>
  <si>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</si>
  <si>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</si>
  <si>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</si>
  <si>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</si>
  <si>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</si>
  <si>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</si>
  <si>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</si>
  <si>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</si>
  <si>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</si>
  <si>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</si>
  <si>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</si>
  <si>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</si>
  <si>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</si>
  <si>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</si>
  <si>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</si>
  <si>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</si>
  <si>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</si>
  <si>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</si>
  <si>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</si>
  <si>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</si>
  <si>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</si>
  <si>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</si>
  <si>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</si>
  <si>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</si>
  <si>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</si>
  <si>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</si>
  <si>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</si>
  <si>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</si>
  <si>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</si>
  <si>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</si>
  <si>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</si>
  <si>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</si>
  <si>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</si>
  <si>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</si>
  <si>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</si>
  <si>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</si>
  <si>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</si>
  <si>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</si>
  <si>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</si>
  <si>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</si>
  <si>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</si>
  <si>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</si>
  <si>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</si>
  <si>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</si>
  <si>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</si>
  <si>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</si>
  <si>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</si>
  <si>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</si>
  <si>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</si>
  <si>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</si>
  <si>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</si>
  <si>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</si>
  <si>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</si>
  <si>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</si>
  <si>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</si>
  <si>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</si>
  <si>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</si>
  <si>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</si>
  <si>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</si>
  <si>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</si>
  <si>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</si>
  <si>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</si>
  <si>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</si>
  <si>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</si>
  <si>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</si>
  <si>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</si>
  <si>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</si>
  <si>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</si>
  <si>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</si>
  <si>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</si>
  <si>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</si>
  <si>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</si>
  <si>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</si>
  <si>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</si>
  <si>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</si>
  <si>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</si>
  <si>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</si>
  <si>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</si>
  <si>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</si>
  <si>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</si>
  <si>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</si>
  <si>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</si>
  <si>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</si>
  <si>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</si>
  <si>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</si>
  <si>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</si>
  <si>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</si>
  <si>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</si>
  <si>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</si>
  <si>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</si>
  <si>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</si>
  <si>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</si>
  <si>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</si>
  <si>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</si>
  <si>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</si>
  <si>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</si>
  <si>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</si>
  <si>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</si>
  <si>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</si>
  <si>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</si>
  <si>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</si>
  <si>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</si>
  <si>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</si>
  <si>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</si>
  <si>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</si>
  <si>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</si>
  <si>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</si>
  <si>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</si>
  <si>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</si>
  <si>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</si>
  <si>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</si>
  <si>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</si>
  <si>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</si>
  <si>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</si>
  <si>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</si>
  <si>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</si>
  <si>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</si>
  <si>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</si>
  <si>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</si>
  <si>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</si>
  <si>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</si>
  <si>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</si>
  <si>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</si>
  <si>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</si>
  <si>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</si>
  <si>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</si>
  <si>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</si>
  <si>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</si>
  <si>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</si>
  <si>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</si>
  <si>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</si>
  <si>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</si>
  <si>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</si>
  <si>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</si>
  <si>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</si>
  <si>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</si>
  <si>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</si>
  <si>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</si>
  <si>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</si>
  <si>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</si>
  <si>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</si>
  <si>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</si>
  <si>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</si>
  <si>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</si>
  <si>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</si>
  <si>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</si>
  <si>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</si>
  <si>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</si>
  <si>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</si>
  <si>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</si>
  <si>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</si>
  <si>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</si>
  <si>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</si>
  <si>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</si>
  <si>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</si>
  <si>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</si>
  <si>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</si>
  <si>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</si>
  <si>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</si>
  <si>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</si>
  <si>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</si>
  <si>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</si>
  <si>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</si>
  <si>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</si>
  <si>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</si>
  <si>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</si>
  <si>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</si>
  <si>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</si>
  <si>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</si>
  <si>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</si>
  <si>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</si>
  <si>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</si>
  <si>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</si>
  <si>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</si>
  <si>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</si>
  <si>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</si>
  <si>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</si>
  <si>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</si>
  <si>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</si>
  <si>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</si>
  <si>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</si>
  <si>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</si>
  <si>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</si>
  <si>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</si>
  <si>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</si>
  <si>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</si>
  <si>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</si>
  <si>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</si>
  <si>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</si>
  <si>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</si>
  <si>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</si>
  <si>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</si>
  <si>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</si>
  <si>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</si>
  <si>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</si>
  <si>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</si>
  <si>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</si>
  <si>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</si>
  <si>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</si>
  <si>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</si>
  <si>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</si>
  <si>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</si>
  <si>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</si>
  <si>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</si>
  <si>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</si>
  <si>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</si>
  <si>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</si>
  <si>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</si>
  <si>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</si>
  <si>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</si>
  <si>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</si>
  <si>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</si>
  <si>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</si>
  <si>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</si>
  <si>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</si>
  <si>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</si>
  <si>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</si>
  <si>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</si>
  <si>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</si>
  <si>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</si>
  <si>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</si>
  <si>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</si>
  <si>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</si>
  <si>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</si>
  <si>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</si>
  <si>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</si>
  <si>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</si>
  <si>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</si>
  <si>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</si>
  <si>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</si>
  <si>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</si>
  <si>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</si>
  <si>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</si>
  <si>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</si>
  <si>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</si>
  <si>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</si>
  <si>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</si>
  <si>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</si>
  <si>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</si>
  <si>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</si>
  <si>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</si>
  <si>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</si>
  <si>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</si>
  <si>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</si>
  <si>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</si>
  <si>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</si>
  <si>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</si>
  <si>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</si>
  <si>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</si>
  <si>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</si>
  <si>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</si>
  <si>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</si>
  <si>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</si>
  <si>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</si>
  <si>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</si>
  <si>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</si>
  <si>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</si>
  <si>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</si>
  <si>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</si>
  <si>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</si>
  <si>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</si>
  <si>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</si>
  <si>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</si>
  <si>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</si>
  <si>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</si>
  <si>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</si>
  <si>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</si>
  <si>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</si>
  <si>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</si>
  <si>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</si>
  <si>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</si>
  <si>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</si>
  <si>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</si>
  <si>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</si>
  <si>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</si>
  <si>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</si>
  <si>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</si>
  <si>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</si>
  <si>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</si>
  <si>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</si>
  <si>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</si>
  <si>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</si>
  <si>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</si>
  <si>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</si>
  <si>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</si>
  <si>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</si>
  <si>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</si>
  <si>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</si>
  <si>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</si>
  <si>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</si>
  <si>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</si>
  <si>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</si>
  <si>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</si>
  <si>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</si>
  <si>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</si>
  <si>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</si>
  <si>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</si>
  <si>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</si>
  <si>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</si>
  <si>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</si>
  <si>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</si>
  <si>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</si>
  <si>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</si>
  <si>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</si>
  <si>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</si>
  <si>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</si>
  <si>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</si>
  <si>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</si>
  <si>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</si>
  <si>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</si>
  <si>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</si>
  <si>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</si>
  <si>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</si>
  <si>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</si>
  <si>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</si>
  <si>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</si>
  <si>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</si>
  <si>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</si>
  <si>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</si>
  <si>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</si>
  <si>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</si>
  <si>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</si>
  <si>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</si>
  <si>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</si>
  <si>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</si>
  <si>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</si>
  <si>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</si>
  <si>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</si>
  <si>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</si>
  <si>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</si>
  <si>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</si>
  <si>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</si>
  <si>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</si>
  <si>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</si>
  <si>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</si>
  <si>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</si>
  <si>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</si>
  <si>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</si>
  <si>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</si>
  <si>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</si>
  <si>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</si>
  <si>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</si>
  <si>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</si>
  <si>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</si>
  <si>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</si>
  <si>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</si>
  <si>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</si>
  <si>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</si>
  <si>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</si>
  <si>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</si>
  <si>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</si>
  <si>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</si>
  <si>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</si>
  <si>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</si>
  <si>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</si>
  <si>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</si>
  <si>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</si>
  <si>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</si>
  <si>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</si>
  <si>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</si>
  <si>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</si>
  <si>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</si>
  <si>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</si>
  <si>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</si>
  <si>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</si>
  <si>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</si>
  <si>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</si>
  <si>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</si>
  <si>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</si>
  <si>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</si>
  <si>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</si>
  <si>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</si>
  <si>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</si>
  <si>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</si>
  <si>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</si>
  <si>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</si>
  <si>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</si>
  <si>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</si>
  <si>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</si>
  <si>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</si>
  <si>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</si>
  <si>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</si>
  <si>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</si>
  <si>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</si>
  <si>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</si>
  <si>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</si>
  <si>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</si>
  <si>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</si>
  <si>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</si>
  <si>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</si>
  <si>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</si>
  <si>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</si>
  <si>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</si>
  <si>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</si>
  <si>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</si>
  <si>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</si>
  <si>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</si>
  <si>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</si>
  <si>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</si>
  <si>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</si>
  <si>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</si>
  <si>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</si>
  <si>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</si>
  <si>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</si>
  <si>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</si>
  <si>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</si>
  <si>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</si>
  <si>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</si>
  <si>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</si>
  <si>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</si>
  <si>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</si>
  <si>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</si>
  <si>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</si>
  <si>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</si>
  <si>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</si>
  <si>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</si>
  <si>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</si>
  <si>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</si>
  <si>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</si>
  <si>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</si>
  <si>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</si>
  <si>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</si>
  <si>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</si>
  <si>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</si>
  <si>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</si>
  <si>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</si>
  <si>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</si>
  <si>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</si>
  <si>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</si>
  <si>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</si>
  <si>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</si>
  <si>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</si>
  <si>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</si>
  <si>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</si>
  <si>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</si>
  <si>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</si>
  <si>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</si>
  <si>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</si>
  <si>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</si>
  <si>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</si>
  <si>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</si>
  <si>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</si>
  <si>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</si>
  <si>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</si>
  <si>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</si>
  <si>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</si>
  <si>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</si>
  <si>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</si>
  <si>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</si>
  <si>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</si>
  <si>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</si>
  <si>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</si>
  <si>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</si>
  <si>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</si>
  <si>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</si>
  <si>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</si>
  <si>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</si>
  <si>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</si>
  <si>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</si>
  <si>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</si>
  <si>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</si>
  <si>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</si>
  <si>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</si>
  <si>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</si>
  <si>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</si>
  <si>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</si>
  <si>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</si>
  <si>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</si>
  <si>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</si>
  <si>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</si>
  <si>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</si>
  <si>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</si>
  <si>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</si>
  <si>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</si>
  <si>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</si>
  <si>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</si>
  <si>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</si>
  <si>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</si>
  <si>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</si>
  <si>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</si>
  <si>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</si>
  <si>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</si>
  <si>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</si>
  <si>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</si>
  <si>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</si>
  <si>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</si>
  <si>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</si>
  <si>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</si>
  <si>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</si>
  <si>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</si>
  <si>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</si>
  <si>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</si>
  <si>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</si>
  <si>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</si>
  <si>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</si>
  <si>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</si>
  <si>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</si>
  <si>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</si>
  <si>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</si>
  <si>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</si>
  <si>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</si>
  <si>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</si>
  <si>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</si>
  <si>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</si>
  <si>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</si>
  <si>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</si>
  <si>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</si>
  <si>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</si>
  <si>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</si>
  <si>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</si>
  <si>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</si>
  <si>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</si>
  <si>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</si>
  <si>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</si>
  <si>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</si>
  <si>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</si>
  <si>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</si>
  <si>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</si>
  <si>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</si>
  <si>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</si>
  <si>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</si>
  <si>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</si>
  <si>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</si>
  <si>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</si>
  <si>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</si>
  <si>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</si>
  <si>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</si>
  <si>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</si>
  <si>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</si>
  <si>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</si>
  <si>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</si>
  <si>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</si>
  <si>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</si>
  <si>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</si>
  <si>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</si>
  <si>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</si>
  <si>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</si>
  <si>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</si>
  <si>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</si>
  <si>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</si>
  <si>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</si>
  <si>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</si>
  <si>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</si>
  <si>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</si>
  <si>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</si>
  <si>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</si>
  <si>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</si>
  <si>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</si>
  <si>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</si>
  <si>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</si>
  <si>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</si>
  <si>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</si>
  <si>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</si>
  <si>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</si>
  <si>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</si>
  <si>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</si>
  <si>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</si>
  <si>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</si>
  <si>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</si>
  <si>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</si>
  <si>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</si>
  <si>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</si>
  <si>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</si>
  <si>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</si>
  <si>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</si>
  <si>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</si>
  <si>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</si>
  <si>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</si>
  <si>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</si>
  <si>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</si>
  <si>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</si>
  <si>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</si>
  <si>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</si>
  <si>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</si>
  <si>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</si>
  <si>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</si>
  <si>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</si>
  <si>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</si>
  <si>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</si>
  <si>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</si>
  <si>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</si>
  <si>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</si>
  <si>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</si>
  <si>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</si>
  <si>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</si>
  <si>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</si>
  <si>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</si>
  <si>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</si>
  <si>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</si>
  <si>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</si>
  <si>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</si>
  <si>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</si>
  <si>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</si>
  <si>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</si>
  <si>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</si>
  <si>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</si>
  <si>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</si>
  <si>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</si>
  <si>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</si>
  <si>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</si>
  <si>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</si>
  <si>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</si>
  <si>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</si>
  <si>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</si>
  <si>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</si>
  <si>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</si>
  <si>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</si>
  <si>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</si>
  <si>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</si>
  <si>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</si>
  <si>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</si>
  <si>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</si>
  <si>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</si>
  <si>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</si>
  <si>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</si>
  <si>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</si>
  <si>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</si>
  <si>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</si>
  <si>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</si>
  <si>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</si>
  <si>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</si>
  <si>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</si>
  <si>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</si>
  <si>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</si>
  <si>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</si>
  <si>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</si>
  <si>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</si>
  <si>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</si>
  <si>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</si>
  <si>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</si>
  <si>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</si>
  <si>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</si>
  <si>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</si>
  <si>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</si>
  <si>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</si>
  <si>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</si>
  <si>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</si>
  <si>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</si>
  <si>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</si>
  <si>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</si>
  <si>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</si>
  <si>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</si>
  <si>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</si>
  <si>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</si>
  <si>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</si>
  <si>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</si>
  <si>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</si>
  <si>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</si>
  <si>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</si>
  <si>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</si>
  <si>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</si>
  <si>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</si>
  <si>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</si>
  <si>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</si>
  <si>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</si>
  <si>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</si>
  <si>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</si>
  <si>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</si>
  <si>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</si>
  <si>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</si>
  <si>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</si>
  <si>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</si>
  <si>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</si>
  <si>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</si>
  <si>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</si>
  <si>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</si>
  <si>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</si>
  <si>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</si>
  <si>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</si>
  <si>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</si>
  <si>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</si>
  <si>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</si>
  <si>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</si>
  <si>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</si>
  <si>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</si>
  <si>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</si>
  <si>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</si>
  <si>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</si>
  <si>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</si>
  <si>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</si>
  <si>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</si>
  <si>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</si>
  <si>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</si>
  <si>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</si>
  <si>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</si>
  <si>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</si>
  <si>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</si>
  <si>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</si>
  <si>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</si>
  <si>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</si>
  <si>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</si>
  <si>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</si>
  <si>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</si>
  <si>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</si>
  <si>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</si>
  <si>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</si>
  <si>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</si>
  <si>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</si>
  <si>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</si>
  <si>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</si>
  <si>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</si>
  <si>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</si>
  <si>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</si>
  <si>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</si>
  <si>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</si>
  <si>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</si>
  <si>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</si>
  <si>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</si>
  <si>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</si>
  <si>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</si>
  <si>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</si>
  <si>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</si>
  <si>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</si>
  <si>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</si>
  <si>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</si>
  <si>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</si>
  <si>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</si>
  <si>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</si>
  <si>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</si>
  <si>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</si>
  <si>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</si>
  <si>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</si>
  <si>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</si>
  <si>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</si>
  <si>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</si>
  <si>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</si>
  <si>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</si>
  <si>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</si>
  <si>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</si>
  <si>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</si>
  <si>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</si>
  <si>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</si>
  <si>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</si>
  <si>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</si>
  <si>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</si>
  <si>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</si>
  <si>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</si>
  <si>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</si>
  <si>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</si>
  <si>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</si>
  <si>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</si>
  <si>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</si>
  <si>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</si>
  <si>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</si>
  <si>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</si>
  <si>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</si>
  <si>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</si>
  <si>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</si>
  <si>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</si>
  <si>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</si>
  <si>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</si>
  <si>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</si>
  <si>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</si>
  <si>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</si>
  <si>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</si>
  <si>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</si>
  <si>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</si>
  <si>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</si>
  <si>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</si>
  <si>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</si>
  <si>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</si>
  <si>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</si>
  <si>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</si>
  <si>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</si>
  <si>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</si>
  <si>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</si>
  <si>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</si>
  <si>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</si>
  <si>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</si>
  <si>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</si>
  <si>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</si>
  <si>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</si>
  <si>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</si>
  <si>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</si>
  <si>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</si>
  <si>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</si>
  <si>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</si>
  <si>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</si>
  <si>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</si>
  <si>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</si>
  <si>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</si>
  <si>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</si>
  <si>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</si>
  <si>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</si>
  <si>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</si>
  <si>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</si>
  <si>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</si>
  <si>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</si>
  <si>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</si>
  <si>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</si>
  <si>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</si>
  <si>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</si>
  <si>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</si>
  <si>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</si>
  <si>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</si>
  <si>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</si>
  <si>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</si>
  <si>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</si>
  <si>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</si>
  <si>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</si>
  <si>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</si>
  <si>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</si>
  <si>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</si>
  <si>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</si>
  <si>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</si>
  <si>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</si>
  <si>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</si>
  <si>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</si>
  <si>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</si>
  <si>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</si>
  <si>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</si>
  <si>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</si>
  <si>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</si>
  <si>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</si>
  <si>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</si>
  <si>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</si>
  <si>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</si>
  <si>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</si>
  <si>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</si>
  <si>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</si>
  <si>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</si>
  <si>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</si>
  <si>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</si>
  <si>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</si>
  <si>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</si>
  <si>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</si>
  <si>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</si>
  <si>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</si>
  <si>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</si>
  <si>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</si>
  <si>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</si>
  <si>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</si>
  <si>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</si>
  <si>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</si>
  <si>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</si>
  <si>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</si>
  <si>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</si>
  <si>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</si>
  <si>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</si>
  <si>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</si>
  <si>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</si>
  <si>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</si>
  <si>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</si>
  <si>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</si>
  <si>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</si>
  <si>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</si>
  <si>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</si>
  <si>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</si>
  <si>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</si>
  <si>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</si>
  <si>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</si>
  <si>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</si>
  <si>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</si>
  <si>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</si>
  <si>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</si>
  <si>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</si>
  <si>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</si>
  <si>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</si>
  <si>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</si>
  <si>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</si>
  <si>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</si>
  <si>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</si>
  <si>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</si>
  <si>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</si>
  <si>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</si>
  <si>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</si>
  <si>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</si>
  <si>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</si>
  <si>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</si>
  <si>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</si>
  <si>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</si>
  <si>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</si>
  <si>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</si>
  <si>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</si>
  <si>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</si>
  <si>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</si>
  <si>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</si>
  <si>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</si>
  <si>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</si>
  <si>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</si>
  <si>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</si>
  <si>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</si>
  <si>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</si>
  <si>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</si>
  <si>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</si>
  <si>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</si>
  <si>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</si>
  <si>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</si>
  <si>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</si>
  <si>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</si>
  <si>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</si>
  <si>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</si>
  <si>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</si>
  <si>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</si>
  <si>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</si>
  <si>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</si>
  <si>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</si>
  <si>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</si>
  <si>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</si>
  <si>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</si>
  <si>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</si>
  <si>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</si>
  <si>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</si>
  <si>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</si>
  <si>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</si>
  <si>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</si>
  <si>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</si>
  <si>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</si>
  <si>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</si>
  <si>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</si>
  <si>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</si>
  <si>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</si>
  <si>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</si>
  <si>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</si>
  <si>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</si>
  <si>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</si>
  <si>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</si>
  <si>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</si>
  <si>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</si>
  <si>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</si>
  <si>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</si>
  <si>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</si>
  <si>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</si>
  <si>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</si>
  <si>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</si>
  <si>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</si>
  <si>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</si>
  <si>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</si>
  <si>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</si>
  <si>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</si>
  <si>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</si>
  <si>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</si>
  <si>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</si>
  <si>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</si>
  <si>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</si>
  <si>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</si>
  <si>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</si>
  <si>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</si>
  <si>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</si>
  <si>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</si>
  <si>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</si>
  <si>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</si>
  <si>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</si>
  <si>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</si>
  <si>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</si>
  <si>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</si>
  <si>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</si>
  <si>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</si>
  <si>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</si>
  <si>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</si>
  <si>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</si>
  <si>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</si>
  <si>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</si>
  <si>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</si>
  <si>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</si>
  <si>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</si>
  <si>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</si>
  <si>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</si>
  <si>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</si>
  <si>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</si>
  <si>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</si>
  <si>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</si>
  <si>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</si>
  <si>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</si>
  <si>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</si>
  <si>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</si>
  <si>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</si>
  <si>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</si>
  <si>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</si>
  <si>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</si>
  <si>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</si>
  <si>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</si>
  <si>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</si>
  <si>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</si>
  <si>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</si>
  <si>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</si>
  <si>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</si>
  <si>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</si>
  <si>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</si>
  <si>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</si>
  <si>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</si>
  <si>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</si>
  <si>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</si>
  <si>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</si>
  <si>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</si>
  <si>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</si>
  <si>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</si>
  <si>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</si>
  <si>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</si>
  <si>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</si>
  <si>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</si>
  <si>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</si>
  <si>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</si>
  <si>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</si>
  <si>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</si>
  <si>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</si>
  <si>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</si>
  <si>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</si>
  <si>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</si>
  <si>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</si>
  <si>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</si>
  <si>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</si>
  <si>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</si>
  <si>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</si>
  <si>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</si>
  <si>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</si>
  <si>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</si>
  <si>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</si>
  <si>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</si>
  <si>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</si>
  <si>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</si>
  <si>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</si>
  <si>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</si>
  <si>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</si>
  <si>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</si>
  <si>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</si>
  <si>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</si>
  <si>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</si>
  <si>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</si>
  <si>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</si>
  <si>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</si>
  <si>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</si>
  <si>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</si>
  <si>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</si>
  <si>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</si>
  <si>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</si>
  <si>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</si>
  <si>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</si>
  <si>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</si>
  <si>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</si>
  <si>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</si>
  <si>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</si>
  <si>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</si>
  <si>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</si>
  <si>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</si>
  <si>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</si>
  <si>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</si>
  <si>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</si>
  <si>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</si>
  <si>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</si>
  <si>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</si>
  <si>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</si>
  <si>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</si>
  <si>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</si>
  <si>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</si>
  <si>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</si>
  <si>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</si>
  <si>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</si>
  <si>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</si>
  <si>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</si>
  <si>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</si>
  <si>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</si>
  <si>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</si>
  <si>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</si>
  <si>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</si>
  <si>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</si>
  <si>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</si>
  <si>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</si>
  <si>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</si>
  <si>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</si>
  <si>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</si>
  <si>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</si>
  <si>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</si>
  <si>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</si>
  <si>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</si>
  <si>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</si>
  <si>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</si>
  <si>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</si>
  <si>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</si>
  <si>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</si>
  <si>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</si>
  <si>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</si>
  <si>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</si>
  <si>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</si>
  <si>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</si>
  <si>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</si>
  <si>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</si>
  <si>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</si>
  <si>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</si>
  <si>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</si>
  <si>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</si>
  <si>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</si>
  <si>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</si>
  <si>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</si>
  <si>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</si>
  <si>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</si>
  <si>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</si>
  <si>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</si>
  <si>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</si>
  <si>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</si>
  <si>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</si>
  <si>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</si>
  <si>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</si>
  <si>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</si>
  <si>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</si>
  <si>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</si>
  <si>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</si>
  <si>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</si>
  <si>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</si>
  <si>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</si>
  <si>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</si>
  <si>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</si>
  <si>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</si>
  <si>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</si>
  <si>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</si>
  <si>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</si>
  <si>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</si>
  <si>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</si>
  <si>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</si>
  <si>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</si>
  <si>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</si>
  <si>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</si>
  <si>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</si>
  <si>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</si>
  <si>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</si>
  <si>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</si>
  <si>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</si>
  <si>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</si>
  <si>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</si>
  <si>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</si>
  <si>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</si>
  <si>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</si>
  <si>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</si>
  <si>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</si>
  <si>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</si>
  <si>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</si>
  <si>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</si>
  <si>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</si>
  <si>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</si>
  <si>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</si>
  <si>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</si>
  <si>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</si>
  <si>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</si>
  <si>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</si>
  <si>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</si>
  <si>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</si>
  <si>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</si>
  <si>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</si>
  <si>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</si>
  <si>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</si>
  <si>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</si>
  <si>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</si>
  <si>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</si>
  <si>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</si>
  <si>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</si>
  <si>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</si>
  <si>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</si>
  <si>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</si>
  <si>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</si>
  <si>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</si>
  <si>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</si>
  <si>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</si>
  <si>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</si>
  <si>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</si>
  <si>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</si>
  <si>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</si>
  <si>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</si>
  <si>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</si>
  <si>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</si>
  <si>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</si>
  <si>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</si>
  <si>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</si>
  <si>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</si>
  <si>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</si>
  <si>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</si>
  <si>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</si>
  <si>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</si>
  <si>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</si>
  <si>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</si>
  <si>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</si>
  <si>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</si>
  <si>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</si>
  <si>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</si>
  <si>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</si>
  <si>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</si>
  <si>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</si>
  <si>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</si>
  <si>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</si>
  <si>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</si>
  <si>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</si>
  <si>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</si>
  <si>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</si>
  <si>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</si>
  <si>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</si>
  <si>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</si>
  <si>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</si>
  <si>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</si>
  <si>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</si>
  <si>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</si>
  <si>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</si>
  <si>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</si>
  <si>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</si>
  <si>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</si>
  <si>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</si>
  <si>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</si>
  <si>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</si>
  <si>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</si>
  <si>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</si>
  <si>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</si>
  <si>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</si>
  <si>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</si>
  <si>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</si>
  <si>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</si>
  <si>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</si>
  <si>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</si>
  <si>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</si>
  <si>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</si>
  <si>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</si>
  <si>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</si>
  <si>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</si>
  <si>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</si>
  <si>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</si>
  <si>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</si>
  <si>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</si>
  <si>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</si>
  <si>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</si>
  <si>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</si>
  <si>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</si>
  <si>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</si>
  <si>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</si>
  <si>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</si>
  <si>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</si>
  <si>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</si>
  <si>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</si>
  <si>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</si>
  <si>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</si>
  <si>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</si>
  <si>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</si>
  <si>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</si>
  <si>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</si>
  <si>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</si>
  <si>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</si>
  <si>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</si>
  <si>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</si>
  <si>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</si>
  <si>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</si>
  <si>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</si>
  <si>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</si>
  <si>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</si>
  <si>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</si>
  <si>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</si>
  <si>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</si>
  <si>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</si>
  <si>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</si>
  <si>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</si>
  <si>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</si>
  <si>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</si>
  <si>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</si>
  <si>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</si>
  <si>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</si>
  <si>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</si>
  <si>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</si>
  <si>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</si>
  <si>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</si>
  <si>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</si>
  <si>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</si>
  <si>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</si>
  <si>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</si>
  <si>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</si>
  <si>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</si>
  <si>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</si>
  <si>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</si>
  <si>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</si>
  <si>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</si>
  <si>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</si>
  <si>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</si>
  <si>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</si>
  <si>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</si>
  <si>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</si>
  <si>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</si>
  <si>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</si>
  <si>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</si>
  <si>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</si>
  <si>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</si>
  <si>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</si>
  <si>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</si>
  <si>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</si>
  <si>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</si>
  <si>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</si>
  <si>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</si>
  <si>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</si>
  <si>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</si>
  <si>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</si>
  <si>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</si>
  <si>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</si>
  <si>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</si>
  <si>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</si>
  <si>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</si>
  <si>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</si>
  <si>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</si>
  <si>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</si>
  <si>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</si>
  <si>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</si>
  <si>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</si>
  <si>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</si>
  <si>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</si>
  <si>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</si>
  <si>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</si>
  <si>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</si>
  <si>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</si>
  <si>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</si>
  <si>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</si>
  <si>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</si>
  <si>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</si>
  <si>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</si>
  <si>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</si>
  <si>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</si>
  <si>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</si>
  <si>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</si>
  <si>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</si>
  <si>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</si>
  <si>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</si>
  <si>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</si>
  <si>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</si>
  <si>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</si>
  <si>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</si>
  <si>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</si>
  <si>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</si>
  <si>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</si>
  <si>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</si>
  <si>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</si>
  <si>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</si>
  <si>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</si>
  <si>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</si>
  <si>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</si>
  <si>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</si>
  <si>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</si>
  <si>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</si>
  <si>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</si>
  <si>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</si>
  <si>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</si>
  <si>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</si>
  <si>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</si>
  <si>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</si>
  <si>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</si>
  <si>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</si>
  <si>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</si>
  <si>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</si>
  <si>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</si>
  <si>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</si>
  <si>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</si>
  <si>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</si>
  <si>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</si>
  <si>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</si>
  <si>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</si>
  <si>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</si>
  <si>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</si>
  <si>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</si>
  <si>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</si>
  <si>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</si>
  <si>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</si>
  <si>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</si>
  <si>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</si>
  <si>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</si>
  <si>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</si>
  <si>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</si>
  <si>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</si>
  <si>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</si>
  <si>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</si>
  <si>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</si>
  <si>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</si>
  <si>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</si>
  <si>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</si>
  <si>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</si>
  <si>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</si>
  <si>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</si>
  <si>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</si>
  <si>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</si>
  <si>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</si>
  <si>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</si>
  <si>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</si>
  <si>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</si>
  <si>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</si>
  <si>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</si>
  <si>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</si>
  <si>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</si>
  <si>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</si>
  <si>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</si>
  <si>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</si>
  <si>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</si>
  <si>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</si>
  <si>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</si>
  <si>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</si>
  <si>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</si>
  <si>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</si>
  <si>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</si>
  <si>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</si>
  <si>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</si>
  <si>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</si>
  <si>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</si>
  <si>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</si>
  <si>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</si>
  <si>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</si>
  <si>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</si>
  <si>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</si>
  <si>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</si>
  <si>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</si>
  <si>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</si>
  <si>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</si>
  <si>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</si>
  <si>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</si>
  <si>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</si>
  <si>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</si>
  <si>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</si>
  <si>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</si>
  <si>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</si>
  <si>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</si>
  <si>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</si>
  <si>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</si>
  <si>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</si>
  <si>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</si>
  <si>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</si>
  <si>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</si>
  <si>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</si>
  <si>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</si>
  <si>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</si>
  <si>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</si>
  <si>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</si>
  <si>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</si>
  <si>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</si>
  <si>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</si>
  <si>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</si>
  <si>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</si>
  <si>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</si>
  <si>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</si>
  <si>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</si>
  <si>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</si>
  <si>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</si>
  <si>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</si>
  <si>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</si>
  <si>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</si>
  <si>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</si>
  <si>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</si>
  <si>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</si>
  <si>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</si>
  <si>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</si>
  <si>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</si>
  <si>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</si>
  <si>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</si>
  <si>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</si>
  <si>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</si>
  <si>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</si>
  <si>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</si>
  <si>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</si>
  <si>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</si>
  <si>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</si>
  <si>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</si>
  <si>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</si>
  <si>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</si>
  <si>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</si>
  <si>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</si>
  <si>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</si>
  <si>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</si>
  <si>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</si>
  <si>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</si>
  <si>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</si>
  <si>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</si>
  <si>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</si>
  <si>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</si>
  <si>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</si>
  <si>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</si>
  <si>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</si>
  <si>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</si>
  <si>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</si>
  <si>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</si>
  <si>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</si>
  <si>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</si>
  <si>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</si>
  <si>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</si>
  <si>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</si>
  <si>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</si>
  <si>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</si>
  <si>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</si>
  <si>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</si>
  <si>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</si>
  <si>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</si>
  <si>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</si>
  <si>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</si>
  <si>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</si>
  <si>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</si>
  <si>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</si>
  <si>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</si>
  <si>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</si>
  <si>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</si>
  <si>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</si>
  <si>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</si>
  <si>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</si>
  <si>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</si>
  <si>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</si>
  <si>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</si>
  <si>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</si>
  <si>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</si>
  <si>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</si>
  <si>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</si>
  <si>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</si>
  <si>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</si>
  <si>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</si>
  <si>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</si>
  <si>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</si>
  <si>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</si>
  <si>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</si>
  <si>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</si>
  <si>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</si>
  <si>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</si>
  <si>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</si>
  <si>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</si>
  <si>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</si>
  <si>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</si>
  <si>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</si>
  <si>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</si>
  <si>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</si>
  <si>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</si>
  <si>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</si>
  <si>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</si>
  <si>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</si>
  <si>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</si>
  <si>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</si>
  <si>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</si>
  <si>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</si>
  <si>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</si>
  <si>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</si>
  <si>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</si>
  <si>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</si>
  <si>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</si>
  <si>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</si>
  <si>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</si>
  <si>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</si>
  <si>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</si>
  <si>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</si>
  <si>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</si>
  <si>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</si>
  <si>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</si>
  <si>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</si>
  <si>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</si>
  <si>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</si>
  <si>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</si>
  <si>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</si>
  <si>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</si>
  <si>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</si>
  <si>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</si>
  <si>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</si>
  <si>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</si>
  <si>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</si>
  <si>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</si>
  <si>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</si>
  <si>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</si>
  <si>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</si>
  <si>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</si>
  <si>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</si>
  <si>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</si>
  <si>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</si>
  <si>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</si>
  <si>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</si>
  <si>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</si>
  <si>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</si>
  <si>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</si>
  <si>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</si>
  <si>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</si>
  <si>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</si>
  <si>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</si>
  <si>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</si>
  <si>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</si>
  <si>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</si>
  <si>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</si>
  <si>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</si>
  <si>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</si>
  <si>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</si>
  <si>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</si>
  <si>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</si>
  <si>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</si>
  <si>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</si>
  <si>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</si>
  <si>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</si>
  <si>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</si>
  <si>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</si>
  <si>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</si>
  <si>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</si>
  <si>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</si>
  <si>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</si>
  <si>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</si>
  <si>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</si>
  <si>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</si>
  <si>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</si>
  <si>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</si>
  <si>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</si>
  <si>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</si>
  <si>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</si>
  <si>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</si>
  <si>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</si>
  <si>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</si>
  <si>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</si>
  <si>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</si>
  <si>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</si>
  <si>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</si>
  <si>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</si>
  <si>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</si>
  <si>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</si>
  <si>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</si>
  <si>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</si>
  <si>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</si>
  <si>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</si>
  <si>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</si>
  <si>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</si>
  <si>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</si>
  <si>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</si>
  <si>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</si>
  <si>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</si>
  <si>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</si>
  <si>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</si>
  <si>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</si>
  <si>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</si>
  <si>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</si>
  <si>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</si>
  <si>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</si>
  <si>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</si>
  <si>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</si>
  <si>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</si>
  <si>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</si>
  <si>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</si>
  <si>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</si>
  <si>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</si>
  <si>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</si>
  <si>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</si>
  <si>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</si>
  <si>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</si>
  <si>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</si>
  <si>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</si>
  <si>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</si>
  <si>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</si>
  <si>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</si>
  <si>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</si>
  <si>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</si>
  <si>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</si>
  <si>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</si>
  <si>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</si>
  <si>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</si>
  <si>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</si>
  <si>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</si>
  <si>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</si>
  <si>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</si>
  <si>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</si>
  <si>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</si>
  <si>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</si>
  <si>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</si>
  <si>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</si>
  <si>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</si>
  <si>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</si>
  <si>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</si>
  <si>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</si>
  <si>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</si>
  <si>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</si>
  <si>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</si>
  <si>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</si>
  <si>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</si>
  <si>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</si>
  <si>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</si>
  <si>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</si>
  <si>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</si>
  <si>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</si>
  <si>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</si>
  <si>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</si>
  <si>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</si>
  <si>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</si>
  <si>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</si>
  <si>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</si>
  <si>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</si>
  <si>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</si>
  <si>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</si>
  <si>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</si>
  <si>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</si>
  <si>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</si>
  <si>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</si>
  <si>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</si>
  <si>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</si>
  <si>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</si>
  <si>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</si>
  <si>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</si>
  <si>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</si>
  <si>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</si>
  <si>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</si>
  <si>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</si>
  <si>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</si>
  <si>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</si>
  <si>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</si>
  <si>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</si>
  <si>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</si>
  <si>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</si>
  <si>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</si>
  <si>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</si>
  <si>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</si>
  <si>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</si>
  <si>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</si>
  <si>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</si>
  <si>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</si>
  <si>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</si>
  <si>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</si>
  <si>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</si>
  <si>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</si>
  <si>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</si>
  <si>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</si>
  <si>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</si>
  <si>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</si>
  <si>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</si>
  <si>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</si>
  <si>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</si>
  <si>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</si>
  <si>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</si>
  <si>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</si>
  <si>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</si>
  <si>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</si>
  <si>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</si>
  <si>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</si>
  <si>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</si>
  <si>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</si>
  <si>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</si>
  <si>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</si>
  <si>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</si>
  <si>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</si>
  <si>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</si>
  <si>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</si>
  <si>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</si>
  <si>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</si>
  <si>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</si>
  <si>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</si>
  <si>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</si>
  <si>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</si>
  <si>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</si>
  <si>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</si>
  <si>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</si>
  <si>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</si>
  <si>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</si>
  <si>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</si>
  <si>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</si>
  <si>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</si>
  <si>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</si>
  <si>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</si>
  <si>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</si>
  <si>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</si>
  <si>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</si>
  <si>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</si>
  <si>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</si>
  <si>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</si>
  <si>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</si>
  <si>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</si>
  <si>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</si>
  <si>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</si>
  <si>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</si>
  <si>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</si>
  <si>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</si>
  <si>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</si>
  <si>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</si>
  <si>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</si>
  <si>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</si>
  <si>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</si>
  <si>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</si>
  <si>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</si>
  <si>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</si>
  <si>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</si>
  <si>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</si>
  <si>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</si>
  <si>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</si>
  <si>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</si>
  <si>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</si>
  <si>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</si>
  <si>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</si>
  <si>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</si>
  <si>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</si>
  <si>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</si>
  <si>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</si>
  <si>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</si>
  <si>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</si>
  <si>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</si>
  <si>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</si>
  <si>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</si>
  <si>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</si>
  <si>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</si>
  <si>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</si>
  <si>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</si>
  <si>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</si>
  <si>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</si>
  <si>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</si>
  <si>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</si>
  <si>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</si>
  <si>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</si>
  <si>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</si>
  <si>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</si>
  <si>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</si>
  <si>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</si>
  <si>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</si>
  <si>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</si>
  <si>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</si>
  <si>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</si>
  <si>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</si>
  <si>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</si>
  <si>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</si>
  <si>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</si>
  <si>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</si>
  <si>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</si>
  <si>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</si>
  <si>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</si>
  <si>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</si>
  <si>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</si>
  <si>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</si>
  <si>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</si>
  <si>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</si>
  <si>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</si>
  <si>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</si>
  <si>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</si>
  <si>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</si>
  <si>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</si>
  <si>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</si>
  <si>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</si>
  <si>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</si>
  <si>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</si>
  <si>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</si>
  <si>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</si>
  <si>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</si>
  <si>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</si>
  <si>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</si>
  <si>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</si>
  <si>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</si>
  <si>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</si>
  <si>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</si>
  <si>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</si>
  <si>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</si>
  <si>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</si>
  <si>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</si>
  <si>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</si>
  <si>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</si>
  <si>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</si>
  <si>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</si>
  <si>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</si>
  <si>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</si>
  <si>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</si>
  <si>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</si>
  <si>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</si>
  <si>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</si>
  <si>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</si>
  <si>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</si>
  <si>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</si>
  <si>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</si>
  <si>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</si>
  <si>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</si>
  <si>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</si>
  <si>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</si>
  <si>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</si>
  <si>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</si>
  <si>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</si>
  <si>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</si>
  <si>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</si>
  <si>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</si>
  <si>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</si>
  <si>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</si>
  <si>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</si>
  <si>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</si>
  <si>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</si>
  <si>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</si>
  <si>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</si>
  <si>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</si>
  <si>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</si>
  <si>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</si>
  <si>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</si>
  <si>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</si>
  <si>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</si>
  <si>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</si>
  <si>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</si>
  <si>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</si>
  <si>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</si>
  <si>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</si>
  <si>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</si>
  <si>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</si>
  <si>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</si>
  <si>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</si>
  <si>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</si>
  <si>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</si>
  <si>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</si>
  <si>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</si>
  <si>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</si>
  <si>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</si>
  <si>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</si>
  <si>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</si>
  <si>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</si>
  <si>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</si>
  <si>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</si>
  <si>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</si>
  <si>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</si>
  <si>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</si>
  <si>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</si>
  <si>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</si>
  <si>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</si>
  <si>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</si>
  <si>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</si>
  <si>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</si>
  <si>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</si>
  <si>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</si>
  <si>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</si>
  <si>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</si>
  <si>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</si>
  <si>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</si>
  <si>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</si>
  <si>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</si>
  <si>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</si>
  <si>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</si>
  <si>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</si>
  <si>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</si>
  <si>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</si>
  <si>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</si>
  <si>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</si>
  <si>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</si>
  <si>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</si>
  <si>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</si>
  <si>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</si>
  <si>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</si>
  <si>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</si>
  <si>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</si>
  <si>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</si>
  <si>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</si>
  <si>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</si>
  <si>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</si>
  <si>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</si>
  <si>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</si>
  <si>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</si>
  <si>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</si>
  <si>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</si>
  <si>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</si>
  <si>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</si>
  <si>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</si>
  <si>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</si>
  <si>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</si>
  <si>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</si>
  <si>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</si>
  <si>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</si>
  <si>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</si>
  <si>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</si>
  <si>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</si>
  <si>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</si>
  <si>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</si>
  <si>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</si>
  <si>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</si>
  <si>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</si>
  <si>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</si>
  <si>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</si>
  <si>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</si>
  <si>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</si>
  <si>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</si>
  <si>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</si>
  <si>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</si>
  <si>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</si>
  <si>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</si>
  <si>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</si>
  <si>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</si>
  <si>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</si>
  <si>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</si>
  <si>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</si>
  <si>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</si>
  <si>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</si>
  <si>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</si>
  <si>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</si>
  <si>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</si>
  <si>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</si>
  <si>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</si>
  <si>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</si>
  <si>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</si>
  <si>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</si>
  <si>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</si>
  <si>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</si>
  <si>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</si>
  <si>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</si>
  <si>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</si>
  <si>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</si>
  <si>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</si>
  <si>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</si>
  <si>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</si>
  <si>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</si>
  <si>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</si>
  <si>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</si>
  <si>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</si>
  <si>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</si>
  <si>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</si>
  <si>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</si>
  <si>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</si>
  <si>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</si>
  <si>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</si>
  <si>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</si>
  <si>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</si>
  <si>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</si>
  <si>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</si>
  <si>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</si>
  <si>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</si>
  <si>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</si>
  <si>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</si>
  <si>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</si>
  <si>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</si>
  <si>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</si>
  <si>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</si>
  <si>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</si>
  <si>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</si>
  <si>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</si>
  <si>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</si>
  <si>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</si>
  <si>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</si>
  <si>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</si>
  <si>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</si>
  <si>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</si>
  <si>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</si>
  <si>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</si>
  <si>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</si>
  <si>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</si>
  <si>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</si>
  <si>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</si>
  <si>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</si>
  <si>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</si>
  <si>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</si>
  <si>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</si>
  <si>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</si>
  <si>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</si>
  <si>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</si>
  <si>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</si>
  <si>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</si>
  <si>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</si>
  <si>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</si>
  <si>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</si>
  <si>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</si>
  <si>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</si>
  <si>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</si>
  <si>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</si>
  <si>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</si>
  <si>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</si>
  <si>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</si>
  <si>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</si>
  <si>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</si>
  <si>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</si>
  <si>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</si>
  <si>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</si>
  <si>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</si>
  <si>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</si>
  <si>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</si>
  <si>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</si>
  <si>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</si>
  <si>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</si>
  <si>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</si>
  <si>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</si>
  <si>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</si>
  <si>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</si>
  <si>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</si>
  <si>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</si>
  <si>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</si>
  <si>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</si>
  <si>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</si>
  <si>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</si>
  <si>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</si>
  <si>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</si>
  <si>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</si>
  <si>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</si>
  <si>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</si>
  <si>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</si>
  <si>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</si>
  <si>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</si>
  <si>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</si>
  <si>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</si>
  <si>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</si>
  <si>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</si>
  <si>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</si>
  <si>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</si>
  <si>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</si>
  <si>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</si>
  <si>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</si>
  <si>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</si>
  <si>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</si>
  <si>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</si>
  <si>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</si>
  <si>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</si>
  <si>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</si>
  <si>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</si>
  <si>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</si>
  <si>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</si>
  <si>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</si>
  <si>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</si>
  <si>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</si>
  <si>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</si>
  <si>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</si>
  <si>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</si>
  <si>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</si>
  <si>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</si>
  <si>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</si>
  <si>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</si>
  <si>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</si>
  <si>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</si>
  <si>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</si>
  <si>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</si>
  <si>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</si>
  <si>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</si>
  <si>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</si>
  <si>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</si>
  <si>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</si>
  <si>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</si>
  <si>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</si>
  <si>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</si>
  <si>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</si>
  <si>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</si>
  <si>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</si>
  <si>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</si>
  <si>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</si>
  <si>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</si>
  <si>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</si>
  <si>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</si>
  <si>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</si>
  <si>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</si>
  <si>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</si>
  <si>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</si>
  <si>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</si>
  <si>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</si>
  <si>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</si>
  <si>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</si>
  <si>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</si>
  <si>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</si>
  <si>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</si>
  <si>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</si>
  <si>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</si>
  <si>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</si>
  <si>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</si>
  <si>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</si>
  <si>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</si>
  <si>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</si>
  <si>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</si>
  <si>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</si>
  <si>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</si>
  <si>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</si>
  <si>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</si>
  <si>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</si>
  <si>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</si>
  <si>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</si>
  <si>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</si>
  <si>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</si>
  <si>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</si>
  <si>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</si>
  <si>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</si>
  <si>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</si>
  <si>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</si>
  <si>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</si>
  <si>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</si>
  <si>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</si>
  <si>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</si>
  <si>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</si>
  <si>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</si>
  <si>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</si>
  <si>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</si>
  <si>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</si>
  <si>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</si>
  <si>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</si>
  <si>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</si>
  <si>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</si>
  <si>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</si>
  <si>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</si>
  <si>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</si>
  <si>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</si>
  <si>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</si>
  <si>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</si>
  <si>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</si>
  <si>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</si>
  <si>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</si>
  <si>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</si>
  <si>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</si>
  <si>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</si>
  <si>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</si>
  <si>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</si>
  <si>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</si>
  <si>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</si>
  <si>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</si>
  <si>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</si>
  <si>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</si>
  <si>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</si>
  <si>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</si>
  <si>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</si>
  <si>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</si>
  <si>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</si>
  <si>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</si>
  <si>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</si>
  <si>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</si>
  <si>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</si>
  <si>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</si>
  <si>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</si>
  <si>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</si>
  <si>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</si>
  <si>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</si>
  <si>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</si>
  <si>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</si>
  <si>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</si>
  <si>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</si>
  <si>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</si>
  <si>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</si>
  <si>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</si>
  <si>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</si>
  <si>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</si>
  <si>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</si>
  <si>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</si>
  <si>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</si>
  <si>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</si>
  <si>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</si>
  <si>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</si>
  <si>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</si>
  <si>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</si>
  <si>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</si>
  <si>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</si>
  <si>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</si>
  <si>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</si>
  <si>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</si>
  <si>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</si>
  <si>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</si>
  <si>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</si>
  <si>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</si>
  <si>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</si>
  <si>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</si>
  <si>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</si>
  <si>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</si>
  <si>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</si>
  <si>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</si>
  <si>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</si>
  <si>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</si>
  <si>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</si>
  <si>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</si>
  <si>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</si>
  <si>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</si>
  <si>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</si>
  <si>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</si>
  <si>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</si>
  <si>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</si>
  <si>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</si>
  <si>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</si>
  <si>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</si>
  <si>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</si>
  <si>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</si>
  <si>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</si>
  <si>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</si>
  <si>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</si>
  <si>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</si>
  <si>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</si>
  <si>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</si>
  <si>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</si>
  <si>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</si>
  <si>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</si>
  <si>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</si>
  <si>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</si>
  <si>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</si>
  <si>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</si>
  <si>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</si>
  <si>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</si>
  <si>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</si>
  <si>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</si>
  <si>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</si>
  <si>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</si>
  <si>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</si>
  <si>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</si>
  <si>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</si>
  <si>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</si>
  <si>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</si>
  <si>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</si>
  <si>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</si>
  <si>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</si>
  <si>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</si>
  <si>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</si>
  <si>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</si>
  <si>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</si>
  <si>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</si>
  <si>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</si>
  <si>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</si>
  <si>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</si>
  <si>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</si>
  <si>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</si>
  <si>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</si>
  <si>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</si>
  <si>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</si>
  <si>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</si>
  <si>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</si>
  <si>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</si>
  <si>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</si>
  <si>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</si>
  <si>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</si>
  <si>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</si>
  <si>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</si>
  <si>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</si>
  <si>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</si>
  <si>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</si>
  <si>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</si>
  <si>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</si>
  <si>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</si>
  <si>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</si>
  <si>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</si>
  <si>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</si>
  <si>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</si>
  <si>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</si>
  <si>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</si>
  <si>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</si>
  <si>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</si>
  <si>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</si>
  <si>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</si>
  <si>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</si>
  <si>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</si>
  <si>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</si>
  <si>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</si>
  <si>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</si>
  <si>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</si>
  <si>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</si>
  <si>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</si>
  <si>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</si>
  <si>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</si>
  <si>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</si>
  <si>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</si>
  <si>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</si>
  <si>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</si>
  <si>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</si>
  <si>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</si>
  <si>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</si>
  <si>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</si>
  <si>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</si>
  <si>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</si>
  <si>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</si>
  <si>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</si>
  <si>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</si>
  <si>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</si>
  <si>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</si>
  <si>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</si>
  <si>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</si>
  <si>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</si>
  <si>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</si>
  <si>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</si>
  <si>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</si>
  <si>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</si>
  <si>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</si>
  <si>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</si>
  <si>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</si>
  <si>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</si>
  <si>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</si>
  <si>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</si>
  <si>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</si>
  <si>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</si>
  <si>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</si>
  <si>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</si>
  <si>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</si>
  <si>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</si>
  <si>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</si>
  <si>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</si>
  <si>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</si>
  <si>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</si>
  <si>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</si>
  <si>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</si>
  <si>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</si>
  <si>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</si>
  <si>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</si>
  <si>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</si>
  <si>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</si>
  <si>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</si>
  <si>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</si>
  <si>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</si>
  <si>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</si>
  <si>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</si>
  <si>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</si>
  <si>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</si>
  <si>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</si>
  <si>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</si>
  <si>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</si>
  <si>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</si>
  <si>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</si>
  <si>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</si>
  <si>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</si>
  <si>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</si>
  <si>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</si>
  <si>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</si>
  <si>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</si>
  <si>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</si>
  <si>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</si>
  <si>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</si>
  <si>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</si>
  <si>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</si>
  <si>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</si>
  <si>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</si>
  <si>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</si>
  <si>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</si>
  <si>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</si>
  <si>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</si>
  <si>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</si>
  <si>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</si>
  <si>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</si>
  <si>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</si>
  <si>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</si>
  <si>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</si>
  <si>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</si>
  <si>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</si>
  <si>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</si>
  <si>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</si>
  <si>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</si>
  <si>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</si>
  <si>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</si>
  <si>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</si>
  <si>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</si>
  <si>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</si>
  <si>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</si>
  <si>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</si>
  <si>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</si>
  <si>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</si>
  <si>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</si>
  <si>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</si>
  <si>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</si>
  <si>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</si>
  <si>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</si>
  <si>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</si>
  <si>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</si>
  <si>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</si>
  <si>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</si>
  <si>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</si>
  <si>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</si>
  <si>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</si>
  <si>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</si>
  <si>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</si>
  <si>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</si>
  <si>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</si>
  <si>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</si>
  <si>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</si>
  <si>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</si>
  <si>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</si>
  <si>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</si>
  <si>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</si>
  <si>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</si>
  <si>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</si>
  <si>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</si>
  <si>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</si>
  <si>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</si>
  <si>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</si>
  <si>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</si>
  <si>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</si>
  <si>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</si>
  <si>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</si>
  <si>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</si>
  <si>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</si>
  <si>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</si>
  <si>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</si>
  <si>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</si>
  <si>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</si>
  <si>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</si>
  <si>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</si>
  <si>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</si>
  <si>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</si>
  <si>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</si>
  <si>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</si>
  <si>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</si>
  <si>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</si>
  <si>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</si>
  <si>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</si>
  <si>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</si>
  <si>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</si>
  <si>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</si>
  <si>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</si>
  <si>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</si>
  <si>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</si>
  <si>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</si>
  <si>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</si>
  <si>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</si>
  <si>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</si>
  <si>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</si>
  <si>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</si>
  <si>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</si>
  <si>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</si>
  <si>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</si>
  <si>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</si>
  <si>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</si>
  <si>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</si>
  <si>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</si>
  <si>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</si>
  <si>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</si>
  <si>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</si>
  <si>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</si>
  <si>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</si>
  <si>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</si>
  <si>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</si>
  <si>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</si>
  <si>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</si>
  <si>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</si>
  <si>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</si>
  <si>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</si>
  <si>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</si>
  <si>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</si>
  <si>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</si>
  <si>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</si>
  <si>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</si>
  <si>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</si>
  <si>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</si>
  <si>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</si>
  <si>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</si>
  <si>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</si>
  <si>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</si>
  <si>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</si>
  <si>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</si>
  <si>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</si>
  <si>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</si>
  <si>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</si>
  <si>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</si>
  <si>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</si>
  <si>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</si>
  <si>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</si>
  <si>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</si>
  <si>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</si>
  <si>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</si>
  <si>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</si>
  <si>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</si>
  <si>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</si>
  <si>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</si>
  <si>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</si>
  <si>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</si>
  <si>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</si>
  <si>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</si>
  <si>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</si>
  <si>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</si>
  <si>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</si>
  <si>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</si>
  <si>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</si>
  <si>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</si>
  <si>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</si>
  <si>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</si>
  <si>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</si>
  <si>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</si>
  <si>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</si>
  <si>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</si>
  <si>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</si>
  <si>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</si>
  <si>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</si>
  <si>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</si>
  <si>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</si>
  <si>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</si>
  <si>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</si>
  <si>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</si>
  <si>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</si>
  <si>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</si>
  <si>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</si>
  <si>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</si>
  <si>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</si>
  <si>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</si>
  <si>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</si>
  <si>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</si>
  <si>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</si>
  <si>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</si>
  <si>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</si>
  <si>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</si>
  <si>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</si>
  <si>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</si>
  <si>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</si>
  <si>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</si>
  <si>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</si>
  <si>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</si>
  <si>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</si>
  <si>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</si>
  <si>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</si>
  <si>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</si>
  <si>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</si>
  <si>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</si>
  <si>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</si>
  <si>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</si>
  <si>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</si>
  <si>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</si>
  <si>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</si>
  <si>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</si>
  <si>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</si>
  <si>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</si>
  <si>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</si>
  <si>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</si>
  <si>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</si>
  <si>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</si>
  <si>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</si>
  <si>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</si>
  <si>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</si>
  <si>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</si>
  <si>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</si>
  <si>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</si>
  <si>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</si>
  <si>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</si>
  <si>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</si>
  <si>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</si>
  <si>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</si>
  <si>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</si>
  <si>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</si>
  <si>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</si>
  <si>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</si>
  <si>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</si>
  <si>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</si>
  <si>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</si>
  <si>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</si>
  <si>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</si>
  <si>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</si>
  <si>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</si>
  <si>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</si>
  <si>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</si>
  <si>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</si>
  <si>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</si>
  <si>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</si>
  <si>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</si>
  <si>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</si>
  <si>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</si>
  <si>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</si>
  <si>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</si>
  <si>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</si>
  <si>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</si>
  <si>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</si>
  <si>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</si>
  <si>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</si>
  <si>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</si>
  <si>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</si>
  <si>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</si>
  <si>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</si>
  <si>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</si>
  <si>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</si>
  <si>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</si>
  <si>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</si>
  <si>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</si>
  <si>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</si>
  <si>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</si>
  <si>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</si>
  <si>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</si>
  <si>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</si>
  <si>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</si>
  <si>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</si>
  <si>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</si>
  <si>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</si>
  <si>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</si>
  <si>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</si>
  <si>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</si>
  <si>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</si>
  <si>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</si>
  <si>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</si>
  <si>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</si>
  <si>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</si>
  <si>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</si>
  <si>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</si>
  <si>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</si>
  <si>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</si>
  <si>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</si>
  <si>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</si>
  <si>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</si>
  <si>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</si>
  <si>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</si>
  <si>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</si>
  <si>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</si>
  <si>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</si>
  <si>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</si>
  <si>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</si>
  <si>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</si>
  <si>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</si>
  <si>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</si>
  <si>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</si>
  <si>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</si>
  <si>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</si>
  <si>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</si>
  <si>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</si>
  <si>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</si>
  <si>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</si>
  <si>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</si>
  <si>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</si>
  <si>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</si>
  <si>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</si>
  <si>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</si>
  <si>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</si>
  <si>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</si>
  <si>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</si>
  <si>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</si>
  <si>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</si>
  <si>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</si>
  <si>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</si>
  <si>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</si>
  <si>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</si>
  <si>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</si>
  <si>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</si>
  <si>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</si>
  <si>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</si>
  <si>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</si>
  <si>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</si>
  <si>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</si>
  <si>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</si>
  <si>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</si>
  <si>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</si>
  <si>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</si>
  <si>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</si>
  <si>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</si>
  <si>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</si>
  <si>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</si>
  <si>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</si>
  <si>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</si>
  <si>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</si>
  <si>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</si>
  <si>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</si>
  <si>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</si>
  <si>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</si>
  <si>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</si>
  <si>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</si>
  <si>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</si>
  <si>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</si>
  <si>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</si>
  <si>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</si>
  <si>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</si>
  <si>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</si>
  <si>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</si>
  <si>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</si>
  <si>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</si>
  <si>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</si>
  <si>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</si>
  <si>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</si>
  <si>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</si>
  <si>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</si>
  <si>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</si>
  <si>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</si>
  <si>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</si>
  <si>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</si>
  <si>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</si>
  <si>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</si>
  <si>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</si>
  <si>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</si>
  <si>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</si>
  <si>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</si>
  <si>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</si>
  <si>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</si>
  <si>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</si>
  <si>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</si>
  <si>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</si>
  <si>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</si>
  <si>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</si>
  <si>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</si>
  <si>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</si>
  <si>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</si>
  <si>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</si>
  <si>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</si>
  <si>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</si>
  <si>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</si>
  <si>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</si>
  <si>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</si>
  <si>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</si>
  <si>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</si>
  <si>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</si>
  <si>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</si>
  <si>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</si>
  <si>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</si>
  <si>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</si>
  <si>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</si>
  <si>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</si>
  <si>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</si>
  <si>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</si>
  <si>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</si>
  <si>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</si>
  <si>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</si>
  <si>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</si>
  <si>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</si>
  <si>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</si>
  <si>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</si>
  <si>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</si>
  <si>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</si>
  <si>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</si>
  <si>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</si>
  <si>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</si>
  <si>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</si>
  <si>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</si>
  <si>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</si>
  <si>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</si>
  <si>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</si>
  <si>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</si>
  <si>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</si>
  <si>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</si>
  <si>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</si>
  <si>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</si>
  <si>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</si>
  <si>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</si>
  <si>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</si>
  <si>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</si>
  <si>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</si>
  <si>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</si>
  <si>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</si>
  <si>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</si>
  <si>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</si>
  <si>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</si>
  <si>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</si>
  <si>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</si>
  <si>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</si>
  <si>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</si>
  <si>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</si>
  <si>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</si>
  <si>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</si>
  <si>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</si>
  <si>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</si>
  <si>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</si>
  <si>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</si>
  <si>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</si>
  <si>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</si>
  <si>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</si>
  <si>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</si>
  <si>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</si>
  <si>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</si>
  <si>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</si>
  <si>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</si>
  <si>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</si>
  <si>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</si>
  <si>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</si>
  <si>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</si>
  <si>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</si>
  <si>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</si>
  <si>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</si>
  <si>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</si>
  <si>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</si>
  <si>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</si>
  <si>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</si>
  <si>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</si>
  <si>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</si>
  <si>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</si>
  <si>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</si>
  <si>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</si>
  <si>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</si>
  <si>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</si>
  <si>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</si>
  <si>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</si>
  <si>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</si>
  <si>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</si>
  <si>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</si>
  <si>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</si>
  <si>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</si>
  <si>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</si>
  <si>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</si>
  <si>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</si>
  <si>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</si>
  <si>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</si>
  <si>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</si>
  <si>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</si>
  <si>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</si>
  <si>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</si>
  <si>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</si>
  <si>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</si>
  <si>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</si>
  <si>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</si>
  <si>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</si>
  <si>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</si>
  <si>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</si>
  <si>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</si>
  <si>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</si>
  <si>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</si>
  <si>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</si>
  <si>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</si>
  <si>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</si>
  <si>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</si>
  <si>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</si>
  <si>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</si>
  <si>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</si>
  <si>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</si>
  <si>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</si>
  <si>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</si>
  <si>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</si>
  <si>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</si>
  <si>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</si>
  <si>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</si>
  <si>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</si>
  <si>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</si>
  <si>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</si>
  <si>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</si>
  <si>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</si>
  <si>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</si>
  <si>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</si>
  <si>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</si>
  <si>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</si>
  <si>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</si>
  <si>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</si>
  <si>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</si>
  <si>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</si>
  <si>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</si>
  <si>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</si>
  <si>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</si>
  <si>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</si>
  <si>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</si>
  <si>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</si>
  <si>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</si>
  <si>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</si>
  <si>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</si>
  <si>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</si>
  <si>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</si>
  <si>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</si>
  <si>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</si>
  <si>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</si>
  <si>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</si>
  <si>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</si>
  <si>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</si>
  <si>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</si>
  <si>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</si>
  <si>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</si>
  <si>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</si>
  <si>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</si>
  <si>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</si>
  <si>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</si>
  <si>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</si>
  <si>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</si>
  <si>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</si>
  <si>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</si>
  <si>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</si>
  <si>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</si>
  <si>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</si>
  <si>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</si>
  <si>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</si>
  <si>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</si>
  <si>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</si>
  <si>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</si>
  <si>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</si>
  <si>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</si>
  <si>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</si>
  <si>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</si>
  <si>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</si>
  <si>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</si>
  <si>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</si>
  <si>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</si>
  <si>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</si>
  <si>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</si>
  <si>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</si>
  <si>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</si>
  <si>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</si>
  <si>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</si>
  <si>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</si>
  <si>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</si>
  <si>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</si>
  <si>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</si>
  <si>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</si>
  <si>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</si>
  <si>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</si>
  <si>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</si>
  <si>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</si>
  <si>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</si>
  <si>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</si>
  <si>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</si>
  <si>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</si>
  <si>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</si>
  <si>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</si>
  <si>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</si>
  <si>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</si>
  <si>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</si>
  <si>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</si>
  <si>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</si>
  <si>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</si>
  <si>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</si>
  <si>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</si>
  <si>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</si>
  <si>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</si>
  <si>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</si>
  <si>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</si>
  <si>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</si>
  <si>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</si>
  <si>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</si>
  <si>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</si>
  <si>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</si>
  <si>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</si>
  <si>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</si>
  <si>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</si>
  <si>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</si>
  <si>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</si>
  <si>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</si>
  <si>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</si>
  <si>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</si>
  <si>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</si>
  <si>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</si>
  <si>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</si>
  <si>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</si>
  <si>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</si>
  <si>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</si>
  <si>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</si>
  <si>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</si>
  <si>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</si>
  <si>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</si>
  <si>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</si>
  <si>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</si>
  <si>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</si>
  <si>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</si>
  <si>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</si>
  <si>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</si>
  <si>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</si>
  <si>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</si>
  <si>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</si>
  <si>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</si>
  <si>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</si>
  <si>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</si>
  <si>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</si>
  <si>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</si>
  <si>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</si>
  <si>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</si>
  <si>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</si>
  <si>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</si>
  <si>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</si>
  <si>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</si>
  <si>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</si>
  <si>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</si>
  <si>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</si>
  <si>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</si>
  <si>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</si>
  <si>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</si>
  <si>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</si>
  <si>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</si>
  <si>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</si>
  <si>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</si>
  <si>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</si>
  <si>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</si>
  <si>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</si>
  <si>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</si>
  <si>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</si>
  <si>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</si>
  <si>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</si>
  <si>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</si>
  <si>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</si>
  <si>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</si>
  <si>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</si>
  <si>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</si>
  <si>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</si>
  <si>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</si>
  <si>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</si>
  <si>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</si>
  <si>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</si>
  <si>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</si>
  <si>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</si>
  <si>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</si>
  <si>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</si>
  <si>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</si>
  <si>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</si>
  <si>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</si>
  <si>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</si>
  <si>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</si>
  <si>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</si>
  <si>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</si>
  <si>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</si>
  <si>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</si>
  <si>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</si>
  <si>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</si>
  <si>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</si>
  <si>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</si>
  <si>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</si>
  <si>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</si>
  <si>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</si>
  <si>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</si>
  <si>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</si>
  <si>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</si>
  <si>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</si>
  <si>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</si>
  <si>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</si>
  <si>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</si>
  <si>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</si>
  <si>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</si>
  <si>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</si>
  <si>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</si>
  <si>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</si>
  <si>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</si>
  <si>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</si>
  <si>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</si>
  <si>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</si>
  <si>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</si>
  <si>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</si>
  <si>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</si>
  <si>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</si>
  <si>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</si>
  <si>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</si>
  <si>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</si>
  <si>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</si>
  <si>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</si>
  <si>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</si>
  <si>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</si>
  <si>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</si>
  <si>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</si>
  <si>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</si>
  <si>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</si>
  <si>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</si>
  <si>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</si>
  <si>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</si>
  <si>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</si>
  <si>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</si>
  <si>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</si>
  <si>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</si>
  <si>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</si>
  <si>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</si>
  <si>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</si>
  <si>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</si>
  <si>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</si>
  <si>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</si>
  <si>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</si>
  <si>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</si>
  <si>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</si>
  <si>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</si>
  <si>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</si>
  <si>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</si>
  <si>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</si>
  <si>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</si>
  <si>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</si>
  <si>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</si>
  <si>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</si>
  <si>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</si>
  <si>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</si>
  <si>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</si>
  <si>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</si>
  <si>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</si>
  <si>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</si>
  <si>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</si>
  <si>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</si>
  <si>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</si>
  <si>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</si>
  <si>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</si>
  <si>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</si>
  <si>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</si>
  <si>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</si>
  <si>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</si>
  <si>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</si>
  <si>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</si>
  <si>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</si>
  <si>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</si>
  <si>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</si>
  <si>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</si>
  <si>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</si>
  <si>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</si>
  <si>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</si>
  <si>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</si>
  <si>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</si>
  <si>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</si>
  <si>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</si>
  <si>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</si>
  <si>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</si>
  <si>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</si>
  <si>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</si>
  <si>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</si>
  <si>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</si>
  <si>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</si>
  <si>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</si>
  <si>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</si>
  <si>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</si>
  <si>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</si>
  <si>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</si>
  <si>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</si>
  <si>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</si>
  <si>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</si>
  <si>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</si>
  <si>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</si>
  <si>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</si>
  <si>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</si>
  <si>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</si>
  <si>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</si>
  <si>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</si>
  <si>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</si>
  <si>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</si>
  <si>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</si>
  <si>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</si>
  <si>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</si>
  <si>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</si>
  <si>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</si>
  <si>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</si>
  <si>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</si>
  <si>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</si>
  <si>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</si>
  <si>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</si>
  <si>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</si>
  <si>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</si>
  <si>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</si>
  <si>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</si>
  <si>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</si>
  <si>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</si>
  <si>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</si>
  <si>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</si>
  <si>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</si>
  <si>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</si>
  <si>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</si>
  <si>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</si>
  <si>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</si>
  <si>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</si>
  <si>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</si>
  <si>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</si>
  <si>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</si>
  <si>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</si>
  <si>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</si>
  <si>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</si>
  <si>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</si>
  <si>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</si>
  <si>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</si>
  <si>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</si>
  <si>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</si>
  <si>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</si>
  <si>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</si>
  <si>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</si>
  <si>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</si>
  <si>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</si>
  <si>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</si>
  <si>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</si>
  <si>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</si>
  <si>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</si>
  <si>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</si>
  <si>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</si>
  <si>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</si>
  <si>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</si>
  <si>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</si>
  <si>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</si>
  <si>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</si>
  <si>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</si>
  <si>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</si>
  <si>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</si>
  <si>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</si>
  <si>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</si>
  <si>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</si>
  <si>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</si>
  <si>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</si>
  <si>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</si>
  <si>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</si>
  <si>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</si>
  <si>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</si>
  <si>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</si>
  <si>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</si>
  <si>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</si>
  <si>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</si>
  <si>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</si>
  <si>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</si>
  <si>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</si>
  <si>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</si>
  <si>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</si>
  <si>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</si>
  <si>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</si>
  <si>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</si>
  <si>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</si>
  <si>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</si>
  <si>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</si>
  <si>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</si>
  <si>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</si>
  <si>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</si>
  <si>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</si>
  <si>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</si>
  <si>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</si>
  <si>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</si>
  <si>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</si>
  <si>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</si>
  <si>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</si>
  <si>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</si>
  <si>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</si>
  <si>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</si>
  <si>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</si>
  <si>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</si>
  <si>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</si>
  <si>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</si>
  <si>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</si>
  <si>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</si>
  <si>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</si>
  <si>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</si>
  <si>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</si>
  <si>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</si>
  <si>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</si>
  <si>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</si>
  <si>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</si>
  <si>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</si>
  <si>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</si>
  <si>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</si>
  <si>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</si>
  <si>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</si>
  <si>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</si>
  <si>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</si>
  <si>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</si>
  <si>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</si>
  <si>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</si>
  <si>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</si>
  <si>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</si>
  <si>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</si>
  <si>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</si>
  <si>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</si>
  <si>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</si>
  <si>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</si>
  <si>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</si>
  <si>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</si>
  <si>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</si>
  <si>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</si>
  <si>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</si>
  <si>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</si>
  <si>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</si>
  <si>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</si>
  <si>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</si>
  <si>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</si>
  <si>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</si>
  <si>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</si>
  <si>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</si>
  <si>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</si>
  <si>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</si>
  <si>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</si>
  <si>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</si>
  <si>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</si>
  <si>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</si>
  <si>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</si>
  <si>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</si>
  <si>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</si>
  <si>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</si>
  <si>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</si>
  <si>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</si>
  <si>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</si>
  <si>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</si>
  <si>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</si>
  <si>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</si>
  <si>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</si>
  <si>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</si>
  <si>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</si>
  <si>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</si>
  <si>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</si>
  <si>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</si>
  <si>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</si>
  <si>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</si>
  <si>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</si>
  <si>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</si>
  <si>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</si>
  <si>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</si>
  <si>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</si>
  <si>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</si>
  <si>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</si>
  <si>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</si>
  <si>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</si>
  <si>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</si>
  <si>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</si>
  <si>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</si>
  <si>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</si>
  <si>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</si>
  <si>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</si>
  <si>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</si>
  <si>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</si>
  <si>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</si>
  <si>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</si>
  <si>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</si>
  <si>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</si>
  <si>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</si>
  <si>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</si>
  <si>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</si>
  <si>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</si>
  <si>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</si>
  <si>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</si>
  <si>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</si>
  <si>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</si>
  <si>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</si>
  <si>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</si>
  <si>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</si>
  <si>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</si>
  <si>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</si>
  <si>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</si>
  <si>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</si>
  <si>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</si>
  <si>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</si>
  <si>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</si>
  <si>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</si>
  <si>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</si>
  <si>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</si>
  <si>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</si>
  <si>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</si>
  <si>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</si>
  <si>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</si>
  <si>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</si>
  <si>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</si>
  <si>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</si>
  <si>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</si>
  <si>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</si>
  <si>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</si>
  <si>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</si>
  <si>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</si>
  <si>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</si>
  <si>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</si>
  <si>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</si>
  <si>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</si>
  <si>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</si>
  <si>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</si>
  <si>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</si>
  <si>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</si>
  <si>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</si>
  <si>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</si>
  <si>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</si>
  <si>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</si>
  <si>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</si>
  <si>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</si>
  <si>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</si>
  <si>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</si>
  <si>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</si>
  <si>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</si>
  <si>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</si>
  <si>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</si>
  <si>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</si>
  <si>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</si>
  <si>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</si>
  <si>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</si>
  <si>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</si>
  <si>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</si>
  <si>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</si>
  <si>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</si>
  <si>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</si>
  <si>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</si>
  <si>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</si>
  <si>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</si>
  <si>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</si>
  <si>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</si>
  <si>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</si>
  <si>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</si>
  <si>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</si>
  <si>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</si>
  <si>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</si>
  <si>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</si>
  <si>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</si>
  <si>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</si>
  <si>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</si>
  <si>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</si>
  <si>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</si>
  <si>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</si>
  <si>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</si>
  <si>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</si>
  <si>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</si>
  <si>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</si>
  <si>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</si>
  <si>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</si>
  <si>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</si>
  <si>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</si>
  <si>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</si>
  <si>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</si>
  <si>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</si>
  <si>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</si>
  <si>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</si>
  <si>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</si>
  <si>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</si>
  <si>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</si>
  <si>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</si>
  <si>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</si>
  <si>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</si>
  <si>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</si>
  <si>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</si>
  <si>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</si>
  <si>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</si>
  <si>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</si>
  <si>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</si>
  <si>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</si>
  <si>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</si>
  <si>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</si>
  <si>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</si>
  <si>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</si>
  <si>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</si>
  <si>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</si>
  <si>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</si>
  <si>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</si>
  <si>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</si>
  <si>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</si>
  <si>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</si>
  <si>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</si>
  <si>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</si>
  <si>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</si>
  <si>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</si>
  <si>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</si>
  <si>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</si>
  <si>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</si>
  <si>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</si>
  <si>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</si>
  <si>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</si>
  <si>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</si>
  <si>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</si>
  <si>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</si>
  <si>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</si>
  <si>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</si>
  <si>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</si>
  <si>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</si>
  <si>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</si>
  <si>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</si>
  <si>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</si>
  <si>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</si>
  <si>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</si>
  <si>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</si>
  <si>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</si>
  <si>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</si>
  <si>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</si>
  <si>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</si>
  <si>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</si>
  <si>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</si>
  <si>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</si>
  <si>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</si>
  <si>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</si>
  <si>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</si>
  <si>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</si>
  <si>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</si>
  <si>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</si>
  <si>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</si>
  <si>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</si>
  <si>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</si>
  <si>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</si>
  <si>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</si>
  <si>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</si>
  <si>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</si>
  <si>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</si>
  <si>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</si>
  <si>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</si>
  <si>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</si>
  <si>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</si>
  <si>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</si>
  <si>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</si>
  <si>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</si>
  <si>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</si>
  <si>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</si>
  <si>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</si>
  <si>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</si>
  <si>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</si>
  <si>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</si>
  <si>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</si>
  <si>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</si>
  <si>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</si>
  <si>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</si>
  <si>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</si>
  <si>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</si>
  <si>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</si>
  <si>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</si>
  <si>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</si>
  <si>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</si>
  <si>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</si>
  <si>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</si>
  <si>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</si>
  <si>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</si>
  <si>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</si>
  <si>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</si>
  <si>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</si>
  <si>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</si>
  <si>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</si>
  <si>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</si>
  <si>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</si>
  <si>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</si>
  <si>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</si>
  <si>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</si>
  <si>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</si>
  <si>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</si>
  <si>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</si>
  <si>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</si>
  <si>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</si>
  <si>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</si>
  <si>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</si>
  <si>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</si>
  <si>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</si>
  <si>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</si>
  <si>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</si>
  <si>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</si>
  <si>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</si>
  <si>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</si>
  <si>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</si>
  <si>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</si>
  <si>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</si>
  <si>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</si>
  <si>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</si>
  <si>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</si>
  <si>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</si>
  <si>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</si>
  <si>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</si>
  <si>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</si>
  <si>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</si>
  <si>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</si>
  <si>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</si>
  <si>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</si>
  <si>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</si>
  <si>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</si>
  <si>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</si>
  <si>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</si>
  <si>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</si>
  <si>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</si>
  <si>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</si>
  <si>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</si>
  <si>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</si>
  <si>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</si>
  <si>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</si>
  <si>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</si>
  <si>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</si>
  <si>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</si>
  <si>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</si>
  <si>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</si>
  <si>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</si>
  <si>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</si>
  <si>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</si>
  <si>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</si>
  <si>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</si>
  <si>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</si>
  <si>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</si>
  <si>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</si>
  <si>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</si>
  <si>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</si>
  <si>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</si>
  <si>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</si>
  <si>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</si>
  <si>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</si>
  <si>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</si>
  <si>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</si>
  <si>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</si>
  <si>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</si>
  <si>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</si>
  <si>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</si>
  <si>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</si>
  <si>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</si>
  <si>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</si>
  <si>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</si>
  <si>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</si>
  <si>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</si>
  <si>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</si>
  <si>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</si>
  <si>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</si>
  <si>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</si>
  <si>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</si>
  <si>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</si>
  <si>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</si>
  <si>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</si>
  <si>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</si>
  <si>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</si>
  <si>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</si>
  <si>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</si>
  <si>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</si>
  <si>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</si>
  <si>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</si>
  <si>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</si>
  <si>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</si>
  <si>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</si>
  <si>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</si>
  <si>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</si>
  <si>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</si>
  <si>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</si>
  <si>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</si>
  <si>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</si>
  <si>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</si>
  <si>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</si>
  <si>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</si>
  <si>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</si>
  <si>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</si>
  <si>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</si>
  <si>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</si>
  <si>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</si>
  <si>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</si>
  <si>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</si>
  <si>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</si>
  <si>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</si>
  <si>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</si>
  <si>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</si>
  <si>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</si>
  <si>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</si>
  <si>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</si>
  <si>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</si>
  <si>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</si>
  <si>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</si>
  <si>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</si>
  <si>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</si>
  <si>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</si>
  <si>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</si>
  <si>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</si>
  <si>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</si>
  <si>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</si>
  <si>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</si>
  <si>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</si>
  <si>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</si>
  <si>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</si>
  <si>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</si>
  <si>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</si>
  <si>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</si>
  <si>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</si>
  <si>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</si>
  <si>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</si>
  <si>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</si>
  <si>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</si>
  <si>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</si>
  <si>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</si>
  <si>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</si>
  <si>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</si>
  <si>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</si>
  <si>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</si>
  <si>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</si>
  <si>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</si>
  <si>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</si>
  <si>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</si>
  <si>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</si>
  <si>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</si>
  <si>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</si>
  <si>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</si>
  <si>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</si>
  <si>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</si>
  <si>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</si>
  <si>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</si>
  <si>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</si>
  <si>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</si>
  <si>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</si>
  <si>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</si>
  <si>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</si>
  <si>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</si>
  <si>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</si>
  <si>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</si>
  <si>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</si>
  <si>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</si>
  <si>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</si>
  <si>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</si>
  <si>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</si>
  <si>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</si>
  <si>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</si>
  <si>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</si>
  <si>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</si>
  <si>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</si>
  <si>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</si>
  <si>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</si>
  <si>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</si>
  <si>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</si>
  <si>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</si>
  <si>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</si>
  <si>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</si>
  <si>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</si>
  <si>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</si>
  <si>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</si>
  <si>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</si>
  <si>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</si>
  <si>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</si>
  <si>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</si>
  <si>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</si>
  <si>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</si>
  <si>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</si>
  <si>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</si>
  <si>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</si>
  <si>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</si>
  <si>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</si>
  <si>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</si>
  <si>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</si>
  <si>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</si>
  <si>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</si>
  <si>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</si>
  <si>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</si>
  <si>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</si>
  <si>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</si>
  <si>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</si>
  <si>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</si>
  <si>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</si>
  <si>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</si>
  <si>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</si>
  <si>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</si>
  <si>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</si>
  <si>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</si>
  <si>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</si>
  <si>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</si>
  <si>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</si>
  <si>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</si>
  <si>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</si>
  <si>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</si>
  <si>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</si>
  <si>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</si>
  <si>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</si>
  <si>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</si>
  <si>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</si>
  <si>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</si>
  <si>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</si>
  <si>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</si>
  <si>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</si>
  <si>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</si>
  <si>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</si>
  <si>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</si>
  <si>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</si>
  <si>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</si>
  <si>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</si>
  <si>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</si>
  <si>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</si>
  <si>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</si>
  <si>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</si>
  <si>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</si>
  <si>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</si>
  <si>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</si>
  <si>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</si>
  <si>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</si>
  <si>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</si>
  <si>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</si>
  <si>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</si>
  <si>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</si>
  <si>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</si>
  <si>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</si>
  <si>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</si>
  <si>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</si>
  <si>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</si>
  <si>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</si>
  <si>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</si>
  <si>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</si>
  <si>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</si>
  <si>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</si>
  <si>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</si>
  <si>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</si>
  <si>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</si>
  <si>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</si>
  <si>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</si>
  <si>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</si>
  <si>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</si>
  <si>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</si>
  <si>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</si>
  <si>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</si>
  <si>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</si>
  <si>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</si>
  <si>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</si>
  <si>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</si>
  <si>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</si>
  <si>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</si>
  <si>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</si>
  <si>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</si>
  <si>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</si>
  <si>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</si>
  <si>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</si>
  <si>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</si>
  <si>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</si>
  <si>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</si>
  <si>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</si>
  <si>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</si>
  <si>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</si>
  <si>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</si>
  <si>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</si>
  <si>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</si>
  <si>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</si>
  <si>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</si>
  <si>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</si>
  <si>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</si>
  <si>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</si>
  <si>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</si>
  <si>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</si>
  <si>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</si>
  <si>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</si>
  <si>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</si>
  <si>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</si>
  <si>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</si>
  <si>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</si>
  <si>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</si>
  <si>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</si>
  <si>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</si>
  <si>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</si>
  <si>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</si>
  <si>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</si>
  <si>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</si>
  <si>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</si>
  <si>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</si>
  <si>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</si>
  <si>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</si>
  <si>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</si>
  <si>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</si>
  <si>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</si>
  <si>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</si>
  <si>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</si>
  <si>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</si>
  <si>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</si>
  <si>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</si>
  <si>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</si>
  <si>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</si>
  <si>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</si>
  <si>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</si>
  <si>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</si>
  <si>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</si>
  <si>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</si>
  <si>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</si>
  <si>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</si>
  <si>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</si>
  <si>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</si>
  <si>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</si>
  <si>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</si>
  <si>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</si>
  <si>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</si>
  <si>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</si>
  <si>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</si>
  <si>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</si>
  <si>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</si>
  <si>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</si>
  <si>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</si>
  <si>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</si>
  <si>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</si>
  <si>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</si>
  <si>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</si>
  <si>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</si>
  <si>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</si>
  <si>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</si>
  <si>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</si>
  <si>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</si>
  <si>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</si>
  <si>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</si>
  <si>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</si>
  <si>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</si>
  <si>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</si>
  <si>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</si>
  <si>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</si>
  <si>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</si>
  <si>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</si>
  <si>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</si>
  <si>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</si>
  <si>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</si>
  <si>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</si>
  <si>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</si>
  <si>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</si>
  <si>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</si>
  <si>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</si>
  <si>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</si>
  <si>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</si>
  <si>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</si>
  <si>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</si>
  <si>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</si>
  <si>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</si>
  <si>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</si>
  <si>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</si>
  <si>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</si>
  <si>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</si>
  <si>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</si>
  <si>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</si>
  <si>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</si>
  <si>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</si>
  <si>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</si>
  <si>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</si>
  <si>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</si>
  <si>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</si>
  <si>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</si>
  <si>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</si>
  <si>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</si>
  <si>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</si>
  <si>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</si>
  <si>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</si>
  <si>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</si>
  <si>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</si>
  <si>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</si>
  <si>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</si>
  <si>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</si>
  <si>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</si>
  <si>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</si>
  <si>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</si>
  <si>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</si>
  <si>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</si>
  <si>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</si>
  <si>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</si>
  <si>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</si>
  <si>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</si>
  <si>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</si>
  <si>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</si>
  <si>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</si>
  <si>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</si>
  <si>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</si>
  <si>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</si>
  <si>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</si>
  <si>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</si>
  <si>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</si>
  <si>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</si>
  <si>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</si>
  <si>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</si>
  <si>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</si>
  <si>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</si>
  <si>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</si>
  <si>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</si>
  <si>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</si>
  <si>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</si>
  <si>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</si>
  <si>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</si>
  <si>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</si>
  <si>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</si>
  <si>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</si>
  <si>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</si>
  <si>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</si>
  <si>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</si>
  <si>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</si>
  <si>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</si>
  <si>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</si>
  <si>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</si>
  <si>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</si>
  <si>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</si>
  <si>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</si>
  <si>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</si>
  <si>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</si>
  <si>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</si>
  <si>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</si>
  <si>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</si>
  <si>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</si>
  <si>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</si>
  <si>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</si>
  <si>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</si>
  <si>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</si>
  <si>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</si>
  <si>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</si>
  <si>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</si>
  <si>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</si>
  <si>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</si>
  <si>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</si>
  <si>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</si>
  <si>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</si>
  <si>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</si>
  <si>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</si>
  <si>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</si>
  <si>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</si>
  <si>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</si>
  <si>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</si>
  <si>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</si>
  <si>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</si>
  <si>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</si>
  <si>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</si>
  <si>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</si>
  <si>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</si>
  <si>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</si>
  <si>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</si>
  <si>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</si>
  <si>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</si>
  <si>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</si>
  <si>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</si>
  <si>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</si>
  <si>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</si>
  <si>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</si>
  <si>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</si>
  <si>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</si>
  <si>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</si>
  <si>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</si>
  <si>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</si>
  <si>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</si>
  <si>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</si>
  <si>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</si>
  <si>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</si>
  <si>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</si>
  <si>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</si>
  <si>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</si>
  <si>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</si>
  <si>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</si>
  <si>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</si>
  <si>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</si>
  <si>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</si>
  <si>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</si>
  <si>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</si>
  <si>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</si>
  <si>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</si>
  <si>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</si>
  <si>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</si>
  <si>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</si>
  <si>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</si>
  <si>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</si>
  <si>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</si>
  <si>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</si>
  <si>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</si>
  <si>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</si>
  <si>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</si>
  <si>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</si>
  <si>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</si>
  <si>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</si>
  <si>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</si>
  <si>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</si>
  <si>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</si>
  <si>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</si>
  <si>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</si>
  <si>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</si>
  <si>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</si>
  <si>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</si>
  <si>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</si>
  <si>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</si>
  <si>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</si>
  <si>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</si>
  <si>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</si>
  <si>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</si>
  <si>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</si>
  <si>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</si>
  <si>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</si>
  <si>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</si>
  <si>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</si>
  <si>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</si>
  <si>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</si>
  <si>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</si>
  <si>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</si>
  <si>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</si>
  <si>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</si>
  <si>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</si>
  <si>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</si>
  <si>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</si>
  <si>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</si>
  <si>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</si>
  <si>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</si>
  <si>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</si>
  <si>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</si>
  <si>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</si>
  <si>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</si>
  <si>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</si>
  <si>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</si>
  <si>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</si>
  <si>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</si>
  <si>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</si>
  <si>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</si>
  <si>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</si>
  <si>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</si>
  <si>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</si>
  <si>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</si>
  <si>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</si>
  <si>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</si>
  <si>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</si>
  <si>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</si>
  <si>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</si>
  <si>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</si>
  <si>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</si>
  <si>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</si>
  <si>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</si>
  <si>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</si>
  <si>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</si>
  <si>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</si>
  <si>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</si>
  <si>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</si>
  <si>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</si>
  <si>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</si>
  <si>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</si>
  <si>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</si>
  <si>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</si>
  <si>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</si>
  <si>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</si>
  <si>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</si>
  <si>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</si>
  <si>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</si>
  <si>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</si>
  <si>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</si>
  <si>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</si>
  <si>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</si>
  <si>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</si>
  <si>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</si>
  <si>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</si>
  <si>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</si>
  <si>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</si>
  <si>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</si>
  <si>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</si>
  <si>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</si>
  <si>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</si>
  <si>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</si>
  <si>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</si>
  <si>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</si>
  <si>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</si>
  <si>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</si>
  <si>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</si>
  <si>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</si>
  <si>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</si>
  <si>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</si>
  <si>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</si>
  <si>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</si>
  <si>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</si>
  <si>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</si>
  <si>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</si>
  <si>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</si>
  <si>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</si>
  <si>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</si>
  <si>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</si>
  <si>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</si>
  <si>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</si>
  <si>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</si>
  <si>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</si>
  <si>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</si>
  <si>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</si>
  <si>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</si>
  <si>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</si>
  <si>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</si>
  <si>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</si>
  <si>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</si>
  <si>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</si>
  <si>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</si>
  <si>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</si>
  <si>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</si>
  <si>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</si>
  <si>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</si>
  <si>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</si>
  <si>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</si>
  <si>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</si>
  <si>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</si>
  <si>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</si>
  <si>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</si>
  <si>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</si>
  <si>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</si>
  <si>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</si>
  <si>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</si>
  <si>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</si>
  <si>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</si>
  <si>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</si>
  <si>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</si>
  <si>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</si>
  <si>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</si>
  <si>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</si>
  <si>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</si>
  <si>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</si>
  <si>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</si>
  <si>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</si>
  <si>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</si>
  <si>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</si>
  <si>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</si>
  <si>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</si>
  <si>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</si>
  <si>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</si>
  <si>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</si>
  <si>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</si>
  <si>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</si>
  <si>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</si>
  <si>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</si>
  <si>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</si>
  <si>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</si>
  <si>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</si>
  <si>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</si>
  <si>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</si>
  <si>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</si>
  <si>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</si>
  <si>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</si>
  <si>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</si>
  <si>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</si>
  <si>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</si>
  <si>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</si>
  <si>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</si>
  <si>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</si>
  <si>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</si>
  <si>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</si>
  <si>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</si>
  <si>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</si>
  <si>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</si>
  <si>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</si>
  <si>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</si>
  <si>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</si>
  <si>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</si>
  <si>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</si>
  <si>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</si>
  <si>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</si>
  <si>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</si>
  <si>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</si>
  <si>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</si>
  <si>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</si>
  <si>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</si>
  <si>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</si>
  <si>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</si>
  <si>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</si>
  <si>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</si>
  <si>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</si>
  <si>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</si>
  <si>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</si>
  <si>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</si>
  <si>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</si>
  <si>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</si>
  <si>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</si>
  <si>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</si>
  <si>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</si>
  <si>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</si>
  <si>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</si>
  <si>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</si>
  <si>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</si>
  <si>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</si>
  <si>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</si>
  <si>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</si>
  <si>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</si>
  <si>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</si>
  <si>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</si>
  <si>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</si>
  <si>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</si>
  <si>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</si>
  <si>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</si>
  <si>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</si>
  <si>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</si>
  <si>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</si>
  <si>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</si>
  <si>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</si>
  <si>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</si>
  <si>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</si>
  <si>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</si>
  <si>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</si>
  <si>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</si>
  <si>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</si>
  <si>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</si>
  <si>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</si>
  <si>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</si>
  <si>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</si>
  <si>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</si>
  <si>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</si>
  <si>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</si>
  <si>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</si>
  <si>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</si>
  <si>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</si>
  <si>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</si>
  <si>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</si>
  <si>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</si>
  <si>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</si>
  <si>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</si>
  <si>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</si>
  <si>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</si>
  <si>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</si>
  <si>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</si>
  <si>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</si>
  <si>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</si>
  <si>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</si>
  <si>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</si>
  <si>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</si>
  <si>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</si>
  <si>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</si>
  <si>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</si>
  <si>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</si>
  <si>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</si>
  <si>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</si>
  <si>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</si>
  <si>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</si>
  <si>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</si>
  <si>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</si>
  <si>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</si>
  <si>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</si>
  <si>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</si>
  <si>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</si>
  <si>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</si>
  <si>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</si>
  <si>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</si>
  <si>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</si>
  <si>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</si>
  <si>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</si>
  <si>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</si>
  <si>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</si>
  <si>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</si>
  <si>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</si>
  <si>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</si>
  <si>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</si>
  <si>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</si>
  <si>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</si>
  <si>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</si>
  <si>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</si>
  <si>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</si>
  <si>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</si>
  <si>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</si>
  <si>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</si>
  <si>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</si>
  <si>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</si>
  <si>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</si>
  <si>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</si>
  <si>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</si>
  <si>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</si>
  <si>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</si>
  <si>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</si>
  <si>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</si>
  <si>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</si>
  <si>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</si>
  <si>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</si>
  <si>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</si>
  <si>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</si>
  <si>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</si>
  <si>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</si>
  <si>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</si>
  <si>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</si>
  <si>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</si>
  <si>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</si>
  <si>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</si>
  <si>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</si>
  <si>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</si>
  <si>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</si>
  <si>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</si>
  <si>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</si>
  <si>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</si>
  <si>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</si>
  <si>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</si>
  <si>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</si>
  <si>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</si>
  <si>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</si>
  <si>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</si>
  <si>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</si>
  <si>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</si>
  <si>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</si>
  <si>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</si>
  <si>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</si>
  <si>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</si>
  <si>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</si>
  <si>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</si>
  <si>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</si>
  <si>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</si>
  <si>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</si>
  <si>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</si>
  <si>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</si>
  <si>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</si>
  <si>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</si>
  <si>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</si>
  <si>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</si>
  <si>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</si>
  <si>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</si>
  <si>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</si>
  <si>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</si>
  <si>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</si>
  <si>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</si>
  <si>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</si>
  <si>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</si>
  <si>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</si>
  <si>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</si>
  <si>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</si>
  <si>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</si>
  <si>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</si>
  <si>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</si>
  <si>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</si>
  <si>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</si>
  <si>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</si>
  <si>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</si>
  <si>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</si>
  <si>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</si>
  <si>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</si>
  <si>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</si>
  <si>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</si>
  <si>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</si>
  <si>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</si>
  <si>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</si>
  <si>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</si>
  <si>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</si>
  <si>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</si>
  <si>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</si>
  <si>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</si>
  <si>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</si>
  <si>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</si>
  <si>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</si>
  <si>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</si>
  <si>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</si>
  <si>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</si>
  <si>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</si>
  <si>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</si>
  <si>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</si>
  <si>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</si>
  <si>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</si>
  <si>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</si>
  <si>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</si>
  <si>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</si>
  <si>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</si>
  <si>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</si>
  <si>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</si>
  <si>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</si>
  <si>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</si>
  <si>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</si>
  <si>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</si>
  <si>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</si>
  <si>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</si>
  <si>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</si>
  <si>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</si>
  <si>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</si>
  <si>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</si>
  <si>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</si>
  <si>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</si>
  <si>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</si>
  <si>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</si>
  <si>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</si>
  <si>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</si>
  <si>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</si>
  <si>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</si>
  <si>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</si>
  <si>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</si>
  <si>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</si>
  <si>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</si>
  <si>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</si>
  <si>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</si>
  <si>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</si>
  <si>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</si>
  <si>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</si>
  <si>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</si>
  <si>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</si>
  <si>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</si>
  <si>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</si>
  <si>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</si>
  <si>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</si>
  <si>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</si>
  <si>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</si>
  <si>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</si>
  <si>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</si>
  <si>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</si>
  <si>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</si>
  <si>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</si>
  <si>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</si>
  <si>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</si>
  <si>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</si>
  <si>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</si>
  <si>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</si>
  <si>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</si>
  <si>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</si>
  <si>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</si>
  <si>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</si>
  <si>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</si>
  <si>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</si>
  <si>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</si>
  <si>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</si>
  <si>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</si>
  <si>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</si>
  <si>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</si>
  <si>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</si>
  <si>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</si>
  <si>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</si>
  <si>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</si>
  <si>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</si>
  <si>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</si>
  <si>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</si>
  <si>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</si>
  <si>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</si>
  <si>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</si>
  <si>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</si>
  <si>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</si>
  <si>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</si>
  <si>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</si>
  <si>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</si>
  <si>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</si>
  <si>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</si>
  <si>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</si>
  <si>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</si>
  <si>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</si>
  <si>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</si>
  <si>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</si>
  <si>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</si>
  <si>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</si>
  <si>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</si>
  <si>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</si>
  <si>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</si>
  <si>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</si>
  <si>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</si>
  <si>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</si>
  <si>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</si>
  <si>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</si>
  <si>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</si>
  <si>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</si>
  <si>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</si>
  <si>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</si>
  <si>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</si>
  <si>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</si>
  <si>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</si>
  <si>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</si>
  <si>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</si>
  <si>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</si>
  <si>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</si>
  <si>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</si>
  <si>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</si>
  <si>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</si>
  <si>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</si>
  <si>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</si>
  <si>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</si>
  <si>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</si>
  <si>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</si>
  <si>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</si>
  <si>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</si>
  <si>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</si>
  <si>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</si>
  <si>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</si>
  <si>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</si>
  <si>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</si>
  <si>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</si>
  <si>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</si>
  <si>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</si>
  <si>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</si>
  <si>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</si>
  <si>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</si>
  <si>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</si>
  <si>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</si>
  <si>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</si>
  <si>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</si>
  <si>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</si>
  <si>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</si>
  <si>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</si>
  <si>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</si>
  <si>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</si>
  <si>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</si>
  <si>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</si>
  <si>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</si>
  <si>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</si>
  <si>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</si>
  <si>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</si>
  <si>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</si>
  <si>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</si>
  <si>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</si>
  <si>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</si>
  <si>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</si>
  <si>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</si>
  <si>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</si>
  <si>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</si>
  <si>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</si>
  <si>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</si>
  <si>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</si>
  <si>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</si>
  <si>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</si>
  <si>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</si>
  <si>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</si>
  <si>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</si>
  <si>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</si>
  <si>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</si>
  <si>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</si>
  <si>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</si>
  <si>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</si>
  <si>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</si>
  <si>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</si>
  <si>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</si>
  <si>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</si>
  <si>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</si>
  <si>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</si>
  <si>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</si>
  <si>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</si>
  <si>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</si>
  <si>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</si>
  <si>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</si>
  <si>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</si>
  <si>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</si>
  <si>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</si>
  <si>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</si>
  <si>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</si>
  <si>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</si>
  <si>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</si>
  <si>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</si>
  <si>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</si>
  <si>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</si>
  <si>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</si>
  <si>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</si>
  <si>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</si>
  <si>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</si>
  <si>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</si>
  <si>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</si>
  <si>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</si>
  <si>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</si>
  <si>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</si>
  <si>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</si>
  <si>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</si>
  <si>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</si>
  <si>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</si>
  <si>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</si>
  <si>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</si>
  <si>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</si>
  <si>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</si>
  <si>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</si>
  <si>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</si>
  <si>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</si>
  <si>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</si>
  <si>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</si>
  <si>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</si>
  <si>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</si>
  <si>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</si>
  <si>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</si>
  <si>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</si>
  <si>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</si>
  <si>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</si>
  <si>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</si>
  <si>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</si>
  <si>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</si>
  <si>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</si>
  <si>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</si>
  <si>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</si>
  <si>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</si>
  <si>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</si>
  <si>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</si>
  <si>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</si>
  <si>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</si>
  <si>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</si>
  <si>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</si>
  <si>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</si>
  <si>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</si>
  <si>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</si>
  <si>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</si>
  <si>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</si>
  <si>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</si>
  <si>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</si>
  <si>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</si>
  <si>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</si>
  <si>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</si>
  <si>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</si>
  <si>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</si>
  <si>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</si>
  <si>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</si>
  <si>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</si>
  <si>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</si>
  <si>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</si>
  <si>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</si>
  <si>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</si>
  <si>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</si>
  <si>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</si>
  <si>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</si>
  <si>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</si>
  <si>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</si>
  <si>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</si>
  <si>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</si>
  <si>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</si>
  <si>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</si>
  <si>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</si>
  <si>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</si>
  <si>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</si>
  <si>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</si>
  <si>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</si>
  <si>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</si>
  <si>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</si>
  <si>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</si>
  <si>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</si>
  <si>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</si>
  <si>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</si>
  <si>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</si>
  <si>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</si>
  <si>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</si>
  <si>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</si>
  <si>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</si>
  <si>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</si>
  <si>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</si>
  <si>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</si>
  <si>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</si>
  <si>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</si>
  <si>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</si>
  <si>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</si>
  <si>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</si>
  <si>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</si>
  <si>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</si>
  <si>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</si>
  <si>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</si>
  <si>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</si>
  <si>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</si>
  <si>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</si>
  <si>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</si>
  <si>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</si>
  <si>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</si>
  <si>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</si>
  <si>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</si>
  <si>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</si>
  <si>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</si>
  <si>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</si>
  <si>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</si>
  <si>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</si>
  <si>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</si>
  <si>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</si>
  <si>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</si>
  <si>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</si>
  <si>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</si>
  <si>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</si>
  <si>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</si>
  <si>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</si>
  <si>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</si>
  <si>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</si>
  <si>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</si>
  <si>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</si>
  <si>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</si>
  <si>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</si>
  <si>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</si>
  <si>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</si>
  <si>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</si>
  <si>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</si>
  <si>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</si>
  <si>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</si>
  <si>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</si>
  <si>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</si>
  <si>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</si>
  <si>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</si>
  <si>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</si>
  <si>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</si>
  <si>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</si>
  <si>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</si>
  <si>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</si>
  <si>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</si>
  <si>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</si>
  <si>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</si>
  <si>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</si>
  <si>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</si>
  <si>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</si>
  <si>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</si>
  <si>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</si>
  <si>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</si>
  <si>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</si>
  <si>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</si>
  <si>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</si>
  <si>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</si>
  <si>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</si>
  <si>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</si>
  <si>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</si>
  <si>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</si>
  <si>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</si>
  <si>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</si>
  <si>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</si>
  <si>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</si>
  <si>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</si>
  <si>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</si>
  <si>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</si>
  <si>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</si>
  <si>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</si>
  <si>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</si>
  <si>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</si>
  <si>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</si>
  <si>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</si>
  <si>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</si>
  <si>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</si>
  <si>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</si>
  <si>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</si>
  <si>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</si>
  <si>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</si>
  <si>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</si>
  <si>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</si>
  <si>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</si>
  <si>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</si>
  <si>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</si>
  <si>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</si>
  <si>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</si>
  <si>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</si>
  <si>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</si>
  <si>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</si>
  <si>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</si>
  <si>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</si>
  <si>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</si>
  <si>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</si>
  <si>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</si>
  <si>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</si>
  <si>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</si>
  <si>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</si>
  <si>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</si>
  <si>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</si>
  <si>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</si>
  <si>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</si>
  <si>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</si>
  <si>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</si>
  <si>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</si>
  <si>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</si>
  <si>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</si>
  <si>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</si>
  <si>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</si>
  <si>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</si>
  <si>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</si>
  <si>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</si>
  <si>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</si>
  <si>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</si>
  <si>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</si>
  <si>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</si>
  <si>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</si>
  <si>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</si>
  <si>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</si>
  <si>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</si>
  <si>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</si>
  <si>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</si>
  <si>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</si>
  <si>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</si>
  <si>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</si>
  <si>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</si>
  <si>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</si>
  <si>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</si>
  <si>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</si>
  <si>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</si>
  <si>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</si>
  <si>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</si>
  <si>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</si>
  <si>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</si>
  <si>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</si>
  <si>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</si>
  <si>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</si>
  <si>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</si>
  <si>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</si>
  <si>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</si>
  <si>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</si>
  <si>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</si>
  <si>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</si>
  <si>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</si>
  <si>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</si>
  <si>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</si>
  <si>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</si>
  <si>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</si>
  <si>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</si>
  <si>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</si>
  <si>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</si>
  <si>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</si>
  <si>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</si>
  <si>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</si>
  <si>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</si>
  <si>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</si>
  <si>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</si>
  <si>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</si>
  <si>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</si>
  <si>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</si>
  <si>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</si>
  <si>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</si>
  <si>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</si>
  <si>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</si>
  <si>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</si>
  <si>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</si>
  <si>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</si>
  <si>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</si>
  <si>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</si>
  <si>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</si>
  <si>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</si>
  <si>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</si>
  <si>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</si>
  <si>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</si>
  <si>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</si>
  <si>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</si>
  <si>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</si>
  <si>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</si>
  <si>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</si>
  <si>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</si>
  <si>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</si>
  <si>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</si>
  <si>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</si>
  <si>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</si>
  <si>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</si>
  <si>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</si>
  <si>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</si>
  <si>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</si>
  <si>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</si>
  <si>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</si>
  <si>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</si>
  <si>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</si>
  <si>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</si>
  <si>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</si>
  <si>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</si>
  <si>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</si>
  <si>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</si>
  <si>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</si>
  <si>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</si>
  <si>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</si>
  <si>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</si>
  <si>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</si>
  <si>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</si>
  <si>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</si>
  <si>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</si>
  <si>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</si>
  <si>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</si>
  <si>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</si>
  <si>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</si>
  <si>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</si>
  <si>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</si>
  <si>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</si>
  <si>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</si>
  <si>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</si>
  <si>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</si>
  <si>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</si>
  <si>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</si>
  <si>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</si>
  <si>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</si>
  <si>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</si>
  <si>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</si>
  <si>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</si>
  <si>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</si>
  <si>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</si>
  <si>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</si>
  <si>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</si>
  <si>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</si>
  <si>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</si>
  <si>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</si>
  <si>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</si>
  <si>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</si>
  <si>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</si>
  <si>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</si>
  <si>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</si>
  <si>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</si>
  <si>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</si>
  <si>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</si>
  <si>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</si>
  <si>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</si>
  <si>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</si>
  <si>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</si>
  <si>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</si>
  <si>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</si>
  <si>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</si>
  <si>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</si>
  <si>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</si>
  <si>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</si>
  <si>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</si>
  <si>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</si>
  <si>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</si>
  <si>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</si>
  <si>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</si>
  <si>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</si>
  <si>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</si>
  <si>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</si>
  <si>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</si>
  <si>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</si>
  <si>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</si>
  <si>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</si>
  <si>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</si>
  <si>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</si>
  <si>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</si>
  <si>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</si>
  <si>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</si>
  <si>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</si>
  <si>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</si>
  <si>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</si>
  <si>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</si>
  <si>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</si>
  <si>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</si>
  <si>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</si>
  <si>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</si>
  <si>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</si>
  <si>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</si>
  <si>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</si>
  <si>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</si>
  <si>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</si>
  <si>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</si>
  <si>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</si>
  <si>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</si>
  <si>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</si>
  <si>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</si>
  <si>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</si>
  <si>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</si>
  <si>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</si>
  <si>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</si>
  <si>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</si>
  <si>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</si>
  <si>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</si>
  <si>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</si>
  <si>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</si>
  <si>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</si>
  <si>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</si>
  <si>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</si>
  <si>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</si>
  <si>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</si>
  <si>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</si>
  <si>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</si>
  <si>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</si>
  <si>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</si>
  <si>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</si>
  <si>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</si>
  <si>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</si>
  <si>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</si>
  <si>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</si>
  <si>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</si>
  <si>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</si>
  <si>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</si>
  <si>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</si>
  <si>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</si>
  <si>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</si>
  <si>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</si>
  <si>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</si>
  <si>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</si>
  <si>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</si>
  <si>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</si>
  <si>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</si>
  <si>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</si>
  <si>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</si>
  <si>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</si>
  <si>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</si>
  <si>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</si>
  <si>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</si>
  <si>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</si>
  <si>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</si>
  <si>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</si>
  <si>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</si>
  <si>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</si>
  <si>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</si>
  <si>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</si>
  <si>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</si>
  <si>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</si>
  <si>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</si>
  <si>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</si>
  <si>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</si>
  <si>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</si>
  <si>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</si>
  <si>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</si>
  <si>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</si>
  <si>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</si>
  <si>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</si>
  <si>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</si>
  <si>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</si>
  <si>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</si>
  <si>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</si>
  <si>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</si>
  <si>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</si>
  <si>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</si>
  <si>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</si>
  <si>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</si>
  <si>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</si>
  <si>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</si>
  <si>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</si>
  <si>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</si>
  <si>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</si>
  <si>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</si>
  <si>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</si>
  <si>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</si>
  <si>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</si>
  <si>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</si>
  <si>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</si>
  <si>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</si>
  <si>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</si>
  <si>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</si>
  <si>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</si>
  <si>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</si>
  <si>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</si>
  <si>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</si>
  <si>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</si>
  <si>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</si>
  <si>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</si>
  <si>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</si>
  <si>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</si>
  <si>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</si>
  <si>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</si>
  <si>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</si>
  <si>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</si>
  <si>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</si>
  <si>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</si>
  <si>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</si>
  <si>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</si>
  <si>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</si>
  <si>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</si>
  <si>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</si>
  <si>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</si>
  <si>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</si>
  <si>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</si>
  <si>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</si>
  <si>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</si>
  <si>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</si>
  <si>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</si>
  <si>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</si>
  <si>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</si>
  <si>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</si>
  <si>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</si>
  <si>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</si>
  <si>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</si>
  <si>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</si>
  <si>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</si>
  <si>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</si>
  <si>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</si>
  <si>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</si>
  <si>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</si>
  <si>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</si>
  <si>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</si>
  <si>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</si>
  <si>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</si>
  <si>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</si>
  <si>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</si>
  <si>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</si>
  <si>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</si>
  <si>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</si>
  <si>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</si>
  <si>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</si>
  <si>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</si>
  <si>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</si>
  <si>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</si>
  <si>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</si>
  <si>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</si>
  <si>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</si>
  <si>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</si>
  <si>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</si>
  <si>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</si>
  <si>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</si>
  <si>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</si>
  <si>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</si>
  <si>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</si>
  <si>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</si>
  <si>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</si>
  <si>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</si>
  <si>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</si>
  <si>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</si>
  <si>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</si>
  <si>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</si>
  <si>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</si>
  <si>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</si>
  <si>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</si>
  <si>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</si>
  <si>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</si>
  <si>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</si>
  <si>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</si>
  <si>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</si>
  <si>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</si>
  <si>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</si>
  <si>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</si>
  <si>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</si>
  <si>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</si>
  <si>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</si>
  <si>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</si>
  <si>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</si>
  <si>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</si>
  <si>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</si>
  <si>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</si>
  <si>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</si>
  <si>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</si>
  <si>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</si>
  <si>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</si>
  <si>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</si>
  <si>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</si>
  <si>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</si>
  <si>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</si>
  <si>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</si>
  <si>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</si>
  <si>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</si>
  <si>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</si>
  <si>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</si>
  <si>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</si>
  <si>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</si>
  <si>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</si>
  <si>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</si>
  <si>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</si>
  <si>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</si>
  <si>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</si>
  <si>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</si>
  <si>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</si>
  <si>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</si>
  <si>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</si>
  <si>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</si>
  <si>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</si>
  <si>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</si>
  <si>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</si>
  <si>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</si>
  <si>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</si>
  <si>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</si>
  <si>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</si>
  <si>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</si>
  <si>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</si>
  <si>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</si>
  <si>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</si>
  <si>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</si>
  <si>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</si>
  <si>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</si>
  <si>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</si>
  <si>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</si>
  <si>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</si>
  <si>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</si>
  <si>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</si>
  <si>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</si>
  <si>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</si>
  <si>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</si>
  <si>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</si>
  <si>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</si>
  <si>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</si>
  <si>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</si>
  <si>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</si>
  <si>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</si>
  <si>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</si>
  <si>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</si>
  <si>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</si>
  <si>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</si>
  <si>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</si>
  <si>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</si>
  <si>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</si>
  <si>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</si>
  <si>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</si>
  <si>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</si>
  <si>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</si>
  <si>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</si>
  <si>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</si>
  <si>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</si>
  <si>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</si>
  <si>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</si>
  <si>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</si>
  <si>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</si>
  <si>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</si>
  <si>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</si>
  <si>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</si>
  <si>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</si>
  <si>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</si>
  <si>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</si>
  <si>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</si>
  <si>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</si>
  <si>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</si>
  <si>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</si>
  <si>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</si>
  <si>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</si>
  <si>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</si>
  <si>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</si>
  <si>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</si>
  <si>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</si>
  <si>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</si>
  <si>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</si>
  <si>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</si>
  <si>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</si>
  <si>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</si>
  <si>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</si>
  <si>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</si>
  <si>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</si>
  <si>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</si>
  <si>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</si>
  <si>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</si>
  <si>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</si>
  <si>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</si>
  <si>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</si>
  <si>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</si>
  <si>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</si>
  <si>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</si>
  <si>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</si>
  <si>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</si>
  <si>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</si>
  <si>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</si>
  <si>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</si>
  <si>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</si>
  <si>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</si>
  <si>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</si>
  <si>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</si>
  <si>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</si>
  <si>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</si>
  <si>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</si>
  <si>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</si>
  <si>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</si>
  <si>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</si>
  <si>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</si>
  <si>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</si>
  <si>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</si>
  <si>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</si>
  <si>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</si>
  <si>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</si>
  <si>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</si>
  <si>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</si>
  <si>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</si>
  <si>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</si>
  <si>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</si>
  <si>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</si>
  <si>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</si>
  <si>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</si>
  <si>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</si>
  <si>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</si>
  <si>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</si>
  <si>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</si>
  <si>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</si>
  <si>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</si>
  <si>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</si>
  <si>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</si>
  <si>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</si>
  <si>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</si>
  <si>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</si>
  <si>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</si>
  <si>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</si>
  <si>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</si>
  <si>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</si>
  <si>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</si>
  <si>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</si>
  <si>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</si>
  <si>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</si>
  <si>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</si>
  <si>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</si>
  <si>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</si>
  <si>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</si>
  <si>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</si>
  <si>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</si>
  <si>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</si>
  <si>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</si>
  <si>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</si>
  <si>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</si>
  <si>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</si>
  <si>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</si>
  <si>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</si>
  <si>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</si>
  <si>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</si>
  <si>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</si>
  <si>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</si>
  <si>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</si>
  <si>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</si>
  <si>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</si>
  <si>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</si>
  <si>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</si>
  <si>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</si>
  <si>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</si>
  <si>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</si>
  <si>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</si>
  <si>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</si>
  <si>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</si>
  <si>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</si>
  <si>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</si>
  <si>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</si>
  <si>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</si>
  <si>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</si>
  <si>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</si>
  <si>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</si>
  <si>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</si>
  <si>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</si>
  <si>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</si>
  <si>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</si>
  <si>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</si>
  <si>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</si>
  <si>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</si>
  <si>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</si>
  <si>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</si>
  <si>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</si>
  <si>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</si>
  <si>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</si>
  <si>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</si>
  <si>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</si>
  <si>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</si>
  <si>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</si>
  <si>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</si>
  <si>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</si>
  <si>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</si>
  <si>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</si>
  <si>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</si>
  <si>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</si>
  <si>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</si>
  <si>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</si>
  <si>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</si>
  <si>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</si>
  <si>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</si>
  <si>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</si>
  <si>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</si>
  <si>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</si>
  <si>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</si>
  <si>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</si>
  <si>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</si>
  <si>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</si>
  <si>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</si>
  <si>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</si>
  <si>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</si>
  <si>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</si>
  <si>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</si>
  <si>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</si>
  <si>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</si>
  <si>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</si>
  <si>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</si>
  <si>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</si>
  <si>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</si>
  <si>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</si>
  <si>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</si>
  <si>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</si>
  <si>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</si>
  <si>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</si>
  <si>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</si>
  <si>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</si>
  <si>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</si>
  <si>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</si>
  <si>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</si>
  <si>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</si>
  <si>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</si>
  <si>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</si>
  <si>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</si>
  <si>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</si>
  <si>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</si>
  <si>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</si>
  <si>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</si>
  <si>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</si>
  <si>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</si>
  <si>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</si>
  <si>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</si>
  <si>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</si>
  <si>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</si>
  <si>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</si>
  <si>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</si>
  <si>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</si>
  <si>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</si>
  <si>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</si>
  <si>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</si>
  <si>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</si>
  <si>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</si>
  <si>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</si>
  <si>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</si>
  <si>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</si>
  <si>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</si>
  <si>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</si>
  <si>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</si>
  <si>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</si>
  <si>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</si>
  <si>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</si>
  <si>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</si>
  <si>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</si>
  <si>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</si>
  <si>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</si>
  <si>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</si>
  <si>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</si>
  <si>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</si>
  <si>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</si>
  <si>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</si>
  <si>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</si>
  <si>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</si>
  <si>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</si>
  <si>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</si>
  <si>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</si>
  <si>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</si>
  <si>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</si>
  <si>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</si>
  <si>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</si>
  <si>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</si>
  <si>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</si>
  <si>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</si>
  <si>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</si>
  <si>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</si>
  <si>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</si>
  <si>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</si>
  <si>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</si>
  <si>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</si>
  <si>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</si>
  <si>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</si>
  <si>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</si>
  <si>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</si>
  <si>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</si>
  <si>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</si>
  <si>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</si>
  <si>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</si>
  <si>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</si>
  <si>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</si>
  <si>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</si>
  <si>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</si>
  <si>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</si>
  <si>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</si>
  <si>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</si>
  <si>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</si>
  <si>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</si>
  <si>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</si>
  <si>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</si>
  <si>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</si>
  <si>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</si>
  <si>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</si>
  <si>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</si>
  <si>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</si>
  <si>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</si>
  <si>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</si>
  <si>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</si>
  <si>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</si>
  <si>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</si>
  <si>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</si>
  <si>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</si>
  <si>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</si>
  <si>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</si>
  <si>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</si>
  <si>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</si>
  <si>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</si>
  <si>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</si>
  <si>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</si>
  <si>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</si>
  <si>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</si>
  <si>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</si>
  <si>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</si>
  <si>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</si>
  <si>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</si>
  <si>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</si>
  <si>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</si>
  <si>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</si>
  <si>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</si>
  <si>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</si>
  <si>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</si>
  <si>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</si>
  <si>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</si>
  <si>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</si>
  <si>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</si>
  <si>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</si>
  <si>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</si>
  <si>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</si>
  <si>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</si>
  <si>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</si>
  <si>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</si>
  <si>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</si>
  <si>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</si>
  <si>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</si>
  <si>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</si>
  <si>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</si>
  <si>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</si>
  <si>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</si>
  <si>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</si>
  <si>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</si>
  <si>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</si>
  <si>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</si>
  <si>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</si>
  <si>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</si>
  <si>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</si>
  <si>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</si>
  <si>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</si>
  <si>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</si>
  <si>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</si>
  <si>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</si>
  <si>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</si>
  <si>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</si>
  <si>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</si>
  <si>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</si>
  <si>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</si>
  <si>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</si>
  <si>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</si>
  <si>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</si>
  <si>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</si>
  <si>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</si>
  <si>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</si>
  <si>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</si>
  <si>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</si>
  <si>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</si>
  <si>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</si>
  <si>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</si>
  <si>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</si>
  <si>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</si>
  <si>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</si>
  <si>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</si>
  <si>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</si>
  <si>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</si>
  <si>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</si>
  <si>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</si>
  <si>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</si>
  <si>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</si>
  <si>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</si>
  <si>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</si>
  <si>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</si>
  <si>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</si>
  <si>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</si>
  <si>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</si>
  <si>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</si>
  <si>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</si>
  <si>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</si>
  <si>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</si>
  <si>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</si>
  <si>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</si>
  <si>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</si>
  <si>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</si>
  <si>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</si>
  <si>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</si>
  <si>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</si>
  <si>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</si>
  <si>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</si>
  <si>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</si>
  <si>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</si>
  <si>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</si>
  <si>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</si>
  <si>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</si>
  <si>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</si>
  <si>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</si>
  <si>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</si>
  <si>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</si>
  <si>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</si>
  <si>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</si>
  <si>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</si>
  <si>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</si>
  <si>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</si>
  <si>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</si>
  <si>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</si>
  <si>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</si>
  <si>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</si>
  <si>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</si>
  <si>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</si>
  <si>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</si>
  <si>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</si>
  <si>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</si>
  <si>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</si>
  <si>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</si>
  <si>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</si>
  <si>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</si>
  <si>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</si>
  <si>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</si>
  <si>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</si>
  <si>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</si>
  <si>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</si>
  <si>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</si>
  <si>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</si>
  <si>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</si>
  <si>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</si>
  <si>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</si>
  <si>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</si>
  <si>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</si>
  <si>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</si>
  <si>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</si>
  <si>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</si>
  <si>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</si>
  <si>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</si>
  <si>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</si>
  <si>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</si>
  <si>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</si>
  <si>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</si>
  <si>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</si>
  <si>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</si>
  <si>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</si>
  <si>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</si>
  <si>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</si>
  <si>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</si>
  <si>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</si>
  <si>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</si>
  <si>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</si>
  <si>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</si>
  <si>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</si>
  <si>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</si>
  <si>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</si>
  <si>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</si>
  <si>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</si>
  <si>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</si>
  <si>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</si>
  <si>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</si>
  <si>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</si>
  <si>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</si>
  <si>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</si>
  <si>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</si>
  <si>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</si>
  <si>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</si>
  <si>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</si>
  <si>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</si>
  <si>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</si>
  <si>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</si>
  <si>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</si>
  <si>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</si>
  <si>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</si>
  <si>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</si>
  <si>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</si>
  <si>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</si>
  <si>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</si>
  <si>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</si>
  <si>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</si>
  <si>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</si>
  <si>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</si>
  <si>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</si>
  <si>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</si>
  <si>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</si>
  <si>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</si>
  <si>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</si>
  <si>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</si>
  <si>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</si>
  <si>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</si>
  <si>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</si>
  <si>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</si>
  <si>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</si>
  <si>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</si>
  <si>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</si>
  <si>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</si>
  <si>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</si>
  <si>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</si>
  <si>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</si>
  <si>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</si>
  <si>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</si>
  <si>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</si>
  <si>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</si>
  <si>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</si>
  <si>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</si>
  <si>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</si>
  <si>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</si>
  <si>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</si>
  <si>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</si>
  <si>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</si>
  <si>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</si>
  <si>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</si>
  <si>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</si>
  <si>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</si>
  <si>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</si>
  <si>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</si>
  <si>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</si>
  <si>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</si>
  <si>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</si>
  <si>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</si>
  <si>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</si>
  <si>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</si>
  <si>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</si>
  <si>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</si>
  <si>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</si>
  <si>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</si>
  <si>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</si>
  <si>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</si>
  <si>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</si>
  <si>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</si>
  <si>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</si>
  <si>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</si>
  <si>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</si>
  <si>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</si>
  <si>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</si>
  <si>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</si>
  <si>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</si>
  <si>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</si>
  <si>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</si>
  <si>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</si>
  <si>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</si>
  <si>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</si>
  <si>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</si>
  <si>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</si>
  <si>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</si>
  <si>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</si>
  <si>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</si>
  <si>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</si>
  <si>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</si>
  <si>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</si>
  <si>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</si>
  <si>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</si>
  <si>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</si>
  <si>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</si>
  <si>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</si>
  <si>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</si>
  <si>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</si>
  <si>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</si>
  <si>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</si>
  <si>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</si>
  <si>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</si>
  <si>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</si>
  <si>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</si>
  <si>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</si>
  <si>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</si>
  <si>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</si>
  <si>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</si>
  <si>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</si>
  <si>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</si>
  <si>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</si>
  <si>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</si>
  <si>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</si>
  <si>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</si>
  <si>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</si>
  <si>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</si>
  <si>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</si>
  <si>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</si>
  <si>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</si>
  <si>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</si>
  <si>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</si>
  <si>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</si>
  <si>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</si>
  <si>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</si>
  <si>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</si>
  <si>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</si>
  <si>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</si>
  <si>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</si>
  <si>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</si>
  <si>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</si>
  <si>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</si>
  <si>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</si>
  <si>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</si>
  <si>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</si>
  <si>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</si>
  <si>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</si>
  <si>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</si>
  <si>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</si>
  <si>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</si>
  <si>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</si>
  <si>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</si>
  <si>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</si>
  <si>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</si>
  <si>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</si>
  <si>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</si>
  <si>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</si>
  <si>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</si>
  <si>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</si>
  <si>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</si>
  <si>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</si>
  <si>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</si>
  <si>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</si>
  <si>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</si>
  <si>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</si>
  <si>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</si>
  <si>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</si>
  <si>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</si>
  <si>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</si>
  <si>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</si>
  <si>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</si>
  <si>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</si>
  <si>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</si>
  <si>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</si>
  <si>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</si>
  <si>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</si>
  <si>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</si>
  <si>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</si>
  <si>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</si>
  <si>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</si>
  <si>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</si>
  <si>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</si>
  <si>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</si>
  <si>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</si>
  <si>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</si>
  <si>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</si>
  <si>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</si>
  <si>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</si>
  <si>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</si>
  <si>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</si>
  <si>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</si>
  <si>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</si>
  <si>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</si>
  <si>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</si>
  <si>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</si>
  <si>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</si>
  <si>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</si>
  <si>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</si>
  <si>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</si>
  <si>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</si>
  <si>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</si>
  <si>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</si>
  <si>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</si>
  <si>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</si>
  <si>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</si>
  <si>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</si>
  <si>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</si>
  <si>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</si>
  <si>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</si>
  <si>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</si>
  <si>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</si>
  <si>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</si>
  <si>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</si>
  <si>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</si>
  <si>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</si>
  <si>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</si>
  <si>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</si>
  <si>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</si>
  <si>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</si>
  <si>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</si>
  <si>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</si>
  <si>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</si>
  <si>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</si>
  <si>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</si>
  <si>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</si>
  <si>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</si>
  <si>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</si>
  <si>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</si>
  <si>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</si>
  <si>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</si>
  <si>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</si>
  <si>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</si>
  <si>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</si>
  <si>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</si>
  <si>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</si>
  <si>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</si>
  <si>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</si>
  <si>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</si>
  <si>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</si>
  <si>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</si>
  <si>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</si>
  <si>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</si>
  <si>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</si>
  <si>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</si>
  <si>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</si>
  <si>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</si>
  <si>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</si>
  <si>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</si>
  <si>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</si>
  <si>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</si>
  <si>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</si>
  <si>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</si>
  <si>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</si>
  <si>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</si>
  <si>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</si>
  <si>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</si>
  <si>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</si>
  <si>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</si>
  <si>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</si>
  <si>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</si>
  <si>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</si>
  <si>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</si>
  <si>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</si>
  <si>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</si>
  <si>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</si>
  <si>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</si>
  <si>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</si>
  <si>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</si>
  <si>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</si>
  <si>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</si>
  <si>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</si>
  <si>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</si>
  <si>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</si>
  <si>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</si>
  <si>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</si>
  <si>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</si>
  <si>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</si>
  <si>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</si>
  <si>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</si>
  <si>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</si>
  <si>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</si>
  <si>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</si>
  <si>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</si>
  <si>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</si>
  <si>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</si>
  <si>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</si>
  <si>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</si>
  <si>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</si>
  <si>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</si>
  <si>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</si>
  <si>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</si>
  <si>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</si>
  <si>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</si>
  <si>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</si>
  <si>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</si>
  <si>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</si>
  <si>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</si>
  <si>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</si>
  <si>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</si>
  <si>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</si>
  <si>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</si>
  <si>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</si>
  <si>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</si>
  <si>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</si>
  <si>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</si>
  <si>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</si>
  <si>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</si>
  <si>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</si>
  <si>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</si>
  <si>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</si>
  <si>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</si>
  <si>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</si>
  <si>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</si>
  <si>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</si>
  <si>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</si>
  <si>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</si>
  <si>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</si>
  <si>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</si>
  <si>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</si>
  <si>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</si>
  <si>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</si>
  <si>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</si>
  <si>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</si>
  <si>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</si>
  <si>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</si>
  <si>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</si>
  <si>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</si>
  <si>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</si>
  <si>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</si>
  <si>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</si>
  <si>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</si>
  <si>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</si>
  <si>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</si>
  <si>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</si>
  <si>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</si>
  <si>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</si>
  <si>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</si>
  <si>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</si>
  <si>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</si>
  <si>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</si>
  <si>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</si>
  <si>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</si>
  <si>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</si>
  <si>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</si>
  <si>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</si>
  <si>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</si>
  <si>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</si>
  <si>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</si>
  <si>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</si>
  <si>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</si>
  <si>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</si>
  <si>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</si>
  <si>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</si>
  <si>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</si>
  <si>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</si>
  <si>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</si>
  <si>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</si>
  <si>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</si>
  <si>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</si>
  <si>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</si>
  <si>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</si>
  <si>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</si>
  <si>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</si>
  <si>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</si>
  <si>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</si>
  <si>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</si>
  <si>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</si>
  <si>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</si>
  <si>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</si>
  <si>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</si>
  <si>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</si>
  <si>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</si>
  <si>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</si>
  <si>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</si>
  <si>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</si>
  <si>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</si>
  <si>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</si>
  <si>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</si>
  <si>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</si>
  <si>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</si>
  <si>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</si>
  <si>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</si>
  <si>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</si>
  <si>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</si>
  <si>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</si>
  <si>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</si>
  <si>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</si>
  <si>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</si>
  <si>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</si>
  <si>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</si>
  <si>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</si>
  <si>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</si>
  <si>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</si>
  <si>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</si>
  <si>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</si>
  <si>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</si>
  <si>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</si>
  <si>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</si>
  <si>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</si>
  <si>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</si>
  <si>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</si>
  <si>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</si>
  <si>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</si>
  <si>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</si>
  <si>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</si>
  <si>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</si>
  <si>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</si>
  <si>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</si>
  <si>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</si>
  <si>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</si>
  <si>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</si>
  <si>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</si>
  <si>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</si>
  <si>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</si>
  <si>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</si>
  <si>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</si>
  <si>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</si>
  <si>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</si>
  <si>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</si>
  <si>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</si>
  <si>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</si>
  <si>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</si>
  <si>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</si>
  <si>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</si>
  <si>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</si>
  <si>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</si>
  <si>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</si>
  <si>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</si>
  <si>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</si>
  <si>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</si>
  <si>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</si>
  <si>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</si>
  <si>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</si>
  <si>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</si>
  <si>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</si>
  <si>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</si>
  <si>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</si>
  <si>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</si>
  <si>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</si>
  <si>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</si>
  <si>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</si>
  <si>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</si>
  <si>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</si>
  <si>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</si>
  <si>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</si>
  <si>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</si>
  <si>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</si>
  <si>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</si>
  <si>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</si>
  <si>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</si>
  <si>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</si>
  <si>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</si>
  <si>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</si>
  <si>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</si>
  <si>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</si>
  <si>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</si>
  <si>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</si>
  <si>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</si>
  <si>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</si>
  <si>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</si>
  <si>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</si>
  <si>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</si>
  <si>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</si>
  <si>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</si>
  <si>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</si>
  <si>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</si>
  <si>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</si>
  <si>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</si>
  <si>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</si>
  <si>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</si>
  <si>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</si>
  <si>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</si>
  <si>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</si>
  <si>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</si>
  <si>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</si>
  <si>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</si>
  <si>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</si>
  <si>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</si>
  <si>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</si>
  <si>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</si>
  <si>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</si>
  <si>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</si>
  <si>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</si>
  <si>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</si>
  <si>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</si>
  <si>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</si>
  <si>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</si>
  <si>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</si>
  <si>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</si>
  <si>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</si>
  <si>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</si>
  <si>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</si>
  <si>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</si>
  <si>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</si>
  <si>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</si>
  <si>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</si>
  <si>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</si>
  <si>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</si>
  <si>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</si>
  <si>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</si>
  <si>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</si>
  <si>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</si>
  <si>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</si>
  <si>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</si>
  <si>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</si>
  <si>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</si>
  <si>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</si>
  <si>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</si>
  <si>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</si>
  <si>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</si>
  <si>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</si>
  <si>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</si>
  <si>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</si>
  <si>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</si>
  <si>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</si>
  <si>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</si>
  <si>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</si>
  <si>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</si>
  <si>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</si>
  <si>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</si>
  <si>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</si>
  <si>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</si>
  <si>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</si>
  <si>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</si>
  <si>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</si>
  <si>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</si>
  <si>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</si>
  <si>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</si>
  <si>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</si>
  <si>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</si>
  <si>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</si>
  <si>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</si>
  <si>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</si>
  <si>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</si>
  <si>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</si>
  <si>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</si>
  <si>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</si>
  <si>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</si>
  <si>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</si>
  <si>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</si>
  <si>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</si>
  <si>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</si>
  <si>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</si>
  <si>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</si>
  <si>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</si>
  <si>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</si>
  <si>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</si>
  <si>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</si>
  <si>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</si>
  <si>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</si>
  <si>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</si>
  <si>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</si>
  <si>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</si>
  <si>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</si>
  <si>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</si>
  <si>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</si>
  <si>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</si>
  <si>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</si>
  <si>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</si>
  <si>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</si>
  <si>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</si>
  <si>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</si>
  <si>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</si>
  <si>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</si>
  <si>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</si>
  <si>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</si>
  <si>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</si>
  <si>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</si>
  <si>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</si>
  <si>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</si>
  <si>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</si>
  <si>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</si>
  <si>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</si>
  <si>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</si>
  <si>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</si>
  <si>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</si>
  <si>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</si>
  <si>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</si>
  <si>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</si>
  <si>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</si>
  <si>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</si>
  <si>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</si>
  <si>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</si>
  <si>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</si>
  <si>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</si>
  <si>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</si>
  <si>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</si>
  <si>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</si>
  <si>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</si>
  <si>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</si>
  <si>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</si>
  <si>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</si>
  <si>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</si>
  <si>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</si>
  <si>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</si>
  <si>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</si>
  <si>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</si>
  <si>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</si>
  <si>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</si>
  <si>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</si>
  <si>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</si>
  <si>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</si>
  <si>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</si>
  <si>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</si>
  <si>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</si>
  <si>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</si>
  <si>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</si>
  <si>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</si>
  <si>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</si>
  <si>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</si>
  <si>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</si>
  <si>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</si>
  <si>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</si>
  <si>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</si>
  <si>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</si>
  <si>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</si>
  <si>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</si>
  <si>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</si>
  <si>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</si>
  <si>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</si>
  <si>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</si>
  <si>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</si>
  <si>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</si>
  <si>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</si>
  <si>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</si>
  <si>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</si>
  <si>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</si>
  <si>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</si>
  <si>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</si>
  <si>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</si>
  <si>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</si>
  <si>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</si>
  <si>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</si>
  <si>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</si>
  <si>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</si>
  <si>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</si>
  <si>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</si>
  <si>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</si>
  <si>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</si>
  <si>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</si>
  <si>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</si>
  <si>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</si>
  <si>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</si>
  <si>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</si>
  <si>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</si>
  <si>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</si>
  <si>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</si>
  <si>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</si>
  <si>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</si>
  <si>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</si>
  <si>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</si>
  <si>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</si>
  <si>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</si>
  <si>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</si>
  <si>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</si>
  <si>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</si>
  <si>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</si>
  <si>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</si>
  <si>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</si>
  <si>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</si>
  <si>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</si>
  <si>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</si>
  <si>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</si>
  <si>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</si>
  <si>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</si>
  <si>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</si>
  <si>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</si>
  <si>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</si>
  <si>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</si>
  <si>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</si>
  <si>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</si>
  <si>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</si>
  <si>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</si>
  <si>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</si>
  <si>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</si>
  <si>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</si>
  <si>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</si>
  <si>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</si>
  <si>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</si>
  <si>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</si>
  <si>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</si>
  <si>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</si>
  <si>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</si>
  <si>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</si>
  <si>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</si>
  <si>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</si>
  <si>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</si>
  <si>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</si>
  <si>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</si>
  <si>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</si>
  <si>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</si>
  <si>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</si>
  <si>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</si>
  <si>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</si>
  <si>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</si>
  <si>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</si>
  <si>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</si>
  <si>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</si>
  <si>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</si>
  <si>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</si>
  <si>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</si>
  <si>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</si>
  <si>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</si>
  <si>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</si>
  <si>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</si>
  <si>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</si>
  <si>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</si>
  <si>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</si>
  <si>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</si>
  <si>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</si>
  <si>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</si>
  <si>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</si>
  <si>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</si>
  <si>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</si>
  <si>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</si>
  <si>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</si>
  <si>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</si>
  <si>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</si>
  <si>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</si>
  <si>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</si>
  <si>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</si>
  <si>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</si>
  <si>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</si>
  <si>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</si>
  <si>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</si>
  <si>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</si>
  <si>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</si>
  <si>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</si>
  <si>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</si>
  <si>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</si>
  <si>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</si>
  <si>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</si>
  <si>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</si>
  <si>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</si>
  <si>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</si>
  <si>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</si>
  <si>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</si>
  <si>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</si>
  <si>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</si>
  <si>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</si>
  <si>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</si>
  <si>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</si>
  <si>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</si>
  <si>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</si>
  <si>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</si>
  <si>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</si>
  <si>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</si>
  <si>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</si>
  <si>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</si>
  <si>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</si>
  <si>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</si>
  <si>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</si>
  <si>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</si>
  <si>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</si>
  <si>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</si>
  <si>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</si>
  <si>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</si>
  <si>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</si>
  <si>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</si>
  <si>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</si>
  <si>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</si>
  <si>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</si>
  <si>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</si>
  <si>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</si>
  <si>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</si>
  <si>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</si>
  <si>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</si>
  <si>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</si>
  <si>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</si>
  <si>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</si>
  <si>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</si>
  <si>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</si>
  <si>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</si>
  <si>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</si>
  <si>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</si>
  <si>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</si>
  <si>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</si>
  <si>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</si>
  <si>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</si>
  <si>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</si>
  <si>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</si>
  <si>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</si>
  <si>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</si>
  <si>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</si>
  <si>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</si>
  <si>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</si>
  <si>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</si>
  <si>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</si>
  <si>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</si>
  <si>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</si>
  <si>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</si>
  <si>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</si>
  <si>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</si>
  <si>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</si>
  <si>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</si>
  <si>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</si>
  <si>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</si>
  <si>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</si>
  <si>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</si>
  <si>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</si>
  <si>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</si>
  <si>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</si>
  <si>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</si>
  <si>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</si>
  <si>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</si>
  <si>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</si>
  <si>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</si>
  <si>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</si>
  <si>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</si>
  <si>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</si>
  <si>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</si>
  <si>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</si>
  <si>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</si>
  <si>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</si>
  <si>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</si>
  <si>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</si>
  <si>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</si>
  <si>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</si>
  <si>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</si>
  <si>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</si>
  <si>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</si>
  <si>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</si>
  <si>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</si>
  <si>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</si>
  <si>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</si>
  <si>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</si>
  <si>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</si>
  <si>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</si>
  <si>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</si>
  <si>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</si>
  <si>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</si>
  <si>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</si>
  <si>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</si>
  <si>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</si>
  <si>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</si>
  <si>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</si>
  <si>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</si>
  <si>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</si>
  <si>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</si>
  <si>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</si>
  <si>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</si>
  <si>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</si>
  <si>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</si>
  <si>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</si>
  <si>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</si>
  <si>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</si>
  <si>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</si>
  <si>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</si>
  <si>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</si>
  <si>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</si>
  <si>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</si>
  <si>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</si>
  <si>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</si>
  <si>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</si>
  <si>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</si>
  <si>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</si>
  <si>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</si>
  <si>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</si>
  <si>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</si>
  <si>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</si>
  <si>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</si>
  <si>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</si>
  <si>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</si>
  <si>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</si>
  <si>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</si>
  <si>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</si>
  <si>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</si>
  <si>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</si>
  <si>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</si>
  <si>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</si>
  <si>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</si>
  <si>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</si>
  <si>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</si>
  <si>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</si>
  <si>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</si>
  <si>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</si>
  <si>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</si>
  <si>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</si>
  <si>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</si>
  <si>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</si>
  <si>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</si>
  <si>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</si>
  <si>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</si>
  <si>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</si>
  <si>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</si>
  <si>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</si>
  <si>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</si>
  <si>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</si>
  <si>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</si>
  <si>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</si>
  <si>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</si>
  <si>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</si>
  <si>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</si>
  <si>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</si>
  <si>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</si>
  <si>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</si>
  <si>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</si>
  <si>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</si>
  <si>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</si>
  <si>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</si>
  <si>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</si>
  <si>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</si>
  <si>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</si>
  <si>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</si>
  <si>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</si>
  <si>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</si>
  <si>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</si>
  <si>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</si>
  <si>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</si>
  <si>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</si>
  <si>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</si>
  <si>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</si>
  <si>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</si>
  <si>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</si>
  <si>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</si>
  <si>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</si>
  <si>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</si>
  <si>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</si>
  <si>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</si>
  <si>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</si>
  <si>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</si>
  <si>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</si>
  <si>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</si>
  <si>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</si>
  <si>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</si>
  <si>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</si>
  <si>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</si>
  <si>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</si>
  <si>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</si>
  <si>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</si>
  <si>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</si>
  <si>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</si>
  <si>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</si>
  <si>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</si>
  <si>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</si>
  <si>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</si>
  <si>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</si>
  <si>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</si>
  <si>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</si>
  <si>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</si>
  <si>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</si>
  <si>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</si>
  <si>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</si>
  <si>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</si>
  <si>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</si>
  <si>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</si>
  <si>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</si>
  <si>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</si>
  <si>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</si>
  <si>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</si>
  <si>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</si>
  <si>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</si>
  <si>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</si>
  <si>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</si>
  <si>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</si>
  <si>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</si>
  <si>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</si>
  <si>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</si>
  <si>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</si>
  <si>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</si>
  <si>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</si>
  <si>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</si>
  <si>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</si>
  <si>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</si>
  <si>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</si>
  <si>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</si>
  <si>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</si>
  <si>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</si>
  <si>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</si>
  <si>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</si>
  <si>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</si>
  <si>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</si>
  <si>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</si>
  <si>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</si>
  <si>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</si>
  <si>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</si>
  <si>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</si>
  <si>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</si>
  <si>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</si>
  <si>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</si>
  <si>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</si>
  <si>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</si>
  <si>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</si>
  <si>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</si>
  <si>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</si>
  <si>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</si>
  <si>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</si>
  <si>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</si>
  <si>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</si>
  <si>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</si>
  <si>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</si>
  <si>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</si>
  <si>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</si>
  <si>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</si>
  <si>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</si>
  <si>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</si>
  <si>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</si>
  <si>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</si>
  <si>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</si>
  <si>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</si>
  <si>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</si>
  <si>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</si>
  <si>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</si>
  <si>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</si>
  <si>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</si>
  <si>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</si>
  <si>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</si>
  <si>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</si>
  <si>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</si>
  <si>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</si>
  <si>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</si>
  <si>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</si>
  <si>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</si>
  <si>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</si>
  <si>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</si>
  <si>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</si>
  <si>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</si>
  <si>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</si>
  <si>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</si>
  <si>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</si>
  <si>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</si>
  <si>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</si>
  <si>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</si>
  <si>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</si>
  <si>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</si>
  <si>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</si>
  <si>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</si>
  <si>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</si>
  <si>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</si>
  <si>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</si>
  <si>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</si>
  <si>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</si>
  <si>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</si>
  <si>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</si>
  <si>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</si>
  <si>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</si>
  <si>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</si>
  <si>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</si>
  <si>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</si>
  <si>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</si>
  <si>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</si>
  <si>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</si>
  <si>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</si>
  <si>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</si>
  <si>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</si>
  <si>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</si>
  <si>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</si>
  <si>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</si>
  <si>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</si>
  <si>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</si>
  <si>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</si>
  <si>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</si>
  <si>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</si>
  <si>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</si>
  <si>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</si>
  <si>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</si>
  <si>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</si>
  <si>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</si>
  <si>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</si>
  <si>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</si>
  <si>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</si>
  <si>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</si>
  <si>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</si>
  <si>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</si>
  <si>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</si>
  <si>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</si>
  <si>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</si>
  <si>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</si>
  <si>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</si>
  <si>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</si>
  <si>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</si>
  <si>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</si>
  <si>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</si>
  <si>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</si>
  <si>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</si>
  <si>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</si>
  <si>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</si>
  <si>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</si>
  <si>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</si>
  <si>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</si>
  <si>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</si>
  <si>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</si>
  <si>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</si>
  <si>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</si>
  <si>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</si>
  <si>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</si>
  <si>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</si>
  <si>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</si>
  <si>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</si>
  <si>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</si>
  <si>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</si>
  <si>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</si>
  <si>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</si>
  <si>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</si>
  <si>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</si>
  <si>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</si>
  <si>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</si>
  <si>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</si>
  <si>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</si>
  <si>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</si>
  <si>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</si>
  <si>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</si>
  <si>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</si>
  <si>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</si>
  <si>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</si>
  <si>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</si>
  <si>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</si>
  <si>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</si>
  <si>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</si>
  <si>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</si>
  <si>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</si>
  <si>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</si>
  <si>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</si>
  <si>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</si>
  <si>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</si>
  <si>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</si>
  <si>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</si>
  <si>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</si>
  <si>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</si>
  <si>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</si>
  <si>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</si>
  <si>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</si>
  <si>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</si>
  <si>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</si>
  <si>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</si>
  <si>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</si>
  <si>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</si>
  <si>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</si>
  <si>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</si>
  <si>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</si>
  <si>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</si>
  <si>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</si>
  <si>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</si>
  <si>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</si>
  <si>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</si>
  <si>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</si>
  <si>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</si>
  <si>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</si>
  <si>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</si>
  <si>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</si>
  <si>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</si>
  <si>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</si>
  <si>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</si>
  <si>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</si>
  <si>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</si>
  <si>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</si>
  <si>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</si>
  <si>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</si>
  <si>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</si>
  <si>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</si>
  <si>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</si>
  <si>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</si>
  <si>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</si>
  <si>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</si>
  <si>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</si>
  <si>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</si>
  <si>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</si>
  <si>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</si>
  <si>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</si>
  <si>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</si>
  <si>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</si>
  <si>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</si>
  <si>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</si>
  <si>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</si>
  <si>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</si>
  <si>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</si>
  <si>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</si>
  <si>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</si>
  <si>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</si>
  <si>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</si>
  <si>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</si>
  <si>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</si>
  <si>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</si>
  <si>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</si>
  <si>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</si>
  <si>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</si>
  <si>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</si>
  <si>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</si>
  <si>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</si>
  <si>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</si>
  <si>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</si>
  <si>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</si>
  <si>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</si>
  <si>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</si>
  <si>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</si>
  <si>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</si>
  <si>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</si>
  <si>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</si>
  <si>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</si>
  <si>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</si>
  <si>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</si>
  <si>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</si>
  <si>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</si>
  <si>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</si>
  <si>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</si>
  <si>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</si>
  <si>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</si>
  <si>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</si>
  <si>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</si>
  <si>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</si>
  <si>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</si>
  <si>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</si>
  <si>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</si>
  <si>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</si>
  <si>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</si>
  <si>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</si>
  <si>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</si>
  <si>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</si>
  <si>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</si>
  <si>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</si>
  <si>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</si>
  <si>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</si>
  <si>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</si>
  <si>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</si>
  <si>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</si>
  <si>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</si>
  <si>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</si>
  <si>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</si>
  <si>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</si>
  <si>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</si>
  <si>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</si>
  <si>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</si>
  <si>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</si>
  <si>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</si>
  <si>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</si>
  <si>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</si>
  <si>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</si>
  <si>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</si>
  <si>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</si>
  <si>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</si>
  <si>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</si>
  <si>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</si>
  <si>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</si>
  <si>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</si>
  <si>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</si>
  <si>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</si>
  <si>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</si>
  <si>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</si>
  <si>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</si>
  <si>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</si>
  <si>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</si>
  <si>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</si>
  <si>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</si>
  <si>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</si>
  <si>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</si>
  <si>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</si>
  <si>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</si>
  <si>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</si>
  <si>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</si>
  <si>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</si>
  <si>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</si>
  <si>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</si>
  <si>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</si>
  <si>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</si>
  <si>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</si>
  <si>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</si>
  <si>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</si>
  <si>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</si>
  <si>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</si>
  <si>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</si>
  <si>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</si>
  <si>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</si>
  <si>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</si>
  <si>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</si>
  <si>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</si>
  <si>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</si>
  <si>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</si>
  <si>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</si>
  <si>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</si>
  <si>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</si>
  <si>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</si>
  <si>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</si>
  <si>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</si>
  <si>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</si>
  <si>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</si>
  <si>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</si>
  <si>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</si>
  <si>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</si>
  <si>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</si>
  <si>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</si>
  <si>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</si>
  <si>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</si>
  <si>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</si>
  <si>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</si>
  <si>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</si>
  <si>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</si>
  <si>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</si>
  <si>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</si>
  <si>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</si>
  <si>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</si>
  <si>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</si>
  <si>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</si>
  <si>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</si>
  <si>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</si>
  <si>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</si>
  <si>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</si>
  <si>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</si>
  <si>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</si>
  <si>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</si>
  <si>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</si>
  <si>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</si>
  <si>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</si>
  <si>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</si>
  <si>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</si>
  <si>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</si>
  <si>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</si>
  <si>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</si>
  <si>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</si>
  <si>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</si>
  <si>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</si>
  <si>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</si>
  <si>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</si>
  <si>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</si>
  <si>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</si>
  <si>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</si>
  <si>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</si>
  <si>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</si>
  <si>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</si>
  <si>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</si>
  <si>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</si>
  <si>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</si>
  <si>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</si>
  <si>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</si>
  <si>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</si>
  <si>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</si>
  <si>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</si>
  <si>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</si>
  <si>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</si>
  <si>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</si>
  <si>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</si>
  <si>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</si>
  <si>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</si>
  <si>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</si>
  <si>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</si>
  <si>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</si>
  <si>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</si>
  <si>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</si>
  <si>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</si>
  <si>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</si>
  <si>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</si>
  <si>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</si>
  <si>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</si>
  <si>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</si>
  <si>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</si>
  <si>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</si>
  <si>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</si>
  <si>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</si>
  <si>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</si>
  <si>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</si>
  <si>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</si>
  <si>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</si>
  <si>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</si>
  <si>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</si>
  <si>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</si>
  <si>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</si>
  <si>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</si>
  <si>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</si>
  <si>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</si>
  <si>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</si>
  <si>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</si>
  <si>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</si>
  <si>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</si>
  <si>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</si>
  <si>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</si>
  <si>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</si>
  <si>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</si>
  <si>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</si>
  <si>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</si>
  <si>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</si>
  <si>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</si>
  <si>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</si>
  <si>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</si>
  <si>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</si>
  <si>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</si>
  <si>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</si>
  <si>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</si>
  <si>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</si>
  <si>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</si>
  <si>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</si>
  <si>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</si>
  <si>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</si>
  <si>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</si>
  <si>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</si>
  <si>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</si>
  <si>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</si>
  <si>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</si>
  <si>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</si>
  <si>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</si>
  <si>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</si>
  <si>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</si>
  <si>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</si>
  <si>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</si>
  <si>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</si>
  <si>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</si>
  <si>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</si>
  <si>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</si>
  <si>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</si>
  <si>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</si>
  <si>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</si>
  <si>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</si>
  <si>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</si>
  <si>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</si>
  <si>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</si>
  <si>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</si>
  <si>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</si>
  <si>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</si>
  <si>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</si>
  <si>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</si>
  <si>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</si>
  <si>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</si>
  <si>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</si>
  <si>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</si>
  <si>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</si>
  <si>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</si>
  <si>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</si>
  <si>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</si>
  <si>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</si>
  <si>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</si>
  <si>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</si>
  <si>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</si>
  <si>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</si>
  <si>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</si>
  <si>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</si>
  <si>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</si>
  <si>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</si>
  <si>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</si>
  <si>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</si>
  <si>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</si>
  <si>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</si>
  <si>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</si>
  <si>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</si>
  <si>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</si>
  <si>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</si>
  <si>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</si>
  <si>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</si>
  <si>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</si>
  <si>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</si>
  <si>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</si>
  <si>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</si>
  <si>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</si>
  <si>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</si>
  <si>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</si>
  <si>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</si>
  <si>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</si>
  <si>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</si>
  <si>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</si>
  <si>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</si>
  <si>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</si>
  <si>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</si>
  <si>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</si>
  <si>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</si>
  <si>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</si>
  <si>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</si>
  <si>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</si>
  <si>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</si>
  <si>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</si>
  <si>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</si>
  <si>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</si>
  <si>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</si>
  <si>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</si>
  <si>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</si>
  <si>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</si>
  <si>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</si>
  <si>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</si>
  <si>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</si>
  <si>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</si>
  <si>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</si>
  <si>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</si>
  <si>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</si>
  <si>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</si>
  <si>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</si>
  <si>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</si>
  <si>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</si>
  <si>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</si>
  <si>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</si>
  <si>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</si>
  <si>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</si>
  <si>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</si>
  <si>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</si>
  <si>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</si>
  <si>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</si>
  <si>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</si>
  <si>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</si>
  <si>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</si>
  <si>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</si>
  <si>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</si>
  <si>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</si>
  <si>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</si>
  <si>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</si>
  <si>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</si>
  <si>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</si>
  <si>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</si>
  <si>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</si>
  <si>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</si>
  <si>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</si>
  <si>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</si>
  <si>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</si>
  <si>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</si>
  <si>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</si>
  <si>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</si>
  <si>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</si>
  <si>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</si>
  <si>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</si>
  <si>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</si>
  <si>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</si>
  <si>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</si>
  <si>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</si>
  <si>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</si>
  <si>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</si>
  <si>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</si>
  <si>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</si>
  <si>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</si>
  <si>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</si>
  <si>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</si>
  <si>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</si>
  <si>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</si>
  <si>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</si>
  <si>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</si>
  <si>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</si>
  <si>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</si>
  <si>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</si>
  <si>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</si>
  <si>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</si>
  <si>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</si>
  <si>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</si>
  <si>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</si>
  <si>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</si>
  <si>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</si>
  <si>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</si>
  <si>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</si>
  <si>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</si>
  <si>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</si>
  <si>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</si>
  <si>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</si>
  <si>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</si>
  <si>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</si>
  <si>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</si>
  <si>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</si>
  <si>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</si>
  <si>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</si>
  <si>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</si>
  <si>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</si>
  <si>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</si>
  <si>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</si>
  <si>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</si>
  <si>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</si>
  <si>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</si>
  <si>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</si>
  <si>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</si>
  <si>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</si>
  <si>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</si>
  <si>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</si>
  <si>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</si>
  <si>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</si>
  <si>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</si>
  <si>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</si>
  <si>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</si>
  <si>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</si>
  <si>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</si>
  <si>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</si>
  <si>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</si>
  <si>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</si>
  <si>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</si>
  <si>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</si>
  <si>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</si>
  <si>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</si>
  <si>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</si>
  <si>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</si>
  <si>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</si>
  <si>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</si>
  <si>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</si>
  <si>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</si>
  <si>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</si>
  <si>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</si>
  <si>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</si>
  <si>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</si>
  <si>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</si>
  <si>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</si>
  <si>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</si>
  <si>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</si>
  <si>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</si>
  <si>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</si>
  <si>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</si>
  <si>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</si>
  <si>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</si>
  <si>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</si>
  <si>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</si>
  <si>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</si>
  <si>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</si>
  <si>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</si>
  <si>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</si>
  <si>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</si>
  <si>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</si>
  <si>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</si>
  <si>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</si>
  <si>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</si>
  <si>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</si>
  <si>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</si>
  <si>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</si>
  <si>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</si>
  <si>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</si>
  <si>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</si>
  <si>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</si>
  <si>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</si>
  <si>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</si>
  <si>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</si>
  <si>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</si>
  <si>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</si>
  <si>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</si>
  <si>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</si>
  <si>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</si>
  <si>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</si>
  <si>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</si>
  <si>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</si>
  <si>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</si>
  <si>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</si>
  <si>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</si>
  <si>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</si>
  <si>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</si>
  <si>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</si>
  <si>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</si>
  <si>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</si>
  <si>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</si>
  <si>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</si>
  <si>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</si>
  <si>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</si>
  <si>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</si>
  <si>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</si>
  <si>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</si>
  <si>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</si>
  <si>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</si>
  <si>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</si>
  <si>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</si>
  <si>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</si>
  <si>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</si>
  <si>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</si>
  <si>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</si>
  <si>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</si>
  <si>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</si>
  <si>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</si>
  <si>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</si>
  <si>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</si>
  <si>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</si>
  <si>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</si>
  <si>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</si>
  <si>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</si>
  <si>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</si>
  <si>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</si>
  <si>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</si>
  <si>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</si>
  <si>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</si>
  <si>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</si>
  <si>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</si>
  <si>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</si>
  <si>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</si>
  <si>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</si>
  <si>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</si>
  <si>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</si>
  <si>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</si>
  <si>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</si>
  <si>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</si>
  <si>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</si>
  <si>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</si>
  <si>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</si>
  <si>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</si>
  <si>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</si>
  <si>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</si>
  <si>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</si>
  <si>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</si>
  <si>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</si>
  <si>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</si>
  <si>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</si>
  <si>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</si>
  <si>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</si>
  <si>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</si>
  <si>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</si>
  <si>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</si>
  <si>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</si>
  <si>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</si>
  <si>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</si>
  <si>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</si>
  <si>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</si>
  <si>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</si>
  <si>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</si>
  <si>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</si>
  <si>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</si>
  <si>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</si>
  <si>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</si>
  <si>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</si>
  <si>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</si>
  <si>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</si>
  <si>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</si>
  <si>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</si>
  <si>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</si>
  <si>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</si>
  <si>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</si>
  <si>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</si>
  <si>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</si>
  <si>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</si>
  <si>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</si>
  <si>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</si>
  <si>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</si>
  <si>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</si>
  <si>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</si>
  <si>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</si>
  <si>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</si>
  <si>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</si>
  <si>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</si>
  <si>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</si>
  <si>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</si>
  <si>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</si>
  <si>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</si>
  <si>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</si>
  <si>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</si>
  <si>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</si>
  <si>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</si>
  <si>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</si>
  <si>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</si>
  <si>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</si>
  <si>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</si>
  <si>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</si>
  <si>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</si>
  <si>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</si>
  <si>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</si>
  <si>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</si>
  <si>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</si>
  <si>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</si>
  <si>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</si>
  <si>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</si>
  <si>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</si>
  <si>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</si>
  <si>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</si>
  <si>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</si>
  <si>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</si>
  <si>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</si>
  <si>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</si>
  <si>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</si>
  <si>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</si>
  <si>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</si>
  <si>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</si>
  <si>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</si>
  <si>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</si>
  <si>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</si>
  <si>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</si>
  <si>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</si>
  <si>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</si>
  <si>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</si>
  <si>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</si>
  <si>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</si>
  <si>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</si>
  <si>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</si>
  <si>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</si>
  <si>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</si>
  <si>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</si>
  <si>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</si>
  <si>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</si>
  <si>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</si>
  <si>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</si>
  <si>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</si>
  <si>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</si>
  <si>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</si>
  <si>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</si>
  <si>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</si>
  <si>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</si>
  <si>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</si>
  <si>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</si>
  <si>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</si>
  <si>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</si>
  <si>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</si>
  <si>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</si>
  <si>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</si>
  <si>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</si>
  <si>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</si>
  <si>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</si>
  <si>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</si>
  <si>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</si>
  <si>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</si>
  <si>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</si>
  <si>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</si>
  <si>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</si>
  <si>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</si>
  <si>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</si>
  <si>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</si>
  <si>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</si>
  <si>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</si>
  <si>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</si>
  <si>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</si>
  <si>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</si>
  <si>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</si>
  <si>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</si>
  <si>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</si>
  <si>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</si>
  <si>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</si>
  <si>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</si>
  <si>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</si>
  <si>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</si>
  <si>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</si>
  <si>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</si>
  <si>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</si>
  <si>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</si>
  <si>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</si>
  <si>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</si>
  <si>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</si>
  <si>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</si>
  <si>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</si>
  <si>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</si>
  <si>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</si>
  <si>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</si>
  <si>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</si>
  <si>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</si>
  <si>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</si>
  <si>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</si>
  <si>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</si>
  <si>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</si>
  <si>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</si>
  <si>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</si>
  <si>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</si>
  <si>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</si>
  <si>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</si>
  <si>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otXWLdcUzLoGDNgH</t>
  </si>
  <si>
    <t>NcOvhDQdwJiIaKXd</t>
  </si>
  <si>
    <t>kwbuLobLFFvEWRaK</t>
  </si>
  <si>
    <t>VtkOBtNAtlGwtajM</t>
  </si>
  <si>
    <t>kLTEXtNqpnUXSzYY</t>
  </si>
  <si>
    <t>FrWSKfMSNArTfQRr</t>
  </si>
  <si>
    <t>BuYwEbWHxSlanEkl</t>
  </si>
  <si>
    <t>oHiJMzgmDNxiZOrC</t>
  </si>
  <si>
    <t>LqlDdKvOZbmQvsZP</t>
  </si>
  <si>
    <t>INjIusPrZgKlquRj</t>
  </si>
  <si>
    <t>wpNLwTeaQTMeyDQi</t>
  </si>
  <si>
    <t>HMPkNMpZzIUXhhAF</t>
  </si>
  <si>
    <t>jtPARUpDbuyGhatJ</t>
  </si>
  <si>
    <t>bgyJrRRNUzqxhjML</t>
  </si>
  <si>
    <t>JHahDdRlHhXXCQrf</t>
  </si>
  <si>
    <t>HWJPWZKgLMhYTNuH</t>
  </si>
  <si>
    <t>bRQZejZChkyyXHwZ</t>
  </si>
  <si>
    <t>VXvApLSQPmUJYOZP</t>
  </si>
  <si>
    <t>LJwqXpFIKWxSzbYl</t>
  </si>
  <si>
    <t>ZZoQgKFRssePJwIo</t>
  </si>
  <si>
    <t>TWOvfHDWZFdTQwEq</t>
  </si>
  <si>
    <t>YrxwFQhjKCAUEuBG</t>
  </si>
  <si>
    <t>JDmQSFLYoIQhxbLH</t>
  </si>
  <si>
    <t>fXqwuCFtteCAAnsg</t>
  </si>
  <si>
    <t>aytwfmObYXAnYxVy</t>
  </si>
  <si>
    <t>KvsFPdyoIFeeLqnj</t>
  </si>
  <si>
    <t>mesGflVrWKMMkVXd</t>
  </si>
  <si>
    <t>ZdnHExKIpRZRLFgX</t>
  </si>
  <si>
    <t>VBFiqnLekOFnDKPD</t>
  </si>
  <si>
    <t>hGCrjQCWBCZMIrOO</t>
  </si>
  <si>
    <t>ATKTcLnbJrfhTvEn</t>
  </si>
  <si>
    <t>avePsaVcFYnafcFI</t>
  </si>
  <si>
    <t>JIzuFAuiuVVBPqHi</t>
  </si>
  <si>
    <t>qerkCtsxCpaltcfL</t>
  </si>
  <si>
    <t>ehRmINTNIoeMSWOQ</t>
  </si>
  <si>
    <t>ZuIBLpEHPEUQcEsu</t>
  </si>
  <si>
    <t>UcssdSFjhmXpqaWh</t>
  </si>
  <si>
    <t>VinfKwkBxWSygTVq</t>
  </si>
  <si>
    <t>TVPtJfbtlVRfSWSg</t>
  </si>
  <si>
    <t>JlPdcnllXrScnLdH</t>
  </si>
  <si>
    <t>lflQlHbBAuhhMloj</t>
  </si>
  <si>
    <t>BfzEkdftglpItayA</t>
  </si>
  <si>
    <t>rZLapEhoZLsvjUzf</t>
  </si>
  <si>
    <t>smBqWRSMNORoXAPE</t>
  </si>
  <si>
    <t>SaTKGPfLxEJbsfdb</t>
  </si>
  <si>
    <t>VtQyZMqEGXxPAFDU</t>
  </si>
  <si>
    <t>BzApTRMJFWLxOOCO</t>
  </si>
  <si>
    <t>CkduyAOPDqHYehLk</t>
  </si>
  <si>
    <t>zekiczFPJoxKbFno</t>
  </si>
  <si>
    <t>QeLGVfURuLaSfCoJ</t>
  </si>
  <si>
    <t>BfIdmvkCyxoXBrkY</t>
  </si>
  <si>
    <t>NhHdMXnwAWPtKMaU</t>
  </si>
  <si>
    <t>VfifCpBnWuvRwybV</t>
  </si>
  <si>
    <t>NQWddUnTxWVtlbQO</t>
  </si>
  <si>
    <t>uHckOIUpjVitxYMF</t>
  </si>
  <si>
    <t>kaNLuzUkChPhKyGV</t>
  </si>
  <si>
    <t>XnZbrHHmnsJCNPCM</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</si>
  <si>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</si>
  <si>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</si>
  <si>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</si>
  <si>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</si>
  <si>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</si>
  <si>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</si>
  <si>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</si>
  <si>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</si>
  <si>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</si>
  <si>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</si>
  <si>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</si>
  <si>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dJwboeHHoVlvhzjn</t>
  </si>
  <si>
    <t>DKIhVxlVBGbtLugz</t>
  </si>
  <si>
    <t>scAtUyJGsdqJkIhu</t>
  </si>
  <si>
    <t>gImdOasmrNGlWsxH</t>
  </si>
  <si>
    <t>wXLELkqQGEhswonj</t>
  </si>
  <si>
    <t>WUZceXpGBiSnvKrx</t>
  </si>
  <si>
    <t>FUFbnftnazNgOmti</t>
  </si>
  <si>
    <t>YBXHmhdQzRNZjStp</t>
  </si>
  <si>
    <t>DDmPEQlMYJrODDfT</t>
  </si>
  <si>
    <t>nZQMJmOzlFJWOgpS</t>
  </si>
  <si>
    <t>KABwvhmFTcrbzxTy</t>
  </si>
  <si>
    <t>qHEzrIWLPFpLeOYw</t>
  </si>
  <si>
    <t>GqnNtzscVQomPsIq</t>
  </si>
  <si>
    <t>ZnmOePxlddBzgLea</t>
  </si>
  <si>
    <t>RZGqYjExxSPuTQmM</t>
  </si>
  <si>
    <t>tASbNwFBlSZRQuzA</t>
  </si>
  <si>
    <t>XAqyCPtkrDNqtaIA</t>
  </si>
  <si>
    <t>XlApmtztTYKRuSDk</t>
  </si>
  <si>
    <t>nGansgCgIOJdSuFW</t>
  </si>
  <si>
    <t>VQuRfXUZvNkcenRM</t>
  </si>
  <si>
    <t>bqLOHJyVrVkhpDhH</t>
  </si>
  <si>
    <t>lqzCSfmjCIYRwFBc</t>
  </si>
  <si>
    <t>ojzyZUlevcGfKFXB</t>
  </si>
  <si>
    <t>VqgyQOtXWOowonsu</t>
  </si>
  <si>
    <t>BpqRCtHnNUMSbiJB</t>
  </si>
  <si>
    <t>xdQUzrFqgqEQTQoh</t>
  </si>
  <si>
    <t>iKNKCutQctNcSeAY</t>
  </si>
  <si>
    <t>vQouHXqMAoWUsmvM</t>
  </si>
  <si>
    <t>tHQfuHkkYUxBErhv</t>
  </si>
  <si>
    <t>UiHMNqcXFiibDjtE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</si>
  <si>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</si>
  <si>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</si>
  <si>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</si>
  <si>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</si>
  <si>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</si>
  <si>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</si>
  <si>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</si>
  <si>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</si>
  <si>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</si>
  <si>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</si>
  <si>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</si>
  <si>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</si>
  <si>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</si>
  <si>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</si>
  <si>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</si>
  <si>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</si>
  <si>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</si>
  <si>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</si>
  <si>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</si>
  <si>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</si>
  <si>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</si>
  <si>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</si>
  <si>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</si>
  <si>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</si>
  <si>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</si>
  <si>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</si>
  <si>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</si>
  <si>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</si>
  <si>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</si>
  <si>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</si>
  <si>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</si>
  <si>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</si>
  <si>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</si>
  <si>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</si>
  <si>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</si>
  <si>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</si>
  <si>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</si>
  <si>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</si>
  <si>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</si>
  <si>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</si>
  <si>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</si>
  <si>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</si>
  <si>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</si>
  <si>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</si>
  <si>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</si>
  <si>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</si>
  <si>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</si>
  <si>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</si>
  <si>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</si>
  <si>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</si>
  <si>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</si>
  <si>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</si>
  <si>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</si>
  <si>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</si>
  <si>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</si>
  <si>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</si>
  <si>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</si>
  <si>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</si>
  <si>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</si>
  <si>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</si>
  <si>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</si>
  <si>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</si>
  <si>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</si>
  <si>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</si>
  <si>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</si>
  <si>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</si>
  <si>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</si>
  <si>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</si>
  <si>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</si>
  <si>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</si>
  <si>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</si>
  <si>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</si>
  <si>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</si>
  <si>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</si>
  <si>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</si>
  <si>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</si>
  <si>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</si>
  <si>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</si>
  <si>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</si>
  <si>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</si>
  <si>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</si>
  <si>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</si>
  <si>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</si>
  <si>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</si>
  <si>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</si>
  <si>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</si>
  <si>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</si>
  <si>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</si>
  <si>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</si>
  <si>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</si>
  <si>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</si>
  <si>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</si>
  <si>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</si>
  <si>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</si>
  <si>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</si>
  <si>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</si>
  <si>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</si>
  <si>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</si>
  <si>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</si>
  <si>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</si>
  <si>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</si>
  <si>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</si>
  <si>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</si>
  <si>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</si>
  <si>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</si>
  <si>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</si>
  <si>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</si>
  <si>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</si>
  <si>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</si>
  <si>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</si>
  <si>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</si>
  <si>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</si>
  <si>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</si>
  <si>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</si>
  <si>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</si>
  <si>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</si>
  <si>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</si>
  <si>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</si>
  <si>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</si>
  <si>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</si>
  <si>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</si>
  <si>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</si>
  <si>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</si>
  <si>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</si>
  <si>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</si>
  <si>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</si>
  <si>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</si>
  <si>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</si>
  <si>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</si>
  <si>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</si>
  <si>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</si>
  <si>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</si>
  <si>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</si>
  <si>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</si>
  <si>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</si>
  <si>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</si>
  <si>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</si>
  <si>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</si>
  <si>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</si>
  <si>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</si>
  <si>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</si>
  <si>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</si>
  <si>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</si>
  <si>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</si>
  <si>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</si>
  <si>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</si>
  <si>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</si>
  <si>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</si>
  <si>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</si>
  <si>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</si>
  <si>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</si>
  <si>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</si>
  <si>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</si>
  <si>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</si>
  <si>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</si>
  <si>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</si>
  <si>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</si>
  <si>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</si>
  <si>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</si>
  <si>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</si>
  <si>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</si>
  <si>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</si>
  <si>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</si>
  <si>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</si>
  <si>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</si>
  <si>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</si>
  <si>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</si>
  <si>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</si>
  <si>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</si>
  <si>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</si>
  <si>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</si>
  <si>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</si>
  <si>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</si>
  <si>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</si>
  <si>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</si>
  <si>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</si>
  <si>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</si>
  <si>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</si>
  <si>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</si>
  <si>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</si>
  <si>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</si>
  <si>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</si>
  <si>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</si>
  <si>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</si>
  <si>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</si>
  <si>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</si>
  <si>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</si>
  <si>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</si>
  <si>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</si>
  <si>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</si>
  <si>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</si>
  <si>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</si>
  <si>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</si>
  <si>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</si>
  <si>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</si>
  <si>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</si>
  <si>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</si>
  <si>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</si>
  <si>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</si>
  <si>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</si>
  <si>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</si>
  <si>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</si>
  <si>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</si>
  <si>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</si>
  <si>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</si>
  <si>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</si>
  <si>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</si>
  <si>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</si>
  <si>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</si>
  <si>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</si>
  <si>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</si>
  <si>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</si>
  <si>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</si>
  <si>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</si>
  <si>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</si>
  <si>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</si>
  <si>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</si>
  <si>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</si>
  <si>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</si>
  <si>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</si>
  <si>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</si>
  <si>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</si>
  <si>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</si>
  <si>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</si>
  <si>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</si>
  <si>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</si>
  <si>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</si>
  <si>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</si>
  <si>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</si>
  <si>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</si>
  <si>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</si>
  <si>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</si>
  <si>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</si>
  <si>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</si>
  <si>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</si>
  <si>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</si>
  <si>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</si>
  <si>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</si>
  <si>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</si>
  <si>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</si>
  <si>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</si>
  <si>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</si>
  <si>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</si>
  <si>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</si>
  <si>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</si>
  <si>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</si>
  <si>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</si>
  <si>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</si>
  <si>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</si>
  <si>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</si>
  <si>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</si>
  <si>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</si>
  <si>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</si>
  <si>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</si>
  <si>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</si>
  <si>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</si>
  <si>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</si>
  <si>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</si>
  <si>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</si>
  <si>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</si>
  <si>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</si>
  <si>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</si>
  <si>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</si>
  <si>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</si>
  <si>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</si>
  <si>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</si>
  <si>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</si>
  <si>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</si>
  <si>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</si>
  <si>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</si>
  <si>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</si>
  <si>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</si>
  <si>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</si>
  <si>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</si>
  <si>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</si>
  <si>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</si>
  <si>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</si>
  <si>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</si>
  <si>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</si>
  <si>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</si>
  <si>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</si>
  <si>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</si>
  <si>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</si>
  <si>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</si>
  <si>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</si>
  <si>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</si>
  <si>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</si>
  <si>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</si>
  <si>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</si>
  <si>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</si>
  <si>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</si>
  <si>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</si>
  <si>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</si>
  <si>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</si>
  <si>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</si>
  <si>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</si>
  <si>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</si>
  <si>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</si>
  <si>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</si>
  <si>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</si>
  <si>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</si>
  <si>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</si>
  <si>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</si>
  <si>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</si>
  <si>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</si>
  <si>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</si>
  <si>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</si>
  <si>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</si>
  <si>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</si>
  <si>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</si>
  <si>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</si>
  <si>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</si>
  <si>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</si>
  <si>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</si>
  <si>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</si>
  <si>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</si>
  <si>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</si>
  <si>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</si>
  <si>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</si>
  <si>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</si>
  <si>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</si>
  <si>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</si>
  <si>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</si>
  <si>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</si>
  <si>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</si>
  <si>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</si>
  <si>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</si>
  <si>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</si>
  <si>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</si>
  <si>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</si>
  <si>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</si>
  <si>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</si>
  <si>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</si>
  <si>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</si>
  <si>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</si>
  <si>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</si>
  <si>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</si>
  <si>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</si>
  <si>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</si>
  <si>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</si>
  <si>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</si>
  <si>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</si>
  <si>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</si>
  <si>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</si>
  <si>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</si>
  <si>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</si>
  <si>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</si>
  <si>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</si>
  <si>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</si>
  <si>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</si>
  <si>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</si>
  <si>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</si>
  <si>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</si>
  <si>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</si>
  <si>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</si>
  <si>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</si>
  <si>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</si>
  <si>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</si>
  <si>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</si>
  <si>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</si>
  <si>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</si>
  <si>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</si>
  <si>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</si>
  <si>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</si>
  <si>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</si>
  <si>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</si>
  <si>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</si>
  <si>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</si>
  <si>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</si>
  <si>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</si>
  <si>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</si>
  <si>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</si>
  <si>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</si>
  <si>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</si>
  <si>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</si>
  <si>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</si>
  <si>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</si>
  <si>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</si>
  <si>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</si>
  <si>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</si>
  <si>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</si>
  <si>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</si>
  <si>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</si>
  <si>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</si>
  <si>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</si>
  <si>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</si>
  <si>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</si>
  <si>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</si>
  <si>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</si>
  <si>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</si>
  <si>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</si>
  <si>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</si>
  <si>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</si>
  <si>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</si>
  <si>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</si>
  <si>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</si>
  <si>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</si>
  <si>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</si>
  <si>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</si>
  <si>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</si>
  <si>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</si>
  <si>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</si>
  <si>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</si>
  <si>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</si>
  <si>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</si>
  <si>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</si>
  <si>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</si>
  <si>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</si>
  <si>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</si>
  <si>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</si>
  <si>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</si>
  <si>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</si>
  <si>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</si>
  <si>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</si>
  <si>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</si>
  <si>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</si>
  <si>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</si>
  <si>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</si>
  <si>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</si>
  <si>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</si>
  <si>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</si>
  <si>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</si>
  <si>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</si>
  <si>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</si>
  <si>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</si>
  <si>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</si>
  <si>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</si>
  <si>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</si>
  <si>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</si>
  <si>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</si>
  <si>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</si>
  <si>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</si>
  <si>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</si>
  <si>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</si>
  <si>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</si>
  <si>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</si>
  <si>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</si>
  <si>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</si>
  <si>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</si>
  <si>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</si>
  <si>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</si>
  <si>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</si>
  <si>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</si>
  <si>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</si>
  <si>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</si>
  <si>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</si>
  <si>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</si>
  <si>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</si>
  <si>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</si>
  <si>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</si>
  <si>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</si>
  <si>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</si>
  <si>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</si>
  <si>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</si>
  <si>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</si>
  <si>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</si>
  <si>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</si>
  <si>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</si>
  <si>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</si>
  <si>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</si>
  <si>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</si>
  <si>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</si>
  <si>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</si>
  <si>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</si>
  <si>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</si>
  <si>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</si>
  <si>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</si>
  <si>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</si>
  <si>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</si>
  <si>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</si>
  <si>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</si>
  <si>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</si>
  <si>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</si>
  <si>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</si>
  <si>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</si>
  <si>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</si>
  <si>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</si>
  <si>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</si>
  <si>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</si>
  <si>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</si>
  <si>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</si>
  <si>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</si>
  <si>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</si>
  <si>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</si>
  <si>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</si>
  <si>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</si>
  <si>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</si>
  <si>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</si>
  <si>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</si>
  <si>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</si>
  <si>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</si>
  <si>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</si>
  <si>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</si>
  <si>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</si>
  <si>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</si>
  <si>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</si>
  <si>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</si>
  <si>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</si>
  <si>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</si>
  <si>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</si>
  <si>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</si>
  <si>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</si>
  <si>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</si>
  <si>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</si>
  <si>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</si>
  <si>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</si>
  <si>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</si>
  <si>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</si>
  <si>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</si>
  <si>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</si>
  <si>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</si>
  <si>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</si>
  <si>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</si>
  <si>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</si>
  <si>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</si>
  <si>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</si>
  <si>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</si>
  <si>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</si>
  <si>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</si>
  <si>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</si>
  <si>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</si>
  <si>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</si>
  <si>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</si>
  <si>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</si>
  <si>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</si>
  <si>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</si>
  <si>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</si>
  <si>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</si>
  <si>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</si>
  <si>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</si>
  <si>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</si>
  <si>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</si>
  <si>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</si>
  <si>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</si>
  <si>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</si>
  <si>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</si>
  <si>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</si>
  <si>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</si>
  <si>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</si>
  <si>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</si>
  <si>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</si>
  <si>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</si>
  <si>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</si>
  <si>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</si>
  <si>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</si>
  <si>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</si>
  <si>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</si>
  <si>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</si>
  <si>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</si>
  <si>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</si>
  <si>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</si>
  <si>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</si>
  <si>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</si>
  <si>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</si>
  <si>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</si>
  <si>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</si>
  <si>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</si>
  <si>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</si>
  <si>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</si>
  <si>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</si>
  <si>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</si>
  <si>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</si>
  <si>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</si>
  <si>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</si>
  <si>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</si>
  <si>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</si>
  <si>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</si>
  <si>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</si>
  <si>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</si>
  <si>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</si>
  <si>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</si>
  <si>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</si>
  <si>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</si>
  <si>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</si>
  <si>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</si>
  <si>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</si>
  <si>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</si>
  <si>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</si>
  <si>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</si>
  <si>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</si>
  <si>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</si>
  <si>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</si>
  <si>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</si>
  <si>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</si>
  <si>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</si>
  <si>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</si>
  <si>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</si>
  <si>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</si>
  <si>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</si>
  <si>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</si>
  <si>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</si>
  <si>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</si>
  <si>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</si>
  <si>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</si>
  <si>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</si>
  <si>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</si>
  <si>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</si>
  <si>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</si>
  <si>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</si>
  <si>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</si>
  <si>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</si>
  <si>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</si>
  <si>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</si>
  <si>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</si>
  <si>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</si>
  <si>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</si>
  <si>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</si>
  <si>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</si>
  <si>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</si>
  <si>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</si>
  <si>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</si>
  <si>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</si>
  <si>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</si>
  <si>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</si>
  <si>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</si>
  <si>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</si>
  <si>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</si>
  <si>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</si>
  <si>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</si>
  <si>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</si>
  <si>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</si>
  <si>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</si>
  <si>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</si>
  <si>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</si>
  <si>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</si>
  <si>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</si>
  <si>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</si>
  <si>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</si>
  <si>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</si>
  <si>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</si>
  <si>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</si>
  <si>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</si>
  <si>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</si>
  <si>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</si>
  <si>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</si>
  <si>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</si>
  <si>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</si>
  <si>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</si>
  <si>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</si>
  <si>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</si>
  <si>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</si>
  <si>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</si>
  <si>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</si>
  <si>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</si>
  <si>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</si>
  <si>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</si>
  <si>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</si>
  <si>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</si>
  <si>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</si>
  <si>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</si>
  <si>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</si>
  <si>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</si>
  <si>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</si>
  <si>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</si>
  <si>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</si>
  <si>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</si>
  <si>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</si>
  <si>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</si>
  <si>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</si>
  <si>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</si>
  <si>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</si>
  <si>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</si>
  <si>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</si>
  <si>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</si>
  <si>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</si>
  <si>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</si>
  <si>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</si>
  <si>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</si>
  <si>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</si>
  <si>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</si>
  <si>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</si>
  <si>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</si>
  <si>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</si>
  <si>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</si>
  <si>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</si>
  <si>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</si>
  <si>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</si>
  <si>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</si>
  <si>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</si>
  <si>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</si>
  <si>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</si>
  <si>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</si>
  <si>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</si>
  <si>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</si>
  <si>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</si>
  <si>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</si>
  <si>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</si>
  <si>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</si>
  <si>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</si>
  <si>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</si>
  <si>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</si>
  <si>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</si>
  <si>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</si>
  <si>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</si>
  <si>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</si>
  <si>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</si>
  <si>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</si>
  <si>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</si>
  <si>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</si>
  <si>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</si>
  <si>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</si>
  <si>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</si>
  <si>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</si>
  <si>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</si>
  <si>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</si>
  <si>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</si>
  <si>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</si>
  <si>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</si>
  <si>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</si>
  <si>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</si>
  <si>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</si>
  <si>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</si>
  <si>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</si>
  <si>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</si>
  <si>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</si>
  <si>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</si>
  <si>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</si>
  <si>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</si>
  <si>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</si>
  <si>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</si>
  <si>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</si>
  <si>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</si>
  <si>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</si>
  <si>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</si>
  <si>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</si>
  <si>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</si>
  <si>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</si>
  <si>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</si>
  <si>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</si>
  <si>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</si>
  <si>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</si>
  <si>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</si>
  <si>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</si>
  <si>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</si>
  <si>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</si>
  <si>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</si>
  <si>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</si>
  <si>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</si>
  <si>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</si>
  <si>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</si>
  <si>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</si>
  <si>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</si>
  <si>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</si>
  <si>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</si>
  <si>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</si>
  <si>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</si>
  <si>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</si>
  <si>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</si>
  <si>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</si>
  <si>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</si>
  <si>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</si>
  <si>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</si>
  <si>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</si>
  <si>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</si>
  <si>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</si>
  <si>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</si>
  <si>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</si>
  <si>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</si>
  <si>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</si>
  <si>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</si>
  <si>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</si>
  <si>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</si>
  <si>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</si>
  <si>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</si>
  <si>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</si>
  <si>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</si>
  <si>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</si>
  <si>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</si>
  <si>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</si>
  <si>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</si>
  <si>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</si>
  <si>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</si>
  <si>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</si>
  <si>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</si>
  <si>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</si>
  <si>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</si>
  <si>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</si>
  <si>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</si>
  <si>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</si>
  <si>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</si>
  <si>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</si>
  <si>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</si>
  <si>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</si>
  <si>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</si>
  <si>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</si>
  <si>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</si>
  <si>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</si>
  <si>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</si>
  <si>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</si>
  <si>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</si>
  <si>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</si>
  <si>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</si>
  <si>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</si>
  <si>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</si>
  <si>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</si>
  <si>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</si>
  <si>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</si>
  <si>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</si>
  <si>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</si>
  <si>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</si>
  <si>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</si>
  <si>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</si>
  <si>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</si>
  <si>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</si>
  <si>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</si>
  <si>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</si>
  <si>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</si>
  <si>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</si>
  <si>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</si>
  <si>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</si>
  <si>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</si>
  <si>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</si>
  <si>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</si>
  <si>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</si>
  <si>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</si>
  <si>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</si>
  <si>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</si>
  <si>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</si>
  <si>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</si>
  <si>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</si>
  <si>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</si>
  <si>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</si>
  <si>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</si>
  <si>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</si>
  <si>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</si>
  <si>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</si>
  <si>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</si>
  <si>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</si>
  <si>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</si>
  <si>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</si>
  <si>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</si>
  <si>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</si>
  <si>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</si>
  <si>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</si>
  <si>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</si>
  <si>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</si>
  <si>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</si>
  <si>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</si>
  <si>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</si>
  <si>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</si>
  <si>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</si>
  <si>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</si>
  <si>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</si>
  <si>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</si>
  <si>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</si>
  <si>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</si>
  <si>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</si>
  <si>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</si>
  <si>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</si>
  <si>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</si>
  <si>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</si>
  <si>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</si>
  <si>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</si>
  <si>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</si>
  <si>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</si>
  <si>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</si>
  <si>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</si>
  <si>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</si>
  <si>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</si>
  <si>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</si>
  <si>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</si>
  <si>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</si>
  <si>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</si>
  <si>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</si>
  <si>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</si>
  <si>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</si>
  <si>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</si>
  <si>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</si>
  <si>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</si>
  <si>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</si>
  <si>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</si>
  <si>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</si>
  <si>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</si>
  <si>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</si>
  <si>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</si>
  <si>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</si>
  <si>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</si>
  <si>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</si>
  <si>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</si>
  <si>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</si>
  <si>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</si>
  <si>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</si>
  <si>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</si>
  <si>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</si>
  <si>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</si>
  <si>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</si>
  <si>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</si>
  <si>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</si>
  <si>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</si>
  <si>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</si>
  <si>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</si>
  <si>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</si>
  <si>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</si>
  <si>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</si>
  <si>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</si>
  <si>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</si>
  <si>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</si>
  <si>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</si>
  <si>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</si>
  <si>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</si>
  <si>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</si>
  <si>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</si>
  <si>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</si>
  <si>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</si>
  <si>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</si>
  <si>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</si>
  <si>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</si>
  <si>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</si>
  <si>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</si>
  <si>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</si>
  <si>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</si>
  <si>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</si>
  <si>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</si>
  <si>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</si>
  <si>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</si>
  <si>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</si>
  <si>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</si>
  <si>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</si>
  <si>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</si>
  <si>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</si>
  <si>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</si>
  <si>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</si>
  <si>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</si>
  <si>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</si>
  <si>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</si>
  <si>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</si>
  <si>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</si>
  <si>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</si>
  <si>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</si>
  <si>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</si>
  <si>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</si>
  <si>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</si>
  <si>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</si>
  <si>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</si>
  <si>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</si>
  <si>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</si>
  <si>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</si>
  <si>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</si>
  <si>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</si>
  <si>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</si>
  <si>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</si>
  <si>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</si>
  <si>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</si>
  <si>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</si>
  <si>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</si>
  <si>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</si>
  <si>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</si>
  <si>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</si>
  <si>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</si>
  <si>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</si>
  <si>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</si>
  <si>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</si>
  <si>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</si>
  <si>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</si>
  <si>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</si>
  <si>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</si>
  <si>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</si>
  <si>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</si>
  <si>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</si>
  <si>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</si>
  <si>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</si>
  <si>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</si>
  <si>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</si>
  <si>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</si>
  <si>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</si>
  <si>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</si>
  <si>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</si>
  <si>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</si>
  <si>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</si>
  <si>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</si>
  <si>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</si>
  <si>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</si>
  <si>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</si>
  <si>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</si>
  <si>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</si>
  <si>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</si>
  <si>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</si>
  <si>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</si>
  <si>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</si>
  <si>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</si>
  <si>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</si>
  <si>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</si>
  <si>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</si>
  <si>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</si>
  <si>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</si>
  <si>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</si>
  <si>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</si>
  <si>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</si>
  <si>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</si>
  <si>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</si>
  <si>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</si>
  <si>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</si>
  <si>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</si>
  <si>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</si>
  <si>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</si>
  <si>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</si>
  <si>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</si>
  <si>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</si>
  <si>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</si>
  <si>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</si>
  <si>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</si>
  <si>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</si>
  <si>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</si>
  <si>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</si>
  <si>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</si>
  <si>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</si>
  <si>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</si>
  <si>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</si>
  <si>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</si>
  <si>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</si>
  <si>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</si>
  <si>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</si>
  <si>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</si>
  <si>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</si>
  <si>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</si>
  <si>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</si>
  <si>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</si>
  <si>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</si>
  <si>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</si>
  <si>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</si>
  <si>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</si>
  <si>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</si>
  <si>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</si>
  <si>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</si>
  <si>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</si>
  <si>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</si>
  <si>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</si>
  <si>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</si>
  <si>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</si>
  <si>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</si>
  <si>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</si>
  <si>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</si>
  <si>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</si>
  <si>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</si>
  <si>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</si>
  <si>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</si>
  <si>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</si>
  <si>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</si>
  <si>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</si>
  <si>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</si>
  <si>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</si>
  <si>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</si>
  <si>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</si>
  <si>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</si>
  <si>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</si>
  <si>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</si>
  <si>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</si>
  <si>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</si>
  <si>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</si>
  <si>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</si>
  <si>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</si>
  <si>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</si>
  <si>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</si>
  <si>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</si>
  <si>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</si>
  <si>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</si>
  <si>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</si>
  <si>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</si>
  <si>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</si>
  <si>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</si>
  <si>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</si>
  <si>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</si>
  <si>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</si>
  <si>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</si>
  <si>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</si>
  <si>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</si>
  <si>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</si>
  <si>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</si>
  <si>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</si>
  <si>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</si>
  <si>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</si>
  <si>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</si>
  <si>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</si>
  <si>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</si>
  <si>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</si>
  <si>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</si>
  <si>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</si>
  <si>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</si>
  <si>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</si>
  <si>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</si>
  <si>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</si>
  <si>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</si>
  <si>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</si>
  <si>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</si>
  <si>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</si>
  <si>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</si>
  <si>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</si>
  <si>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</si>
  <si>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</si>
  <si>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</si>
  <si>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</si>
  <si>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</si>
  <si>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</si>
  <si>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</si>
  <si>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</si>
  <si>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</si>
  <si>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</si>
  <si>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</si>
  <si>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</si>
  <si>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</si>
  <si>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</si>
  <si>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</si>
  <si>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cOhIJFyEC</t>
  </si>
  <si>
    <t>mIBm5lq0F</t>
  </si>
  <si>
    <t>VGvQPd9yJ</t>
  </si>
  <si>
    <t>dbXRvUxup</t>
  </si>
  <si>
    <t>n4yHhOPxn</t>
  </si>
  <si>
    <t>qrwfuMiHh</t>
  </si>
  <si>
    <t>5X9uaYgaV</t>
  </si>
  <si>
    <t>tp1g7nv7q</t>
  </si>
  <si>
    <t>uO5IJi7sp</t>
  </si>
  <si>
    <t>CiiZrlVeW</t>
  </si>
  <si>
    <t>nTEKCBSmB</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</si>
  <si>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</si>
  <si>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</si>
  <si>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</si>
  <si>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</si>
  <si>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</si>
  <si>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</si>
  <si>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</si>
  <si>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</si>
  <si>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</si>
  <si>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</si>
  <si>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</si>
  <si>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</si>
  <si>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</si>
  <si>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</si>
  <si>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</si>
  <si>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</si>
  <si>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</si>
  <si>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</si>
  <si>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</si>
  <si>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</si>
  <si>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</si>
  <si>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</si>
  <si>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</si>
  <si>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</si>
  <si>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</si>
  <si>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</si>
  <si>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</si>
  <si>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</si>
  <si>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</si>
  <si>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</si>
  <si>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</si>
  <si>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</si>
  <si>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</si>
  <si>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</si>
  <si>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</si>
  <si>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</si>
  <si>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</si>
  <si>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</si>
  <si>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</si>
  <si>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</si>
  <si>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</si>
  <si>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</si>
  <si>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</si>
  <si>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</si>
  <si>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</si>
  <si>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</si>
  <si>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</si>
  <si>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</si>
  <si>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</si>
  <si>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</si>
  <si>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</si>
  <si>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</si>
  <si>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</si>
  <si>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</si>
  <si>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</si>
  <si>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</si>
  <si>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</si>
  <si>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</si>
  <si>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</si>
  <si>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</si>
  <si>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</si>
  <si>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</si>
  <si>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</si>
  <si>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</si>
  <si>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</si>
  <si>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</si>
  <si>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</si>
  <si>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</si>
  <si>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</si>
  <si>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</si>
  <si>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</si>
  <si>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</si>
  <si>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</si>
  <si>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</si>
  <si>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</si>
  <si>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</si>
  <si>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</si>
  <si>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</si>
  <si>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</si>
  <si>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</si>
  <si>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</si>
  <si>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</si>
  <si>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</si>
  <si>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</si>
  <si>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</si>
  <si>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</si>
  <si>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</si>
  <si>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</si>
  <si>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</si>
  <si>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</si>
  <si>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</si>
  <si>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</si>
  <si>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</si>
  <si>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</si>
  <si>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</si>
  <si>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</si>
  <si>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</si>
  <si>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</si>
  <si>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</si>
  <si>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</si>
  <si>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</si>
  <si>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</si>
  <si>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</si>
  <si>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</si>
  <si>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</si>
  <si>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</si>
  <si>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</si>
  <si>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</si>
  <si>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</si>
  <si>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</si>
  <si>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</si>
  <si>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</si>
  <si>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</si>
  <si>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</si>
  <si>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</si>
  <si>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</si>
  <si>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</si>
  <si>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</si>
  <si>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</si>
  <si>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</si>
  <si>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</si>
  <si>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</si>
  <si>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</si>
  <si>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</si>
  <si>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</si>
  <si>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</si>
  <si>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</si>
  <si>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</si>
  <si>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</si>
  <si>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</si>
  <si>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</si>
  <si>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</si>
  <si>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</si>
  <si>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</si>
  <si>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</si>
  <si>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</si>
  <si>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</si>
  <si>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</si>
  <si>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</si>
  <si>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</si>
  <si>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</si>
  <si>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</si>
  <si>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</si>
  <si>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</si>
  <si>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</si>
  <si>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</si>
  <si>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</si>
  <si>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</si>
  <si>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</si>
  <si>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</si>
  <si>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</si>
  <si>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</si>
  <si>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</si>
  <si>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</si>
  <si>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</si>
  <si>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</si>
  <si>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</si>
  <si>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</si>
  <si>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</si>
  <si>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</si>
  <si>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</si>
  <si>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</si>
  <si>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</si>
  <si>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</si>
  <si>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</si>
  <si>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</si>
  <si>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</si>
  <si>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</si>
  <si>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</si>
  <si>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</si>
  <si>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</si>
  <si>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</si>
  <si>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</si>
  <si>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</si>
  <si>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</si>
  <si>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</si>
  <si>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</si>
  <si>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</si>
  <si>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</si>
  <si>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</si>
  <si>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</si>
  <si>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</si>
  <si>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</si>
  <si>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</si>
  <si>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</si>
  <si>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</si>
  <si>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</si>
  <si>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</si>
  <si>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</si>
  <si>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bFnQ4pwmq</t>
  </si>
  <si>
    <t>lIGw3yrYY</t>
  </si>
  <si>
    <t>7ReISPjLf</t>
  </si>
  <si>
    <t>0iamb9tFm</t>
  </si>
  <si>
    <t>bMDujUDbY</t>
  </si>
  <si>
    <t>q7VsEkwgE</t>
  </si>
  <si>
    <t>RVHFguXkV</t>
  </si>
  <si>
    <t>alXBRIs94</t>
  </si>
  <si>
    <t>wNdnWEzTn</t>
  </si>
  <si>
    <t>6lCEpg8E6</t>
  </si>
  <si>
    <t>0SVGk7MnF</t>
  </si>
  <si>
    <t>HzBPFcVHv</t>
  </si>
  <si>
    <t>G83K9s3Jh</t>
  </si>
  <si>
    <t>QJ2fMDfwl</t>
  </si>
  <si>
    <t>rZWwq2ysx</t>
  </si>
  <si>
    <t>dMjpzK5Ei</t>
  </si>
  <si>
    <t>EIO6G1ySr</t>
  </si>
  <si>
    <t>eLxh0hkKL</t>
  </si>
  <si>
    <t>lxUQgkazX</t>
  </si>
  <si>
    <t>cy706zFFY</t>
  </si>
  <si>
    <t>xt5oN5Kb7</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</si>
  <si>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</si>
  <si>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</si>
  <si>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</si>
  <si>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</si>
  <si>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</si>
  <si>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</si>
  <si>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</si>
  <si>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</si>
  <si>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</si>
  <si>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</si>
  <si>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</si>
  <si>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</si>
  <si>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</si>
  <si>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</si>
  <si>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</si>
  <si>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</si>
  <si>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</si>
  <si>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</si>
  <si>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</si>
  <si>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</si>
  <si>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</si>
  <si>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</si>
  <si>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</si>
  <si>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</si>
  <si>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</si>
  <si>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</si>
  <si>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</si>
  <si>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</si>
  <si>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</si>
  <si>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</si>
  <si>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</si>
  <si>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</si>
  <si>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</si>
  <si>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</si>
  <si>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</si>
  <si>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</si>
  <si>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</si>
  <si>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</si>
  <si>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</si>
  <si>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</si>
  <si>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</si>
  <si>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</si>
  <si>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</si>
  <si>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</si>
  <si>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</si>
  <si>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</si>
  <si>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</si>
  <si>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</si>
  <si>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</si>
  <si>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</si>
  <si>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</si>
  <si>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</si>
  <si>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</si>
  <si>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</si>
  <si>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</si>
  <si>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</si>
  <si>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</si>
  <si>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</si>
  <si>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</si>
  <si>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</si>
  <si>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</si>
  <si>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</si>
  <si>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</si>
  <si>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</si>
  <si>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</si>
  <si>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</si>
  <si>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</si>
  <si>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</si>
  <si>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</si>
  <si>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</si>
  <si>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</si>
  <si>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</si>
  <si>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</si>
  <si>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</si>
  <si>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</si>
  <si>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</si>
  <si>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</si>
  <si>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</si>
  <si>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</si>
  <si>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</si>
  <si>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</si>
  <si>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</si>
  <si>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</si>
  <si>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</si>
  <si>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</si>
  <si>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</si>
  <si>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</si>
  <si>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</si>
  <si>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</si>
  <si>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</si>
  <si>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</si>
  <si>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</si>
  <si>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</si>
  <si>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</si>
  <si>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</si>
  <si>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</si>
  <si>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</si>
  <si>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8013.8946</t>
  </si>
  <si>
    <t>7113.6489</t>
  </si>
  <si>
    <t>1226.8360</t>
  </si>
  <si>
    <t>4853.6588</t>
  </si>
  <si>
    <t>9312.1766</t>
  </si>
  <si>
    <t>4443.7400</t>
  </si>
  <si>
    <t>1726.8730</t>
  </si>
  <si>
    <t>6497.3797</t>
  </si>
  <si>
    <t>8127.1354</t>
  </si>
  <si>
    <t>9606.6877</t>
  </si>
  <si>
    <t>8554.8052</t>
  </si>
  <si>
    <t>5444.2782</t>
  </si>
  <si>
    <t>1574.3973</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</si>
  <si>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</si>
  <si>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</si>
  <si>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</si>
  <si>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</si>
  <si>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</si>
  <si>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</si>
  <si>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</si>
  <si>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</si>
  <si>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</si>
  <si>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</si>
  <si>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</si>
  <si>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</si>
  <si>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</si>
  <si>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</si>
  <si>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</si>
  <si>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</si>
  <si>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</si>
  <si>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</si>
  <si>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</si>
  <si>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</si>
  <si>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</si>
  <si>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</si>
  <si>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</si>
  <si>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</si>
  <si>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</si>
  <si>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</si>
  <si>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</si>
  <si>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</si>
  <si>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</si>
  <si>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</si>
  <si>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</si>
  <si>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</si>
  <si>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</si>
  <si>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</si>
  <si>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</si>
  <si>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</si>
  <si>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</si>
  <si>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</si>
  <si>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</si>
  <si>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</si>
  <si>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</si>
  <si>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</si>
  <si>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</si>
  <si>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</si>
  <si>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</si>
  <si>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</si>
  <si>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</si>
  <si>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</si>
  <si>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</si>
  <si>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</si>
  <si>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</si>
  <si>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</si>
  <si>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</si>
  <si>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</si>
  <si>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</si>
  <si>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</si>
  <si>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</si>
  <si>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</si>
  <si>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</si>
  <si>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</si>
  <si>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</si>
  <si>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</si>
  <si>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</si>
  <si>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</si>
  <si>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</si>
  <si>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</si>
  <si>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</si>
  <si>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</si>
  <si>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</si>
  <si>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</si>
  <si>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</si>
  <si>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</si>
  <si>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</si>
  <si>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</si>
  <si>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</si>
  <si>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</si>
  <si>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</si>
  <si>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</si>
  <si>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</si>
  <si>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</si>
  <si>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</si>
  <si>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</si>
  <si>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</si>
  <si>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</si>
  <si>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</si>
  <si>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</si>
  <si>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</si>
  <si>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</si>
  <si>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</si>
  <si>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</si>
  <si>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</si>
  <si>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</si>
  <si>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</si>
  <si>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</si>
  <si>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</si>
  <si>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</si>
  <si>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</si>
  <si>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</si>
  <si>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</si>
  <si>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</si>
  <si>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</si>
  <si>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</si>
  <si>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</si>
  <si>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</si>
  <si>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</si>
  <si>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</si>
  <si>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</si>
  <si>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</si>
  <si>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</si>
  <si>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</si>
  <si>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</si>
  <si>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</si>
  <si>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</si>
  <si>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</si>
  <si>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</si>
  <si>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</si>
  <si>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</si>
  <si>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</si>
  <si>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</si>
  <si>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</si>
  <si>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</si>
  <si>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</si>
  <si>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</si>
  <si>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</si>
  <si>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</si>
  <si>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</si>
  <si>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</si>
  <si>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</si>
  <si>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</si>
  <si>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</si>
  <si>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</si>
  <si>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</si>
  <si>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</si>
  <si>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</si>
  <si>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</si>
  <si>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</si>
  <si>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</si>
  <si>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</si>
  <si>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</si>
  <si>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</si>
  <si>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</si>
  <si>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</si>
  <si>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</si>
  <si>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</si>
  <si>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</si>
  <si>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</si>
  <si>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</si>
  <si>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</si>
  <si>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</si>
  <si>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</si>
  <si>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</si>
  <si>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</si>
  <si>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</si>
  <si>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</si>
  <si>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</si>
  <si>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</si>
  <si>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</si>
  <si>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</si>
  <si>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</si>
  <si>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</si>
  <si>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</si>
  <si>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</si>
  <si>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</si>
  <si>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</si>
  <si>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</si>
  <si>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</si>
  <si>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</si>
  <si>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</si>
  <si>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</si>
  <si>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</si>
  <si>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</si>
  <si>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</si>
  <si>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</si>
  <si>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</si>
  <si>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</si>
  <si>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</si>
  <si>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</si>
  <si>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</si>
  <si>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</si>
  <si>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</si>
  <si>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</si>
  <si>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</si>
  <si>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</si>
  <si>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</si>
  <si>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</si>
  <si>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</si>
  <si>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</si>
  <si>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</si>
  <si>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</si>
  <si>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</si>
  <si>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</si>
  <si>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</si>
  <si>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</si>
  <si>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</si>
  <si>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</si>
  <si>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</si>
  <si>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</si>
  <si>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</si>
  <si>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</si>
  <si>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</si>
  <si>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</si>
  <si>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</si>
  <si>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</si>
  <si>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</si>
  <si>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</si>
  <si>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</si>
  <si>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</si>
  <si>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</si>
  <si>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</si>
  <si>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</si>
  <si>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</si>
  <si>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</si>
  <si>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</si>
  <si>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</si>
  <si>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</si>
  <si>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</si>
  <si>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</si>
  <si>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</si>
  <si>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</si>
  <si>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</si>
  <si>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</si>
  <si>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</si>
  <si>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</si>
  <si>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</si>
  <si>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</si>
  <si>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</si>
  <si>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</si>
  <si>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</si>
  <si>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</si>
  <si>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</si>
  <si>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</si>
  <si>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</si>
  <si>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</si>
  <si>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</si>
  <si>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</si>
  <si>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</si>
  <si>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</si>
  <si>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</si>
  <si>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</si>
  <si>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</si>
  <si>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</si>
  <si>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</si>
  <si>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</si>
  <si>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</si>
  <si>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</si>
  <si>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</si>
  <si>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</si>
  <si>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</si>
  <si>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</si>
  <si>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</si>
  <si>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sF2j4kVvE</t>
  </si>
  <si>
    <t>OP5OxG3SJ</t>
  </si>
  <si>
    <t>8DoEcEhcQ</t>
  </si>
  <si>
    <t>2Ip1VAHSz</t>
  </si>
  <si>
    <t>3iNJkcgcg</t>
  </si>
  <si>
    <t>4pbD3XPUY</t>
  </si>
  <si>
    <t>iwFPHKIBR</t>
  </si>
  <si>
    <t>ydz9Rzlyn</t>
  </si>
  <si>
    <t>gfIED5lBz</t>
  </si>
  <si>
    <t>bpKBPCenV</t>
  </si>
  <si>
    <t>uNSbGR7Lz</t>
  </si>
  <si>
    <t>FuB6DhduN</t>
  </si>
  <si>
    <t>bamA7xKLH</t>
  </si>
  <si>
    <t>5iV1M9Olw</t>
  </si>
  <si>
    <t>vdlBRd7Kr</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</si>
  <si>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</si>
  <si>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</si>
  <si>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</si>
  <si>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</si>
  <si>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</si>
  <si>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</si>
  <si>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</si>
  <si>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</si>
  <si>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</si>
  <si>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</si>
  <si>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</si>
  <si>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</si>
  <si>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</si>
  <si>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</si>
  <si>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</si>
  <si>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</si>
  <si>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</si>
  <si>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</si>
  <si>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</si>
  <si>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</si>
  <si>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</si>
  <si>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</si>
  <si>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</si>
  <si>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</si>
  <si>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</si>
  <si>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</si>
  <si>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</si>
  <si>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</si>
  <si>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</si>
  <si>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</si>
  <si>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</si>
  <si>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</si>
  <si>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</si>
  <si>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</si>
  <si>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</si>
  <si>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</si>
  <si>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</si>
  <si>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</si>
  <si>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</si>
  <si>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</si>
  <si>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</si>
  <si>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</si>
  <si>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</si>
  <si>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</si>
  <si>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</si>
  <si>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</si>
  <si>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</si>
  <si>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</si>
  <si>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</si>
  <si>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</si>
  <si>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</si>
  <si>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</si>
  <si>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</si>
  <si>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</si>
  <si>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</si>
  <si>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</si>
  <si>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</si>
  <si>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</si>
  <si>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</si>
  <si>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</si>
  <si>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</si>
  <si>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</si>
  <si>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</si>
  <si>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</si>
  <si>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</si>
  <si>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</si>
  <si>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</si>
  <si>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</si>
  <si>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</si>
  <si>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</si>
  <si>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</si>
  <si>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</si>
  <si>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</si>
  <si>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</si>
  <si>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</si>
  <si>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</si>
  <si>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</si>
  <si>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</si>
  <si>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</si>
  <si>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</si>
  <si>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</si>
  <si>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</si>
  <si>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</si>
  <si>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</si>
  <si>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</si>
  <si>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</si>
  <si>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</si>
  <si>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</si>
  <si>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</si>
  <si>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</si>
  <si>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</si>
  <si>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</si>
  <si>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</si>
  <si>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</si>
  <si>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</si>
  <si>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</si>
  <si>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</si>
  <si>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</si>
  <si>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</si>
  <si>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</si>
  <si>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</si>
  <si>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</si>
  <si>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</si>
  <si>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</si>
  <si>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</si>
  <si>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</si>
  <si>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</si>
  <si>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</si>
  <si>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</si>
  <si>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</si>
  <si>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</si>
  <si>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</si>
  <si>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</si>
  <si>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</si>
  <si>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</si>
  <si>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</si>
  <si>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</si>
  <si>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</si>
  <si>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</si>
  <si>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</si>
  <si>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</si>
  <si>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</si>
  <si>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</si>
  <si>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</si>
  <si>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</si>
  <si>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</si>
  <si>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</si>
  <si>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</si>
  <si>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</si>
  <si>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</si>
  <si>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</si>
  <si>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</si>
  <si>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</si>
  <si>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</si>
  <si>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</si>
  <si>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</si>
  <si>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</si>
  <si>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</si>
  <si>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</si>
  <si>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</si>
  <si>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</si>
  <si>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</si>
  <si>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</si>
  <si>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</si>
  <si>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</si>
  <si>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</si>
  <si>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</si>
  <si>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</si>
  <si>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</si>
  <si>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</si>
  <si>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</si>
  <si>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</si>
  <si>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</si>
  <si>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</si>
  <si>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</si>
  <si>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</si>
  <si>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</si>
  <si>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</si>
  <si>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</si>
  <si>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</si>
  <si>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</si>
  <si>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</si>
  <si>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</si>
  <si>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</si>
  <si>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</si>
  <si>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</si>
  <si>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</si>
  <si>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</si>
  <si>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</si>
  <si>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</si>
  <si>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</si>
  <si>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</si>
  <si>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</si>
  <si>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</si>
  <si>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</si>
  <si>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</si>
  <si>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</si>
  <si>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</si>
  <si>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</si>
  <si>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</si>
  <si>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</si>
  <si>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</si>
  <si>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</si>
  <si>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</si>
  <si>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</si>
  <si>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</si>
  <si>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</si>
  <si>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</si>
  <si>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</si>
  <si>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</si>
  <si>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</si>
  <si>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</si>
  <si>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</si>
  <si>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</si>
  <si>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</si>
  <si>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</si>
  <si>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</si>
  <si>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</si>
  <si>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</si>
  <si>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</si>
  <si>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</si>
  <si>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</si>
  <si>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</si>
  <si>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</si>
  <si>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</si>
  <si>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</si>
  <si>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</si>
  <si>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</si>
  <si>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</si>
  <si>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</si>
  <si>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</si>
  <si>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</si>
  <si>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</si>
  <si>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</si>
  <si>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</si>
  <si>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</si>
  <si>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</si>
  <si>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</si>
  <si>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</si>
  <si>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</si>
  <si>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</si>
  <si>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</si>
  <si>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</si>
  <si>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</si>
  <si>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</si>
  <si>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</si>
  <si>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</si>
  <si>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</si>
  <si>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</si>
  <si>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</si>
  <si>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</si>
  <si>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</si>
  <si>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weYS8i7cM</t>
  </si>
  <si>
    <t>DKGoUAtP5</t>
  </si>
  <si>
    <t>2l6ucm6eH</t>
  </si>
  <si>
    <t>dxWg4MHOj</t>
  </si>
  <si>
    <t>5RcHQ3dfh</t>
  </si>
  <si>
    <t>mMch6XubU</t>
  </si>
  <si>
    <t>MiqRrWDKJ</t>
  </si>
  <si>
    <t>5K3vhlbLD</t>
  </si>
  <si>
    <t>ocIHQFufX</t>
  </si>
  <si>
    <t>fT3uYBDDB</t>
  </si>
  <si>
    <t>HbW465GL8</t>
  </si>
  <si>
    <t>yduYMcDHN</t>
  </si>
  <si>
    <t>MQdtPYGqp</t>
  </si>
  <si>
    <t>IpserMPky</t>
  </si>
  <si>
    <t>CZnqJ9Fiw</t>
  </si>
  <si>
    <t>DaOQJNrYV</t>
  </si>
  <si>
    <t>coQdGm7nu</t>
  </si>
  <si>
    <t>YMUp0Zyor</t>
  </si>
  <si>
    <t>3FqPYT6xe</t>
  </si>
  <si>
    <t>WVwl6ZNM1</t>
  </si>
  <si>
    <t>zqRNTqa8t</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</si>
  <si>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</si>
  <si>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</si>
  <si>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</si>
  <si>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</si>
  <si>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</si>
  <si>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</si>
  <si>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</si>
  <si>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</si>
  <si>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</si>
  <si>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</si>
  <si>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</si>
  <si>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</si>
  <si>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</si>
  <si>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</si>
  <si>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</si>
  <si>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</si>
  <si>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</si>
  <si>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</si>
  <si>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</si>
  <si>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</si>
  <si>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</si>
  <si>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</si>
  <si>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</si>
  <si>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</si>
  <si>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</si>
  <si>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</si>
  <si>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</si>
  <si>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</si>
  <si>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</si>
  <si>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</si>
  <si>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</si>
  <si>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</si>
  <si>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</si>
  <si>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</si>
  <si>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</si>
  <si>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</si>
  <si>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</si>
  <si>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</si>
  <si>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</si>
  <si>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</si>
  <si>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</si>
  <si>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</si>
  <si>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</si>
  <si>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</si>
  <si>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</si>
  <si>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</si>
  <si>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</si>
  <si>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</si>
  <si>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</si>
  <si>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</si>
  <si>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</si>
  <si>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</si>
  <si>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</si>
  <si>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</si>
  <si>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</si>
  <si>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</si>
  <si>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</si>
  <si>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</si>
  <si>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</si>
  <si>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</si>
  <si>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</si>
  <si>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</si>
  <si>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</si>
  <si>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</si>
  <si>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</si>
  <si>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</si>
  <si>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</si>
  <si>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</si>
  <si>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</si>
  <si>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</si>
  <si>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</si>
  <si>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</si>
  <si>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</si>
  <si>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</si>
  <si>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</si>
  <si>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</si>
  <si>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</si>
  <si>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</si>
  <si>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</si>
  <si>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</si>
  <si>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</si>
  <si>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</si>
  <si>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</si>
  <si>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</si>
  <si>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</si>
  <si>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</si>
  <si>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</si>
  <si>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</si>
  <si>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</si>
  <si>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</si>
  <si>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</si>
  <si>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</si>
  <si>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</si>
  <si>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</si>
  <si>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</si>
  <si>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</si>
  <si>
    <t>Materialkurztext DE 1</t>
  </si>
  <si>
    <t>Materialkurztext FR 1</t>
  </si>
  <si>
    <t>Materialkurztext EN 1</t>
  </si>
  <si>
    <t>Grunddatentext DE - 1. Zeile 1</t>
  </si>
  <si>
    <t>Grunddatentext DE - 2. Zeile 1</t>
  </si>
  <si>
    <t>Grunddatentext FR - 1. Zeile 1</t>
  </si>
  <si>
    <t>Grunddatentext FR - 2. Zeile 1</t>
  </si>
  <si>
    <t>Grunddatentext EN - 1. Zeile 1</t>
  </si>
  <si>
    <t>Grunddatentext EN - 2. Zeile 1</t>
  </si>
  <si>
    <t>Materialkurztext DE 2</t>
  </si>
  <si>
    <t>Materialkurztext FR 2</t>
  </si>
  <si>
    <t>Materialkurztext EN 2</t>
  </si>
  <si>
    <t>Grunddatentext DE - 1. Zeile 2</t>
  </si>
  <si>
    <t>Grunddatentext DE - 2. Zeile 2</t>
  </si>
  <si>
    <t>Grunddatentext FR - 1. Zeile 2</t>
  </si>
  <si>
    <t>Grunddatentext FR - 2. Zeile 2</t>
  </si>
  <si>
    <t>Grunddatentext EN - 1. Zeile 2</t>
  </si>
  <si>
    <t>Grunddatentext EN - 2. Zeile 2</t>
  </si>
  <si>
    <t>Materialkurztext DE 3</t>
  </si>
  <si>
    <t>Materialkurztext FR 3</t>
  </si>
  <si>
    <t>Materialkurztext EN 3</t>
  </si>
  <si>
    <t>Grunddatentext DE - 1. Zeile 3</t>
  </si>
  <si>
    <t>Grunddatentext DE - 2. Zeile 3</t>
  </si>
  <si>
    <t>Grunddatentext FR - 1. Zeile 3</t>
  </si>
  <si>
    <t>Grunddatentext FR - 2. Zeile 3</t>
  </si>
  <si>
    <t>Grunddatentext EN - 1. Zeile 3</t>
  </si>
  <si>
    <t>Grunddatentext EN - 2. Zeile 3</t>
  </si>
  <si>
    <t>Materialkurztext DE 4</t>
  </si>
  <si>
    <t>Materialkurztext FR 4</t>
  </si>
  <si>
    <t>Materialkurztext EN 4</t>
  </si>
  <si>
    <t>Grunddatentext DE - 1. Zeile 4</t>
  </si>
  <si>
    <t>Grunddatentext DE - 2. Zeile 4</t>
  </si>
  <si>
    <t>Grunddatentext FR - 1. Zeile 4</t>
  </si>
  <si>
    <t>Grunddatentext FR - 2. Zeile 4</t>
  </si>
  <si>
    <t>Grunddatentext EN - 1. Zeile 4</t>
  </si>
  <si>
    <t>Grunddatentext EN - 2. Zeile 4</t>
  </si>
  <si>
    <t>Materialkurztext DE 5</t>
  </si>
  <si>
    <t>Materialkurztext FR 5</t>
  </si>
  <si>
    <t>Materialkurztext EN 5</t>
  </si>
  <si>
    <t>Grunddatentext DE - 1. Zeile 5</t>
  </si>
  <si>
    <t>Grunddatentext DE - 2. Zeile 5</t>
  </si>
  <si>
    <t>Grunddatentext FR - 1. Zeile 5</t>
  </si>
  <si>
    <t>Grunddatentext FR - 2. Zeile 5</t>
  </si>
  <si>
    <t>Grunddatentext EN - 1. Zeile 5</t>
  </si>
  <si>
    <t>Grunddatentext EN - 2. Zeile 5</t>
  </si>
  <si>
    <t>Materialkurztext DE 6</t>
  </si>
  <si>
    <t>Materialkurztext FR 6</t>
  </si>
  <si>
    <t>Materialkurztext EN 6</t>
  </si>
  <si>
    <t>Grunddatentext DE - 1. Zeile 6</t>
  </si>
  <si>
    <t>Grunddatentext DE - 2. Zeile 6</t>
  </si>
  <si>
    <t>Grunddatentext FR - 1. Zeile 6</t>
  </si>
  <si>
    <t>Grunddatentext FR - 2. Zeile 6</t>
  </si>
  <si>
    <t>Grunddatentext EN - 1. Zeile 6</t>
  </si>
  <si>
    <t>Grunddatentext EN - 2. Zeile 6</t>
  </si>
  <si>
    <t>Materialkurztext DE 7</t>
  </si>
  <si>
    <t>Materialkurztext FR 7</t>
  </si>
  <si>
    <t>Materialkurztext EN 7</t>
  </si>
  <si>
    <t>Grunddatentext DE - 1. Zeile 7</t>
  </si>
  <si>
    <t>Grunddatentext DE - 2. Zeile 7</t>
  </si>
  <si>
    <t>Grunddatentext FR - 1. Zeile 7</t>
  </si>
  <si>
    <t>Grunddatentext FR - 2. Zeile 7</t>
  </si>
  <si>
    <t>Grunddatentext EN - 1. Zeile 7</t>
  </si>
  <si>
    <t>Grunddatentext EN - 2. Zeile 7</t>
  </si>
  <si>
    <t>Materialkurztext DE 8</t>
  </si>
  <si>
    <t>Materialkurztext FR 8</t>
  </si>
  <si>
    <t>Materialkurztext EN 8</t>
  </si>
  <si>
    <t>Grunddatentext DE - 1. Zeile 8</t>
  </si>
  <si>
    <t>Grunddatentext DE - 2. Zeile 8</t>
  </si>
  <si>
    <t>Grunddatentext FR - 1. Zeile 8</t>
  </si>
  <si>
    <t>Grunddatentext FR - 2. Zeile 8</t>
  </si>
  <si>
    <t>Grunddatentext EN - 1. Zeile 8</t>
  </si>
  <si>
    <t>Grunddatentext EN - 2. Zeile 8</t>
  </si>
  <si>
    <t>Materialkurztext DE 9</t>
  </si>
  <si>
    <t>Materialkurztext FR 9</t>
  </si>
  <si>
    <t>Materialkurztext EN 9</t>
  </si>
  <si>
    <t>Grunddatentext DE - 1. Zeile 9</t>
  </si>
  <si>
    <t>Grunddatentext DE - 2. Zeile 9</t>
  </si>
  <si>
    <t>Grunddatentext FR - 1. Zeile 9</t>
  </si>
  <si>
    <t>Grunddatentext FR - 2. Zeile 9</t>
  </si>
  <si>
    <t>Grunddatentext EN - 1. Zeile 9</t>
  </si>
  <si>
    <t>Grunddatentext EN - 2. Zeile 9</t>
  </si>
  <si>
    <t>Materialkurztext DE 10</t>
  </si>
  <si>
    <t>Materialkurztext FR 10</t>
  </si>
  <si>
    <t>Materialkurztext EN 10</t>
  </si>
  <si>
    <t>Grunddatentext DE - 1. Zeile 10</t>
  </si>
  <si>
    <t>Grunddatentext DE - 2. Zeile 10</t>
  </si>
  <si>
    <t>Grunddatentext FR - 1. Zeile 10</t>
  </si>
  <si>
    <t>Grunddatentext FR - 2. Zeile 10</t>
  </si>
  <si>
    <t>Grunddatentext EN - 1. Zeile 10</t>
  </si>
  <si>
    <t>Grunddatentext EN - 2. Zeile 10</t>
  </si>
  <si>
    <t>Materialkurztext DE 11</t>
  </si>
  <si>
    <t>Materialkurztext FR 11</t>
  </si>
  <si>
    <t>Materialkurztext EN 11</t>
  </si>
  <si>
    <t>Grunddatentext DE - 1. Zeile 11</t>
  </si>
  <si>
    <t>Grunddatentext DE - 2. Zeile 11</t>
  </si>
  <si>
    <t>Grunddatentext FR - 1. Zeile 11</t>
  </si>
  <si>
    <t>Grunddatentext FR - 2. Zeile 11</t>
  </si>
  <si>
    <t>Grunddatentext EN - 1. Zeile 11</t>
  </si>
  <si>
    <t>Grunddatentext EN - 2. Zeile 11</t>
  </si>
  <si>
    <t>Materialkurztext DE 12</t>
  </si>
  <si>
    <t>Materialkurztext FR 12</t>
  </si>
  <si>
    <t>Materialkurztext EN 12</t>
  </si>
  <si>
    <t>Grunddatentext DE - 1. Zeile 12</t>
  </si>
  <si>
    <t>Grunddatentext DE - 2. Zeile 12</t>
  </si>
  <si>
    <t>Grunddatentext FR - 1. Zeile 12</t>
  </si>
  <si>
    <t>Grunddatentext FR - 2. Zeile 12</t>
  </si>
  <si>
    <t>Grunddatentext EN - 1. Zeile 12</t>
  </si>
  <si>
    <t>Grunddatentext EN - 2. Zeile 12</t>
  </si>
  <si>
    <t>Materialkurztext DE 13</t>
  </si>
  <si>
    <t>Materialkurztext FR 13</t>
  </si>
  <si>
    <t>Materialkurztext EN 13</t>
  </si>
  <si>
    <t>Grunddatentext DE - 1. Zeile 13</t>
  </si>
  <si>
    <t>Grunddatentext DE - 2. Zeile 13</t>
  </si>
  <si>
    <t>Grunddatentext FR - 1. Zeile 13</t>
  </si>
  <si>
    <t>Grunddatentext FR - 2. Zeile 13</t>
  </si>
  <si>
    <t>Grunddatentext EN - 1. Zeile 13</t>
  </si>
  <si>
    <t>Grunddatentext EN - 2. Zeile 13</t>
  </si>
  <si>
    <t>Materialkurztext DE 14</t>
  </si>
  <si>
    <t>Materialkurztext FR 14</t>
  </si>
  <si>
    <t>Materialkurztext EN 14</t>
  </si>
  <si>
    <t>Grunddatentext DE - 1. Zeile 14</t>
  </si>
  <si>
    <t>Grunddatentext DE - 2. Zeile 14</t>
  </si>
  <si>
    <t>Grunddatentext FR - 1. Zeile 14</t>
  </si>
  <si>
    <t>Grunddatentext FR - 2. Zeile 14</t>
  </si>
  <si>
    <t>Grunddatentext EN - 1. Zeile 14</t>
  </si>
  <si>
    <t>Grunddatentext EN - 2. Zeile 14</t>
  </si>
  <si>
    <t>Materialkurztext DE 15</t>
  </si>
  <si>
    <t>Materialkurztext FR 15</t>
  </si>
  <si>
    <t>Materialkurztext EN 15</t>
  </si>
  <si>
    <t>Grunddatentext DE - 1. Zeile 15</t>
  </si>
  <si>
    <t>Grunddatentext DE - 2. Zeile 15</t>
  </si>
  <si>
    <t>Grunddatentext FR - 1. Zeile 15</t>
  </si>
  <si>
    <t>Grunddatentext FR - 2. Zeile 15</t>
  </si>
  <si>
    <t>Grunddatentext EN - 1. Zeile 15</t>
  </si>
  <si>
    <t>Grunddatentext EN - 2. Zeile 15</t>
  </si>
  <si>
    <t>Materialkurztext DE 16</t>
  </si>
  <si>
    <t>Materialkurztext FR 16</t>
  </si>
  <si>
    <t>Materialkurztext EN 16</t>
  </si>
  <si>
    <t>Grunddatentext DE - 1. Zeile 16</t>
  </si>
  <si>
    <t>Grunddatentext DE - 2. Zeile 16</t>
  </si>
  <si>
    <t>Grunddatentext FR - 1. Zeile 16</t>
  </si>
  <si>
    <t>Grunddatentext FR - 2. Zeile 16</t>
  </si>
  <si>
    <t>Grunddatentext EN - 1. Zeile 16</t>
  </si>
  <si>
    <t>Grunddatentext EN - 2. Zeile 16</t>
  </si>
  <si>
    <t>Materialkurztext DE 17</t>
  </si>
  <si>
    <t>Materialkurztext FR 17</t>
  </si>
  <si>
    <t>Materialkurztext EN 17</t>
  </si>
  <si>
    <t>Grunddatentext DE - 1. Zeile 17</t>
  </si>
  <si>
    <t>Grunddatentext DE - 2. Zeile 17</t>
  </si>
  <si>
    <t>Grunddatentext FR - 1. Zeile 17</t>
  </si>
  <si>
    <t>Grunddatentext FR - 2. Zeile 17</t>
  </si>
  <si>
    <t>Grunddatentext EN - 1. Zeile 17</t>
  </si>
  <si>
    <t>Grunddatentext EN - 2. Zeile 17</t>
  </si>
  <si>
    <t>Materialkurztext DE 18</t>
  </si>
  <si>
    <t>Materialkurztext FR 18</t>
  </si>
  <si>
    <t>Materialkurztext EN 18</t>
  </si>
  <si>
    <t>Grunddatentext DE - 1. Zeile 18</t>
  </si>
  <si>
    <t>Grunddatentext DE - 2. Zeile 18</t>
  </si>
  <si>
    <t>Grunddatentext FR - 1. Zeile 18</t>
  </si>
  <si>
    <t>Grunddatentext FR - 2. Zeile 18</t>
  </si>
  <si>
    <t>Grunddatentext EN - 1. Zeile 18</t>
  </si>
  <si>
    <t>Grunddatentext EN - 2. Zeile 18</t>
  </si>
  <si>
    <t>Materialkurztext DE 19</t>
  </si>
  <si>
    <t>Materialkurztext FR 19</t>
  </si>
  <si>
    <t>Materialkurztext EN 19</t>
  </si>
  <si>
    <t>Grunddatentext DE - 1. Zeile 19</t>
  </si>
  <si>
    <t>Grunddatentext DE - 2. Zeile 19</t>
  </si>
  <si>
    <t>Grunddatentext FR - 1. Zeile 19</t>
  </si>
  <si>
    <t>Grunddatentext FR - 2. Zeile 19</t>
  </si>
  <si>
    <t>Grunddatentext EN - 1. Zeile 19</t>
  </si>
  <si>
    <t>Grunddatentext EN - 2. Zeile 19</t>
  </si>
  <si>
    <t>Materialkurztext DE 20</t>
  </si>
  <si>
    <t>Materialkurztext FR 20</t>
  </si>
  <si>
    <t>Materialkurztext EN 20</t>
  </si>
  <si>
    <t>Grunddatentext DE - 1. Zeile 20</t>
  </si>
  <si>
    <t>Grunddatentext DE - 2. Zeile 20</t>
  </si>
  <si>
    <t>Grunddatentext FR - 1. Zeile 20</t>
  </si>
  <si>
    <t>Grunddatentext FR - 2. Zeile 20</t>
  </si>
  <si>
    <t>Grunddatentext EN - 1. Zeile 20</t>
  </si>
  <si>
    <t>Grunddatentext EN - 2. Zeile 20</t>
  </si>
  <si>
    <t>Materialkurztext DE 21</t>
  </si>
  <si>
    <t>Materialkurztext FR 21</t>
  </si>
  <si>
    <t>Materialkurztext EN 21</t>
  </si>
  <si>
    <t>Grunddatentext DE - 1. Zeile 21</t>
  </si>
  <si>
    <t>Grunddatentext DE - 2. Zeile 21</t>
  </si>
  <si>
    <t>Grunddatentext FR - 1. Zeile 21</t>
  </si>
  <si>
    <t>Grunddatentext FR - 2. Zeile 21</t>
  </si>
  <si>
    <t>Grunddatentext EN - 1. Zeile 21</t>
  </si>
  <si>
    <t>Grunddatentext EN - 2. Zeile 21</t>
  </si>
  <si>
    <t>Materialkurztext DE 22</t>
  </si>
  <si>
    <t>Materialkurztext FR 22</t>
  </si>
  <si>
    <t>Materialkurztext EN 22</t>
  </si>
  <si>
    <t>Grunddatentext DE - 1. Zeile 22</t>
  </si>
  <si>
    <t>Grunddatentext DE - 2. Zeile 22</t>
  </si>
  <si>
    <t>Grunddatentext FR - 1. Zeile 22</t>
  </si>
  <si>
    <t>Grunddatentext FR - 2. Zeile 22</t>
  </si>
  <si>
    <t>Grunddatentext EN - 1. Zeile 22</t>
  </si>
  <si>
    <t>Grunddatentext EN - 2. Zeile 22</t>
  </si>
  <si>
    <t>Materialkurztext DE 23</t>
  </si>
  <si>
    <t>Materialkurztext FR 23</t>
  </si>
  <si>
    <t>Materialkurztext EN 23</t>
  </si>
  <si>
    <t>Grunddatentext DE - 1. Zeile 23</t>
  </si>
  <si>
    <t>Grunddatentext DE - 2. Zeile 23</t>
  </si>
  <si>
    <t>Grunddatentext FR - 1. Zeile 23</t>
  </si>
  <si>
    <t>Grunddatentext FR - 2. Zeile 23</t>
  </si>
  <si>
    <t>Grunddatentext EN - 1. Zeile 23</t>
  </si>
  <si>
    <t>Grunddatentext EN - 2. Zeile 23</t>
  </si>
  <si>
    <t>Materialkurztext DE 24</t>
  </si>
  <si>
    <t>Materialkurztext FR 24</t>
  </si>
  <si>
    <t>Materialkurztext EN 24</t>
  </si>
  <si>
    <t>Grunddatentext DE - 1. Zeile 24</t>
  </si>
  <si>
    <t>Grunddatentext DE - 2. Zeile 24</t>
  </si>
  <si>
    <t>Grunddatentext FR - 1. Zeile 24</t>
  </si>
  <si>
    <t>Grunddatentext FR - 2. Zeile 24</t>
  </si>
  <si>
    <t>Grunddatentext EN - 1. Zeile 24</t>
  </si>
  <si>
    <t>Grunddatentext EN - 2. Zeile 24</t>
  </si>
  <si>
    <t>Materialkurztext DE 25</t>
  </si>
  <si>
    <t>Materialkurztext FR 25</t>
  </si>
  <si>
    <t>Materialkurztext EN 25</t>
  </si>
  <si>
    <t>Grunddatentext DE - 1. Zeile 25</t>
  </si>
  <si>
    <t>Grunddatentext DE - 2. Zeile 25</t>
  </si>
  <si>
    <t>Grunddatentext FR - 1. Zeile 25</t>
  </si>
  <si>
    <t>Grunddatentext FR - 2. Zeile 25</t>
  </si>
  <si>
    <t>Grunddatentext EN - 1. Zeile 25</t>
  </si>
  <si>
    <t>Grunddatentext EN - 2. Zeile 25</t>
  </si>
  <si>
    <t>Materialkurztext DE 26</t>
  </si>
  <si>
    <t>Materialkurztext FR 26</t>
  </si>
  <si>
    <t>Materialkurztext EN 26</t>
  </si>
  <si>
    <t>Grunddatentext DE - 1. Zeile 26</t>
  </si>
  <si>
    <t>Grunddatentext DE - 2. Zeile 26</t>
  </si>
  <si>
    <t>Grunddatentext FR - 1. Zeile 26</t>
  </si>
  <si>
    <t>Grunddatentext FR - 2. Zeile 26</t>
  </si>
  <si>
    <t>Grunddatentext EN - 1. Zeile 26</t>
  </si>
  <si>
    <t>Grunddatentext EN - 2. Zeile 26</t>
  </si>
  <si>
    <t>Materialkurztext DE 27</t>
  </si>
  <si>
    <t>Materialkurztext FR 27</t>
  </si>
  <si>
    <t>Materialkurztext EN 27</t>
  </si>
  <si>
    <t>Grunddatentext DE - 1. Zeile 27</t>
  </si>
  <si>
    <t>Grunddatentext DE - 2. Zeile 27</t>
  </si>
  <si>
    <t>Grunddatentext FR - 1. Zeile 27</t>
  </si>
  <si>
    <t>Grunddatentext FR - 2. Zeile 27</t>
  </si>
  <si>
    <t>Grunddatentext EN - 1. Zeile 27</t>
  </si>
  <si>
    <t>Grunddatentext EN - 2. Zeile 27</t>
  </si>
  <si>
    <t>Materialkurztext DE 28</t>
  </si>
  <si>
    <t>Materialkurztext FR 28</t>
  </si>
  <si>
    <t>Materialkurztext EN 28</t>
  </si>
  <si>
    <t>Grunddatentext DE - 1. Zeile 28</t>
  </si>
  <si>
    <t>Grunddatentext DE - 2. Zeile 28</t>
  </si>
  <si>
    <t>Grunddatentext FR - 1. Zeile 28</t>
  </si>
  <si>
    <t>Grunddatentext FR - 2. Zeile 28</t>
  </si>
  <si>
    <t>Grunddatentext EN - 1. Zeile 28</t>
  </si>
  <si>
    <t>Grunddatentext EN - 2. Zeile 28</t>
  </si>
  <si>
    <t>Materialkurztext DE 29</t>
  </si>
  <si>
    <t>Materialkurztext FR 29</t>
  </si>
  <si>
    <t>Materialkurztext EN 29</t>
  </si>
  <si>
    <t>Grunddatentext DE - 1. Zeile 29</t>
  </si>
  <si>
    <t>Grunddatentext DE - 2. Zeile 29</t>
  </si>
  <si>
    <t>Grunddatentext FR - 1. Zeile 29</t>
  </si>
  <si>
    <t>Grunddatentext FR - 2. Zeile 29</t>
  </si>
  <si>
    <t>Grunddatentext EN - 1. Zeile 29</t>
  </si>
  <si>
    <t>Grunddatentext EN - 2. Zeile 29</t>
  </si>
  <si>
    <t>Materialkurztext DE 30</t>
  </si>
  <si>
    <t>Materialkurztext FR 30</t>
  </si>
  <si>
    <t>Materialkurztext EN 30</t>
  </si>
  <si>
    <t>Grunddatentext DE - 1. Zeile 30</t>
  </si>
  <si>
    <t>Grunddatentext DE - 2. Zeile 30</t>
  </si>
  <si>
    <t>Grunddatentext FR - 1. Zeile 30</t>
  </si>
  <si>
    <t>Grunddatentext FR - 2. Zeile 30</t>
  </si>
  <si>
    <t>Grunddatentext EN - 1. Zeile 30</t>
  </si>
  <si>
    <t>Grunddatentext EN - 2. Zeile 30</t>
  </si>
  <si>
    <t>Materialkurztext DE 31</t>
  </si>
  <si>
    <t>Materialkurztext FR 31</t>
  </si>
  <si>
    <t>Materialkurztext EN 31</t>
  </si>
  <si>
    <t>Grunddatentext DE - 1. Zeile 31</t>
  </si>
  <si>
    <t>Grunddatentext DE - 2. Zeile 31</t>
  </si>
  <si>
    <t>Grunddatentext FR - 1. Zeile 31</t>
  </si>
  <si>
    <t>Grunddatentext FR - 2. Zeile 31</t>
  </si>
  <si>
    <t>Grunddatentext EN - 1. Zeile 31</t>
  </si>
  <si>
    <t>Grunddatentext EN - 2. Zeile 31</t>
  </si>
  <si>
    <t>Materialkurztext DE 32</t>
  </si>
  <si>
    <t>Materialkurztext FR 32</t>
  </si>
  <si>
    <t>Materialkurztext EN 32</t>
  </si>
  <si>
    <t>Grunddatentext DE - 1. Zeile 32</t>
  </si>
  <si>
    <t>Grunddatentext DE - 2. Zeile 32</t>
  </si>
  <si>
    <t>Grunddatentext FR - 1. Zeile 32</t>
  </si>
  <si>
    <t>Grunddatentext FR - 2. Zeile 32</t>
  </si>
  <si>
    <t>Grunddatentext EN - 1. Zeile 32</t>
  </si>
  <si>
    <t>Grunddatentext EN - 2. Zeile 32</t>
  </si>
  <si>
    <t>Materialkurztext DE 33</t>
  </si>
  <si>
    <t>Materialkurztext FR 33</t>
  </si>
  <si>
    <t>Materialkurztext EN 33</t>
  </si>
  <si>
    <t>Grunddatentext DE - 1. Zeile 33</t>
  </si>
  <si>
    <t>Grunddatentext DE - 2. Zeile 33</t>
  </si>
  <si>
    <t>Grunddatentext FR - 1. Zeile 33</t>
  </si>
  <si>
    <t>Grunddatentext FR - 2. Zeile 33</t>
  </si>
  <si>
    <t>Grunddatentext EN - 1. Zeile 33</t>
  </si>
  <si>
    <t>Grunddatentext EN - 2. Zeile 33</t>
  </si>
  <si>
    <t>Materialkurztext DE 34</t>
  </si>
  <si>
    <t>Materialkurztext FR 34</t>
  </si>
  <si>
    <t>Materialkurztext EN 34</t>
  </si>
  <si>
    <t>Grunddatentext DE - 1. Zeile 34</t>
  </si>
  <si>
    <t>Grunddatentext DE - 2. Zeile 34</t>
  </si>
  <si>
    <t>Grunddatentext FR - 1. Zeile 34</t>
  </si>
  <si>
    <t>Grunddatentext FR - 2. Zeile 34</t>
  </si>
  <si>
    <t>Grunddatentext EN - 1. Zeile 34</t>
  </si>
  <si>
    <t>Grunddatentext EN - 2. Zeile 34</t>
  </si>
  <si>
    <t>Materialkurztext DE 35</t>
  </si>
  <si>
    <t>Materialkurztext FR 35</t>
  </si>
  <si>
    <t>Materialkurztext EN 35</t>
  </si>
  <si>
    <t>Grunddatentext DE - 1. Zeile 35</t>
  </si>
  <si>
    <t>Grunddatentext DE - 2. Zeile 35</t>
  </si>
  <si>
    <t>Grunddatentext FR - 1. Zeile 35</t>
  </si>
  <si>
    <t>Grunddatentext FR - 2. Zeile 35</t>
  </si>
  <si>
    <t>Grunddatentext EN - 1. Zeile 35</t>
  </si>
  <si>
    <t>Grunddatentext EN - 2. Zeile 35</t>
  </si>
  <si>
    <t>Materialkurztext DE 36</t>
  </si>
  <si>
    <t>Materialkurztext FR 36</t>
  </si>
  <si>
    <t>Materialkurztext EN 36</t>
  </si>
  <si>
    <t>Grunddatentext DE - 1. Zeile 36</t>
  </si>
  <si>
    <t>Grunddatentext DE - 2. Zeile 36</t>
  </si>
  <si>
    <t>Grunddatentext FR - 1. Zeile 36</t>
  </si>
  <si>
    <t>Grunddatentext FR - 2. Zeile 36</t>
  </si>
  <si>
    <t>Grunddatentext EN - 1. Zeile 36</t>
  </si>
  <si>
    <t>Grunddatentext EN - 2. Zeile 36</t>
  </si>
  <si>
    <t>Materialkurztext DE 37</t>
  </si>
  <si>
    <t>Materialkurztext FR 37</t>
  </si>
  <si>
    <t>Materialkurztext EN 37</t>
  </si>
  <si>
    <t>Grunddatentext DE - 1. Zeile 37</t>
  </si>
  <si>
    <t>Grunddatentext DE - 2. Zeile 37</t>
  </si>
  <si>
    <t>Grunddatentext FR - 1. Zeile 37</t>
  </si>
  <si>
    <t>Grunddatentext FR - 2. Zeile 37</t>
  </si>
  <si>
    <t>Grunddatentext EN - 1. Zeile 37</t>
  </si>
  <si>
    <t>Grunddatentext EN - 2. Zeile 37</t>
  </si>
  <si>
    <t>Materialkurztext DE 38</t>
  </si>
  <si>
    <t>Materialkurztext FR 38</t>
  </si>
  <si>
    <t>Materialkurztext EN 38</t>
  </si>
  <si>
    <t>Grunddatentext DE - 1. Zeile 38</t>
  </si>
  <si>
    <t>Grunddatentext DE - 2. Zeile 38</t>
  </si>
  <si>
    <t>Grunddatentext FR - 1. Zeile 38</t>
  </si>
  <si>
    <t>Grunddatentext FR - 2. Zeile 38</t>
  </si>
  <si>
    <t>Grunddatentext EN - 1. Zeile 38</t>
  </si>
  <si>
    <t>Grunddatentext EN - 2. Zeile 38</t>
  </si>
  <si>
    <t>Materialkurztext DE 39</t>
  </si>
  <si>
    <t>Materialkurztext FR 39</t>
  </si>
  <si>
    <t>Materialkurztext EN 39</t>
  </si>
  <si>
    <t>Grunddatentext DE - 1. Zeile 39</t>
  </si>
  <si>
    <t>Grunddatentext DE - 2. Zeile 39</t>
  </si>
  <si>
    <t>Grunddatentext FR - 1. Zeile 39</t>
  </si>
  <si>
    <t>Grunddatentext FR - 2. Zeile 39</t>
  </si>
  <si>
    <t>Grunddatentext EN - 1. Zeile 39</t>
  </si>
  <si>
    <t>Grunddatentext EN - 2. Zeile 39</t>
  </si>
  <si>
    <t>Materialkurztext DE 40</t>
  </si>
  <si>
    <t>Materialkurztext FR 40</t>
  </si>
  <si>
    <t>Materialkurztext EN 40</t>
  </si>
  <si>
    <t>Grunddatentext DE - 1. Zeile 40</t>
  </si>
  <si>
    <t>Grunddatentext DE - 2. Zeile 40</t>
  </si>
  <si>
    <t>Grunddatentext FR - 1. Zeile 40</t>
  </si>
  <si>
    <t>Grunddatentext FR - 2. Zeile 40</t>
  </si>
  <si>
    <t>Grunddatentext EN - 1. Zeile 40</t>
  </si>
  <si>
    <t>Grunddatentext EN - 2. Zeile 40</t>
  </si>
  <si>
    <t>Materialkurztext DE 41</t>
  </si>
  <si>
    <t>Materialkurztext FR 41</t>
  </si>
  <si>
    <t>Materialkurztext EN 41</t>
  </si>
  <si>
    <t>Grunddatentext DE - 1. Zeile 41</t>
  </si>
  <si>
    <t>Grunddatentext DE - 2. Zeile 41</t>
  </si>
  <si>
    <t>Grunddatentext FR - 1. Zeile 41</t>
  </si>
  <si>
    <t>Grunddatentext FR - 2. Zeile 41</t>
  </si>
  <si>
    <t>Grunddatentext EN - 1. Zeile 41</t>
  </si>
  <si>
    <t>Grunddatentext EN - 2. Zeile 41</t>
  </si>
  <si>
    <t>Materialkurztext DE 42</t>
  </si>
  <si>
    <t>Materialkurztext FR 42</t>
  </si>
  <si>
    <t>Materialkurztext EN 42</t>
  </si>
  <si>
    <t>Grunddatentext DE - 1. Zeile 42</t>
  </si>
  <si>
    <t>Grunddatentext DE - 2. Zeile 42</t>
  </si>
  <si>
    <t>Grunddatentext FR - 1. Zeile 42</t>
  </si>
  <si>
    <t>Grunddatentext FR - 2. Zeile 42</t>
  </si>
  <si>
    <t>Grunddatentext EN - 1. Zeile 42</t>
  </si>
  <si>
    <t>Grunddatentext EN - 2. Zeile 42</t>
  </si>
  <si>
    <t>Materialkurztext DE 43</t>
  </si>
  <si>
    <t>Materialkurztext FR 43</t>
  </si>
  <si>
    <t>Materialkurztext EN 43</t>
  </si>
  <si>
    <t>Grunddatentext DE - 1. Zeile 43</t>
  </si>
  <si>
    <t>Grunddatentext DE - 2. Zeile 43</t>
  </si>
  <si>
    <t>Grunddatentext FR - 1. Zeile 43</t>
  </si>
  <si>
    <t>Grunddatentext FR - 2. Zeile 43</t>
  </si>
  <si>
    <t>Grunddatentext EN - 1. Zeile 43</t>
  </si>
  <si>
    <t>Grunddatentext EN - 2. Zeile 43</t>
  </si>
  <si>
    <t>Materialkurztext DE 44</t>
  </si>
  <si>
    <t>Materialkurztext FR 44</t>
  </si>
  <si>
    <t>Materialkurztext EN 44</t>
  </si>
  <si>
    <t>Grunddatentext DE - 1. Zeile 44</t>
  </si>
  <si>
    <t>Grunddatentext DE - 2. Zeile 44</t>
  </si>
  <si>
    <t>Grunddatentext FR - 1. Zeile 44</t>
  </si>
  <si>
    <t>Grunddatentext FR - 2. Zeile 44</t>
  </si>
  <si>
    <t>Grunddatentext EN - 1. Zeile 44</t>
  </si>
  <si>
    <t>Grunddatentext EN - 2. Zeile 44</t>
  </si>
  <si>
    <t>Materialkurztext DE 45</t>
  </si>
  <si>
    <t>Materialkurztext FR 45</t>
  </si>
  <si>
    <t>Materialkurztext EN 45</t>
  </si>
  <si>
    <t>Grunddatentext DE - 1. Zeile 45</t>
  </si>
  <si>
    <t>Grunddatentext DE - 2. Zeile 45</t>
  </si>
  <si>
    <t>Grunddatentext FR - 1. Zeile 45</t>
  </si>
  <si>
    <t>Grunddatentext FR - 2. Zeile 45</t>
  </si>
  <si>
    <t>Grunddatentext EN - 1. Zeile 45</t>
  </si>
  <si>
    <t>Grunddatentext EN - 2. Zeile 45</t>
  </si>
  <si>
    <t>Materialkurztext DE 46</t>
  </si>
  <si>
    <t>Materialkurztext FR 46</t>
  </si>
  <si>
    <t>Materialkurztext EN 46</t>
  </si>
  <si>
    <t>Grunddatentext DE - 1. Zeile 46</t>
  </si>
  <si>
    <t>Grunddatentext DE - 2. Zeile 46</t>
  </si>
  <si>
    <t>Grunddatentext FR - 1. Zeile 46</t>
  </si>
  <si>
    <t>Grunddatentext FR - 2. Zeile 46</t>
  </si>
  <si>
    <t>Grunddatentext EN - 1. Zeile 46</t>
  </si>
  <si>
    <t>Grunddatentext EN - 2. Zeile 46</t>
  </si>
  <si>
    <t>Materialkurztext DE 47</t>
  </si>
  <si>
    <t>Materialkurztext FR 47</t>
  </si>
  <si>
    <t>Materialkurztext EN 47</t>
  </si>
  <si>
    <t>Grunddatentext DE - 1. Zeile 47</t>
  </si>
  <si>
    <t>Grunddatentext DE - 2. Zeile 47</t>
  </si>
  <si>
    <t>Grunddatentext FR - 1. Zeile 47</t>
  </si>
  <si>
    <t>Grunddatentext FR - 2. Zeile 47</t>
  </si>
  <si>
    <t>Grunddatentext EN - 1. Zeile 47</t>
  </si>
  <si>
    <t>Grunddatentext EN - 2. Zeile 47</t>
  </si>
  <si>
    <t>Materialkurztext DE 48</t>
  </si>
  <si>
    <t>Materialkurztext FR 48</t>
  </si>
  <si>
    <t>Materialkurztext EN 48</t>
  </si>
  <si>
    <t>Grunddatentext DE - 1. Zeile 48</t>
  </si>
  <si>
    <t>Grunddatentext DE - 2. Zeile 48</t>
  </si>
  <si>
    <t>Grunddatentext FR - 1. Zeile 48</t>
  </si>
  <si>
    <t>Grunddatentext FR - 2. Zeile 48</t>
  </si>
  <si>
    <t>Grunddatentext EN - 1. Zeile 48</t>
  </si>
  <si>
    <t>Grunddatentext EN - 2. Zeile 48</t>
  </si>
  <si>
    <t>Materialkurztext DE 49</t>
  </si>
  <si>
    <t>Materialkurztext FR 49</t>
  </si>
  <si>
    <t>Materialkurztext EN 49</t>
  </si>
  <si>
    <t>Grunddatentext DE - 1. Zeile 49</t>
  </si>
  <si>
    <t>Grunddatentext DE - 2. Zeile 49</t>
  </si>
  <si>
    <t>Grunddatentext FR - 1. Zeile 49</t>
  </si>
  <si>
    <t>Grunddatentext FR - 2. Zeile 49</t>
  </si>
  <si>
    <t>Grunddatentext EN - 1. Zeile 49</t>
  </si>
  <si>
    <t>Grunddatentext EN - 2. Zeile 49</t>
  </si>
  <si>
    <t>Materialkurztext DE 50</t>
  </si>
  <si>
    <t>Materialkurztext FR 50</t>
  </si>
  <si>
    <t>Materialkurztext EN 50</t>
  </si>
  <si>
    <t>Grunddatentext DE - 1. Zeile 50</t>
  </si>
  <si>
    <t>Grunddatentext DE - 2. Zeile 50</t>
  </si>
  <si>
    <t>Grunddatentext FR - 1. Zeile 50</t>
  </si>
  <si>
    <t>Grunddatentext FR - 2. Zeile 50</t>
  </si>
  <si>
    <t>Grunddatentext EN - 1. Zeile 50</t>
  </si>
  <si>
    <t>Grunddatentext EN - 2. Zeile 50</t>
  </si>
  <si>
    <t>Materialkurztext DE 51</t>
  </si>
  <si>
    <t>Materialkurztext FR 51</t>
  </si>
  <si>
    <t>Materialkurztext EN 51</t>
  </si>
  <si>
    <t>Grunddatentext DE - 1. Zeile 51</t>
  </si>
  <si>
    <t>Grunddatentext DE - 2. Zeile 51</t>
  </si>
  <si>
    <t>Grunddatentext FR - 1. Zeile 51</t>
  </si>
  <si>
    <t>Grunddatentext FR - 2. Zeile 51</t>
  </si>
  <si>
    <t>Grunddatentext EN - 1. Zeile 51</t>
  </si>
  <si>
    <t>Grunddatentext EN - 2. Zeile 51</t>
  </si>
  <si>
    <t>Materialkurztext DE 52</t>
  </si>
  <si>
    <t>Materialkurztext FR 52</t>
  </si>
  <si>
    <t>Materialkurztext EN 52</t>
  </si>
  <si>
    <t>Grunddatentext DE - 1. Zeile 52</t>
  </si>
  <si>
    <t>Grunddatentext DE - 2. Zeile 52</t>
  </si>
  <si>
    <t>Grunddatentext FR - 1. Zeile 52</t>
  </si>
  <si>
    <t>Grunddatentext FR - 2. Zeile 52</t>
  </si>
  <si>
    <t>Grunddatentext EN - 1. Zeile 52</t>
  </si>
  <si>
    <t>Grunddatentext EN - 2. Zeile 52</t>
  </si>
  <si>
    <t>Materialkurztext DE 53</t>
  </si>
  <si>
    <t>Materialkurztext FR 53</t>
  </si>
  <si>
    <t>Materialkurztext EN 53</t>
  </si>
  <si>
    <t>Grunddatentext DE - 1. Zeile 53</t>
  </si>
  <si>
    <t>Grunddatentext DE - 2. Zeile 53</t>
  </si>
  <si>
    <t>Grunddatentext FR - 1. Zeile 53</t>
  </si>
  <si>
    <t>Grunddatentext FR - 2. Zeile 53</t>
  </si>
  <si>
    <t>Grunddatentext EN - 1. Zeile 53</t>
  </si>
  <si>
    <t>Grunddatentext EN - 2. Zeile 53</t>
  </si>
  <si>
    <t>Materialkurztext DE 54</t>
  </si>
  <si>
    <t>Materialkurztext FR 54</t>
  </si>
  <si>
    <t>Materialkurztext EN 54</t>
  </si>
  <si>
    <t>Grunddatentext DE - 1. Zeile 54</t>
  </si>
  <si>
    <t>Grunddatentext DE - 2. Zeile 54</t>
  </si>
  <si>
    <t>Grunddatentext FR - 1. Zeile 54</t>
  </si>
  <si>
    <t>Grunddatentext FR - 2. Zeile 54</t>
  </si>
  <si>
    <t>Grunddatentext EN - 1. Zeile 54</t>
  </si>
  <si>
    <t>Grunddatentext EN - 2. Zeile 54</t>
  </si>
  <si>
    <t>Materialkurztext DE 55</t>
  </si>
  <si>
    <t>Materialkurztext FR 55</t>
  </si>
  <si>
    <t>Materialkurztext EN 55</t>
  </si>
  <si>
    <t>Grunddatentext DE - 1. Zeile 55</t>
  </si>
  <si>
    <t>Grunddatentext DE - 2. Zeile 55</t>
  </si>
  <si>
    <t>Grunddatentext FR - 1. Zeile 55</t>
  </si>
  <si>
    <t>Grunddatentext FR - 2. Zeile 55</t>
  </si>
  <si>
    <t>Grunddatentext EN - 1. Zeile 55</t>
  </si>
  <si>
    <t>Grunddatentext EN - 2. Zeile 55</t>
  </si>
  <si>
    <t>Materialkurztext DE 56</t>
  </si>
  <si>
    <t>Materialkurztext FR 56</t>
  </si>
  <si>
    <t>Materialkurztext EN 56</t>
  </si>
  <si>
    <t>Grunddatentext DE - 1. Zeile 56</t>
  </si>
  <si>
    <t>Grunddatentext DE - 2. Zeile 56</t>
  </si>
  <si>
    <t>Grunddatentext FR - 1. Zeile 56</t>
  </si>
  <si>
    <t>Grunddatentext FR - 2. Zeile 56</t>
  </si>
  <si>
    <t>Grunddatentext EN - 1. Zeile 56</t>
  </si>
  <si>
    <t>Grunddatentext EN - 2. Zeile 56</t>
  </si>
  <si>
    <t>Materialkurztext DE 57</t>
  </si>
  <si>
    <t>Materialkurztext FR 57</t>
  </si>
  <si>
    <t>Materialkurztext EN 57</t>
  </si>
  <si>
    <t>Grunddatentext DE - 1. Zeile 57</t>
  </si>
  <si>
    <t>Grunddatentext DE - 2. Zeile 57</t>
  </si>
  <si>
    <t>Grunddatentext FR - 1. Zeile 57</t>
  </si>
  <si>
    <t>Grunddatentext FR - 2. Zeile 57</t>
  </si>
  <si>
    <t>Grunddatentext EN - 1. Zeile 57</t>
  </si>
  <si>
    <t>Grunddatentext EN - 2. Zeile 57</t>
  </si>
  <si>
    <t>Materialkurztext DE 58</t>
  </si>
  <si>
    <t>Materialkurztext FR 58</t>
  </si>
  <si>
    <t>Materialkurztext EN 58</t>
  </si>
  <si>
    <t>Grunddatentext DE - 1. Zeile 58</t>
  </si>
  <si>
    <t>Grunddatentext DE - 2. Zeile 58</t>
  </si>
  <si>
    <t>Grunddatentext FR - 1. Zeile 58</t>
  </si>
  <si>
    <t>Grunddatentext FR - 2. Zeile 58</t>
  </si>
  <si>
    <t>Grunddatentext EN - 1. Zeile 58</t>
  </si>
  <si>
    <t>Grunddatentext EN - 2. Zeile 58</t>
  </si>
  <si>
    <t>Materialkurztext DE 59</t>
  </si>
  <si>
    <t>Materialkurztext FR 59</t>
  </si>
  <si>
    <t>Materialkurztext EN 59</t>
  </si>
  <si>
    <t>Grunddatentext DE - 1. Zeile 59</t>
  </si>
  <si>
    <t>Grunddatentext DE - 2. Zeile 59</t>
  </si>
  <si>
    <t>Grunddatentext FR - 1. Zeile 59</t>
  </si>
  <si>
    <t>Grunddatentext FR - 2. Zeile 59</t>
  </si>
  <si>
    <t>Grunddatentext EN - 1. Zeile 59</t>
  </si>
  <si>
    <t>Grunddatentext EN - 2. Zeile 59</t>
  </si>
  <si>
    <t>Materialkurztext DE 60</t>
  </si>
  <si>
    <t>Materialkurztext FR 60</t>
  </si>
  <si>
    <t>Materialkurztext EN 60</t>
  </si>
  <si>
    <t>Grunddatentext DE - 1. Zeile 60</t>
  </si>
  <si>
    <t>Grunddatentext DE - 2. Zeile 60</t>
  </si>
  <si>
    <t>Grunddatentext FR - 1. Zeile 60</t>
  </si>
  <si>
    <t>Grunddatentext FR - 2. Zeile 60</t>
  </si>
  <si>
    <t>Grunddatentext EN - 1. Zeile 60</t>
  </si>
  <si>
    <t>Grunddatentext EN - 2. Zeile 60</t>
  </si>
  <si>
    <t>Materialkurztext DE 61</t>
  </si>
  <si>
    <t>Materialkurztext FR 61</t>
  </si>
  <si>
    <t>Materialkurztext EN 61</t>
  </si>
  <si>
    <t>Grunddatentext DE - 1. Zeile 61</t>
  </si>
  <si>
    <t>Grunddatentext DE - 2. Zeile 61</t>
  </si>
  <si>
    <t>Grunddatentext FR - 1. Zeile 61</t>
  </si>
  <si>
    <t>Grunddatentext FR - 2. Zeile 61</t>
  </si>
  <si>
    <t>Grunddatentext EN - 1. Zeile 61</t>
  </si>
  <si>
    <t>Grunddatentext EN - 2. Zeile 61</t>
  </si>
  <si>
    <t>Materialkurztext DE 62</t>
  </si>
  <si>
    <t>Materialkurztext FR 62</t>
  </si>
  <si>
    <t>Materialkurztext EN 62</t>
  </si>
  <si>
    <t>Grunddatentext DE - 1. Zeile 62</t>
  </si>
  <si>
    <t>Grunddatentext DE - 2. Zeile 62</t>
  </si>
  <si>
    <t>Grunddatentext FR - 1. Zeile 62</t>
  </si>
  <si>
    <t>Grunddatentext FR - 2. Zeile 62</t>
  </si>
  <si>
    <t>Grunddatentext EN - 1. Zeile 62</t>
  </si>
  <si>
    <t>Grunddatentext EN - 2. Zeile 62</t>
  </si>
  <si>
    <t>Materialkurztext DE 63</t>
  </si>
  <si>
    <t>Materialkurztext FR 63</t>
  </si>
  <si>
    <t>Materialkurztext EN 63</t>
  </si>
  <si>
    <t>Grunddatentext DE - 1. Zeile 63</t>
  </si>
  <si>
    <t>Grunddatentext DE - 2. Zeile 63</t>
  </si>
  <si>
    <t>Grunddatentext FR - 1. Zeile 63</t>
  </si>
  <si>
    <t>Grunddatentext FR - 2. Zeile 63</t>
  </si>
  <si>
    <t>Grunddatentext EN - 1. Zeile 63</t>
  </si>
  <si>
    <t>Grunddatentext EN - 2. Zeile 63</t>
  </si>
  <si>
    <t>Materialkurztext DE 64</t>
  </si>
  <si>
    <t>Materialkurztext FR 64</t>
  </si>
  <si>
    <t>Materialkurztext EN 64</t>
  </si>
  <si>
    <t>Grunddatentext DE - 1. Zeile 64</t>
  </si>
  <si>
    <t>Grunddatentext DE - 2. Zeile 64</t>
  </si>
  <si>
    <t>Grunddatentext FR - 1. Zeile 64</t>
  </si>
  <si>
    <t>Grunddatentext FR - 2. Zeile 64</t>
  </si>
  <si>
    <t>Grunddatentext EN - 1. Zeile 64</t>
  </si>
  <si>
    <t>Grunddatentext EN - 2. Zeile 64</t>
  </si>
  <si>
    <t>Materialkurztext DE 65</t>
  </si>
  <si>
    <t>Materialkurztext FR 65</t>
  </si>
  <si>
    <t>Materialkurztext EN 65</t>
  </si>
  <si>
    <t>Grunddatentext DE - 1. Zeile 65</t>
  </si>
  <si>
    <t>Grunddatentext DE - 2. Zeile 65</t>
  </si>
  <si>
    <t>Grunddatentext FR - 1. Zeile 65</t>
  </si>
  <si>
    <t>Grunddatentext FR - 2. Zeile 65</t>
  </si>
  <si>
    <t>Grunddatentext EN - 1. Zeile 65</t>
  </si>
  <si>
    <t>Grunddatentext EN - 2. Zeile 65</t>
  </si>
  <si>
    <t>Materialkurztext DE 66</t>
  </si>
  <si>
    <t>Materialkurztext FR 66</t>
  </si>
  <si>
    <t>Materialkurztext EN 66</t>
  </si>
  <si>
    <t>Grunddatentext DE - 1. Zeile 66</t>
  </si>
  <si>
    <t>Grunddatentext DE - 2. Zeile 66</t>
  </si>
  <si>
    <t>Grunddatentext FR - 1. Zeile 66</t>
  </si>
  <si>
    <t>Grunddatentext FR - 2. Zeile 66</t>
  </si>
  <si>
    <t>Grunddatentext EN - 1. Zeile 66</t>
  </si>
  <si>
    <t>Grunddatentext EN - 2. Zeile 66</t>
  </si>
  <si>
    <t>Materialkurztext DE 67</t>
  </si>
  <si>
    <t>Materialkurztext FR 67</t>
  </si>
  <si>
    <t>Materialkurztext EN 67</t>
  </si>
  <si>
    <t>Grunddatentext DE - 1. Zeile 67</t>
  </si>
  <si>
    <t>Grunddatentext DE - 2. Zeile 67</t>
  </si>
  <si>
    <t>Grunddatentext FR - 1. Zeile 67</t>
  </si>
  <si>
    <t>Grunddatentext FR - 2. Zeile 67</t>
  </si>
  <si>
    <t>Grunddatentext EN - 1. Zeile 67</t>
  </si>
  <si>
    <t>Grunddatentext EN - 2. Zeile 67</t>
  </si>
  <si>
    <t>Materialkurztext DE 68</t>
  </si>
  <si>
    <t>Materialkurztext FR 68</t>
  </si>
  <si>
    <t>Materialkurztext EN 68</t>
  </si>
  <si>
    <t>Grunddatentext DE - 1. Zeile 68</t>
  </si>
  <si>
    <t>Grunddatentext DE - 2. Zeile 68</t>
  </si>
  <si>
    <t>Grunddatentext FR - 1. Zeile 68</t>
  </si>
  <si>
    <t>Grunddatentext FR - 2. Zeile 68</t>
  </si>
  <si>
    <t>Grunddatentext EN - 1. Zeile 68</t>
  </si>
  <si>
    <t>Grunddatentext EN - 2. Zeile 68</t>
  </si>
  <si>
    <t>Materialkurztext DE 69</t>
  </si>
  <si>
    <t>Materialkurztext FR 69</t>
  </si>
  <si>
    <t>Materialkurztext EN 69</t>
  </si>
  <si>
    <t>Grunddatentext DE - 1. Zeile 69</t>
  </si>
  <si>
    <t>Grunddatentext DE - 2. Zeile 69</t>
  </si>
  <si>
    <t>Grunddatentext FR - 1. Zeile 69</t>
  </si>
  <si>
    <t>Grunddatentext FR - 2. Zeile 69</t>
  </si>
  <si>
    <t>Grunddatentext EN - 1. Zeile 69</t>
  </si>
  <si>
    <t>Grunddatentext EN - 2. Zeile 69</t>
  </si>
  <si>
    <t>Materialkurztext DE 70</t>
  </si>
  <si>
    <t>Materialkurztext FR 70</t>
  </si>
  <si>
    <t>Materialkurztext EN 70</t>
  </si>
  <si>
    <t>Grunddatentext DE - 1. Zeile 70</t>
  </si>
  <si>
    <t>Grunddatentext DE - 2. Zeile 70</t>
  </si>
  <si>
    <t>Grunddatentext FR - 1. Zeile 70</t>
  </si>
  <si>
    <t>Grunddatentext FR - 2. Zeile 70</t>
  </si>
  <si>
    <t>Grunddatentext EN - 1. Zeile 70</t>
  </si>
  <si>
    <t>Grunddatentext EN - 2. Zeile 70</t>
  </si>
  <si>
    <t>Materialkurztext DE 71</t>
  </si>
  <si>
    <t>Materialkurztext FR 71</t>
  </si>
  <si>
    <t>Materialkurztext EN 71</t>
  </si>
  <si>
    <t>Grunddatentext DE - 1. Zeile 71</t>
  </si>
  <si>
    <t>Grunddatentext DE - 2. Zeile 71</t>
  </si>
  <si>
    <t>Grunddatentext FR - 1. Zeile 71</t>
  </si>
  <si>
    <t>Grunddatentext FR - 2. Zeile 71</t>
  </si>
  <si>
    <t>Grunddatentext EN - 1. Zeile 71</t>
  </si>
  <si>
    <t>Grunddatentext EN - 2. Zeile 71</t>
  </si>
  <si>
    <t>Materialkurztext DE 72</t>
  </si>
  <si>
    <t>Materialkurztext FR 72</t>
  </si>
  <si>
    <t>Materialkurztext EN 72</t>
  </si>
  <si>
    <t>Grunddatentext DE - 1. Zeile 72</t>
  </si>
  <si>
    <t>Grunddatentext DE - 2. Zeile 72</t>
  </si>
  <si>
    <t>Grunddatentext FR - 1. Zeile 72</t>
  </si>
  <si>
    <t>Grunddatentext FR - 2. Zeile 72</t>
  </si>
  <si>
    <t>Grunddatentext EN - 1. Zeile 72</t>
  </si>
  <si>
    <t>Grunddatentext EN - 2. Zeile 72</t>
  </si>
  <si>
    <t>Materialkurztext DE 73</t>
  </si>
  <si>
    <t>Materialkurztext FR 73</t>
  </si>
  <si>
    <t>Materialkurztext EN 73</t>
  </si>
  <si>
    <t>Grunddatentext DE - 1. Zeile 73</t>
  </si>
  <si>
    <t>Grunddatentext DE - 2. Zeile 73</t>
  </si>
  <si>
    <t>Grunddatentext FR - 1. Zeile 73</t>
  </si>
  <si>
    <t>Grunddatentext FR - 2. Zeile 73</t>
  </si>
  <si>
    <t>Grunddatentext EN - 1. Zeile 73</t>
  </si>
  <si>
    <t>Grunddatentext EN - 2. Zeile 73</t>
  </si>
  <si>
    <t>Materialkurztext DE 74</t>
  </si>
  <si>
    <t>Materialkurztext FR 74</t>
  </si>
  <si>
    <t>Materialkurztext EN 74</t>
  </si>
  <si>
    <t>Grunddatentext DE - 1. Zeile 74</t>
  </si>
  <si>
    <t>Grunddatentext DE - 2. Zeile 74</t>
  </si>
  <si>
    <t>Grunddatentext FR - 1. Zeile 74</t>
  </si>
  <si>
    <t>Grunddatentext FR - 2. Zeile 74</t>
  </si>
  <si>
    <t>Grunddatentext EN - 1. Zeile 74</t>
  </si>
  <si>
    <t>Grunddatentext EN - 2. Zeile 74</t>
  </si>
  <si>
    <t>Materialkurztext DE 75</t>
  </si>
  <si>
    <t>Materialkurztext FR 75</t>
  </si>
  <si>
    <t>Materialkurztext EN 75</t>
  </si>
  <si>
    <t>Grunddatentext DE - 1. Zeile 75</t>
  </si>
  <si>
    <t>Grunddatentext DE - 2. Zeile 75</t>
  </si>
  <si>
    <t>Grunddatentext FR - 1. Zeile 75</t>
  </si>
  <si>
    <t>Grunddatentext FR - 2. Zeile 75</t>
  </si>
  <si>
    <t>Grunddatentext EN - 1. Zeile 75</t>
  </si>
  <si>
    <t>Grunddatentext EN - 2. Zeile 75</t>
  </si>
  <si>
    <t>Materialkurztext DE 76</t>
  </si>
  <si>
    <t>Materialkurztext FR 76</t>
  </si>
  <si>
    <t>Materialkurztext EN 76</t>
  </si>
  <si>
    <t>Grunddatentext DE - 1. Zeile 76</t>
  </si>
  <si>
    <t>Grunddatentext DE - 2. Zeile 76</t>
  </si>
  <si>
    <t>Grunddatentext FR - 1. Zeile 76</t>
  </si>
  <si>
    <t>Grunddatentext FR - 2. Zeile 76</t>
  </si>
  <si>
    <t>Grunddatentext EN - 1. Zeile 76</t>
  </si>
  <si>
    <t>Grunddatentext EN - 2. Zeile 76</t>
  </si>
  <si>
    <t>Materialkurztext DE 77</t>
  </si>
  <si>
    <t>Materialkurztext FR 77</t>
  </si>
  <si>
    <t>Materialkurztext EN 77</t>
  </si>
  <si>
    <t>Grunddatentext DE - 1. Zeile 77</t>
  </si>
  <si>
    <t>Grunddatentext DE - 2. Zeile 77</t>
  </si>
  <si>
    <t>Grunddatentext FR - 1. Zeile 77</t>
  </si>
  <si>
    <t>Grunddatentext FR - 2. Zeile 77</t>
  </si>
  <si>
    <t>Grunddatentext EN - 1. Zeile 77</t>
  </si>
  <si>
    <t>Grunddatentext EN - 2. Zeile 77</t>
  </si>
  <si>
    <t>Materialkurztext DE 78</t>
  </si>
  <si>
    <t>Materialkurztext FR 78</t>
  </si>
  <si>
    <t>Materialkurztext EN 78</t>
  </si>
  <si>
    <t>Grunddatentext DE - 1. Zeile 78</t>
  </si>
  <si>
    <t>Grunddatentext DE - 2. Zeile 78</t>
  </si>
  <si>
    <t>Grunddatentext FR - 1. Zeile 78</t>
  </si>
  <si>
    <t>Grunddatentext FR - 2. Zeile 78</t>
  </si>
  <si>
    <t>Grunddatentext EN - 1. Zeile 78</t>
  </si>
  <si>
    <t>Grunddatentext EN - 2. Zeile 78</t>
  </si>
  <si>
    <t>Materialkurztext DE 79</t>
  </si>
  <si>
    <t>Materialkurztext FR 79</t>
  </si>
  <si>
    <t>Materialkurztext EN 79</t>
  </si>
  <si>
    <t>Grunddatentext DE - 1. Zeile 79</t>
  </si>
  <si>
    <t>Grunddatentext DE - 2. Zeile 79</t>
  </si>
  <si>
    <t>Grunddatentext FR - 1. Zeile 79</t>
  </si>
  <si>
    <t>Grunddatentext FR - 2. Zeile 79</t>
  </si>
  <si>
    <t>Grunddatentext EN - 1. Zeile 79</t>
  </si>
  <si>
    <t>Grunddatentext EN - 2. Zeile 79</t>
  </si>
  <si>
    <t>Materialkurztext DE 80</t>
  </si>
  <si>
    <t>Materialkurztext FR 80</t>
  </si>
  <si>
    <t>Materialkurztext EN 80</t>
  </si>
  <si>
    <t>Grunddatentext DE - 1. Zeile 80</t>
  </si>
  <si>
    <t>Grunddatentext DE - 2. Zeile 80</t>
  </si>
  <si>
    <t>Grunddatentext FR - 1. Zeile 80</t>
  </si>
  <si>
    <t>Grunddatentext FR - 2. Zeile 80</t>
  </si>
  <si>
    <t>Grunddatentext EN - 1. Zeile 80</t>
  </si>
  <si>
    <t>Grunddatentext EN - 2. Zeile 80</t>
  </si>
  <si>
    <t>Materialkurztext DE 81</t>
  </si>
  <si>
    <t>Materialkurztext FR 81</t>
  </si>
  <si>
    <t>Materialkurztext EN 81</t>
  </si>
  <si>
    <t>Grunddatentext DE - 1. Zeile 81</t>
  </si>
  <si>
    <t>Grunddatentext DE - 2. Zeile 81</t>
  </si>
  <si>
    <t>Grunddatentext FR - 1. Zeile 81</t>
  </si>
  <si>
    <t>Grunddatentext FR - 2. Zeile 81</t>
  </si>
  <si>
    <t>Grunddatentext EN - 1. Zeile 81</t>
  </si>
  <si>
    <t>Grunddatentext EN - 2. Zeile 81</t>
  </si>
  <si>
    <t>Materialkurztext DE 82</t>
  </si>
  <si>
    <t>Materialkurztext FR 82</t>
  </si>
  <si>
    <t>Materialkurztext EN 82</t>
  </si>
  <si>
    <t>Grunddatentext DE - 1. Zeile 82</t>
  </si>
  <si>
    <t>Grunddatentext DE - 2. Zeile 82</t>
  </si>
  <si>
    <t>Grunddatentext FR - 1. Zeile 82</t>
  </si>
  <si>
    <t>Grunddatentext FR - 2. Zeile 82</t>
  </si>
  <si>
    <t>Grunddatentext EN - 1. Zeile 82</t>
  </si>
  <si>
    <t>Grunddatentext EN - 2. Zeile 82</t>
  </si>
  <si>
    <t>Materialkurztext DE 83</t>
  </si>
  <si>
    <t>Materialkurztext FR 83</t>
  </si>
  <si>
    <t>Materialkurztext EN 83</t>
  </si>
  <si>
    <t>Grunddatentext DE - 1. Zeile 83</t>
  </si>
  <si>
    <t>Grunddatentext DE - 2. Zeile 83</t>
  </si>
  <si>
    <t>Grunddatentext FR - 1. Zeile 83</t>
  </si>
  <si>
    <t>Grunddatentext FR - 2. Zeile 83</t>
  </si>
  <si>
    <t>Grunddatentext EN - 1. Zeile 83</t>
  </si>
  <si>
    <t>Grunddatentext EN - 2. Zeile 83</t>
  </si>
  <si>
    <t>Materialkurztext DE 84</t>
  </si>
  <si>
    <t>Materialkurztext FR 84</t>
  </si>
  <si>
    <t>Materialkurztext EN 84</t>
  </si>
  <si>
    <t>Grunddatentext DE - 1. Zeile 84</t>
  </si>
  <si>
    <t>Grunddatentext DE - 2. Zeile 84</t>
  </si>
  <si>
    <t>Grunddatentext FR - 1. Zeile 84</t>
  </si>
  <si>
    <t>Grunddatentext FR - 2. Zeile 84</t>
  </si>
  <si>
    <t>Grunddatentext EN - 1. Zeile 84</t>
  </si>
  <si>
    <t>Grunddatentext EN - 2. Zeile 84</t>
  </si>
  <si>
    <t>Materialkurztext DE 85</t>
  </si>
  <si>
    <t>Materialkurztext FR 85</t>
  </si>
  <si>
    <t>Materialkurztext EN 85</t>
  </si>
  <si>
    <t>Grunddatentext DE - 1. Zeile 85</t>
  </si>
  <si>
    <t>Grunddatentext DE - 2. Zeile 85</t>
  </si>
  <si>
    <t>Grunddatentext FR - 1. Zeile 85</t>
  </si>
  <si>
    <t>Grunddatentext FR - 2. Zeile 85</t>
  </si>
  <si>
    <t>Grunddatentext EN - 1. Zeile 85</t>
  </si>
  <si>
    <t>Grunddatentext EN - 2. Zeile 85</t>
  </si>
  <si>
    <t>Materialkurztext DE 86</t>
  </si>
  <si>
    <t>Materialkurztext FR 86</t>
  </si>
  <si>
    <t>Materialkurztext EN 86</t>
  </si>
  <si>
    <t>Grunddatentext DE - 1. Zeile 86</t>
  </si>
  <si>
    <t>Grunddatentext DE - 2. Zeile 86</t>
  </si>
  <si>
    <t>Grunddatentext FR - 1. Zeile 86</t>
  </si>
  <si>
    <t>Grunddatentext FR - 2. Zeile 86</t>
  </si>
  <si>
    <t>Grunddatentext EN - 1. Zeile 86</t>
  </si>
  <si>
    <t>Grunddatentext EN - 2. Zeile 86</t>
  </si>
  <si>
    <t>Materialkurztext DE 87</t>
  </si>
  <si>
    <t>Materialkurztext FR 87</t>
  </si>
  <si>
    <t>Materialkurztext EN 87</t>
  </si>
  <si>
    <t>Grunddatentext DE - 1. Zeile 87</t>
  </si>
  <si>
    <t>Grunddatentext DE - 2. Zeile 87</t>
  </si>
  <si>
    <t>Grunddatentext FR - 1. Zeile 87</t>
  </si>
  <si>
    <t>Grunddatentext FR - 2. Zeile 87</t>
  </si>
  <si>
    <t>Grunddatentext EN - 1. Zeile 87</t>
  </si>
  <si>
    <t>Grunddatentext EN - 2. Zeile 87</t>
  </si>
  <si>
    <t>Materialkurztext DE 88</t>
  </si>
  <si>
    <t>Materialkurztext FR 88</t>
  </si>
  <si>
    <t>Materialkurztext EN 88</t>
  </si>
  <si>
    <t>Grunddatentext DE - 1. Zeile 88</t>
  </si>
  <si>
    <t>Grunddatentext DE - 2. Zeile 88</t>
  </si>
  <si>
    <t>Grunddatentext FR - 1. Zeile 88</t>
  </si>
  <si>
    <t>Grunddatentext FR - 2. Zeile 88</t>
  </si>
  <si>
    <t>Grunddatentext EN - 1. Zeile 88</t>
  </si>
  <si>
    <t>Grunddatentext EN - 2. Zeile 88</t>
  </si>
  <si>
    <t>Materialkurztext DE 89</t>
  </si>
  <si>
    <t>Materialkurztext FR 89</t>
  </si>
  <si>
    <t>Materialkurztext EN 89</t>
  </si>
  <si>
    <t>Grunddatentext DE - 1. Zeile 89</t>
  </si>
  <si>
    <t>Grunddatentext DE - 2. Zeile 89</t>
  </si>
  <si>
    <t>Grunddatentext FR - 1. Zeile 89</t>
  </si>
  <si>
    <t>Grunddatentext FR - 2. Zeile 89</t>
  </si>
  <si>
    <t>Grunddatentext EN - 1. Zeile 89</t>
  </si>
  <si>
    <t>Grunddatentext EN - 2. Zeile 89</t>
  </si>
  <si>
    <t>Materialkurztext DE 90</t>
  </si>
  <si>
    <t>Materialkurztext FR 90</t>
  </si>
  <si>
    <t>Materialkurztext EN 90</t>
  </si>
  <si>
    <t>Grunddatentext DE - 1. Zeile 90</t>
  </si>
  <si>
    <t>Grunddatentext DE - 2. Zeile 90</t>
  </si>
  <si>
    <t>Grunddatentext FR - 1. Zeile 90</t>
  </si>
  <si>
    <t>Grunddatentext FR - 2. Zeile 90</t>
  </si>
  <si>
    <t>Grunddatentext EN - 1. Zeile 90</t>
  </si>
  <si>
    <t>Grunddatentext EN - 2. Zeile 90</t>
  </si>
  <si>
    <t>Materialkurztext DE 91</t>
  </si>
  <si>
    <t>Materialkurztext FR 91</t>
  </si>
  <si>
    <t>Materialkurztext EN 91</t>
  </si>
  <si>
    <t>Grunddatentext DE - 1. Zeile 91</t>
  </si>
  <si>
    <t>Grunddatentext DE - 2. Zeile 91</t>
  </si>
  <si>
    <t>Grunddatentext FR - 1. Zeile 91</t>
  </si>
  <si>
    <t>Grunddatentext FR - 2. Zeile 91</t>
  </si>
  <si>
    <t>Grunddatentext EN - 1. Zeile 91</t>
  </si>
  <si>
    <t>Grunddatentext EN - 2. Zeile 91</t>
  </si>
  <si>
    <t>Materialkurztext DE 92</t>
  </si>
  <si>
    <t>Materialkurztext FR 92</t>
  </si>
  <si>
    <t>Materialkurztext EN 92</t>
  </si>
  <si>
    <t>Grunddatentext DE - 1. Zeile 92</t>
  </si>
  <si>
    <t>Grunddatentext DE - 2. Zeile 92</t>
  </si>
  <si>
    <t>Grunddatentext FR - 1. Zeile 92</t>
  </si>
  <si>
    <t>Grunddatentext FR - 2. Zeile 92</t>
  </si>
  <si>
    <t>Grunddatentext EN - 1. Zeile 92</t>
  </si>
  <si>
    <t>Grunddatentext EN - 2. Zeile 92</t>
  </si>
  <si>
    <t>Materialkurztext DE 93</t>
  </si>
  <si>
    <t>Materialkurztext FR 93</t>
  </si>
  <si>
    <t>Materialkurztext EN 93</t>
  </si>
  <si>
    <t>Grunddatentext DE - 1. Zeile 93</t>
  </si>
  <si>
    <t>Grunddatentext DE - 2. Zeile 93</t>
  </si>
  <si>
    <t>Grunddatentext FR - 1. Zeile 93</t>
  </si>
  <si>
    <t>Grunddatentext FR - 2. Zeile 93</t>
  </si>
  <si>
    <t>Grunddatentext EN - 1. Zeile 93</t>
  </si>
  <si>
    <t>Grunddatentext EN - 2. Zeile 93</t>
  </si>
  <si>
    <t>Materialkurztext DE 94</t>
  </si>
  <si>
    <t>Materialkurztext FR 94</t>
  </si>
  <si>
    <t>Materialkurztext EN 94</t>
  </si>
  <si>
    <t>Grunddatentext DE - 1. Zeile 94</t>
  </si>
  <si>
    <t>Grunddatentext DE - 2. Zeile 94</t>
  </si>
  <si>
    <t>Grunddatentext FR - 1. Zeile 94</t>
  </si>
  <si>
    <t>Grunddatentext FR - 2. Zeile 94</t>
  </si>
  <si>
    <t>Grunddatentext EN - 1. Zeile 94</t>
  </si>
  <si>
    <t>Grunddatentext EN - 2. Zeile 94</t>
  </si>
  <si>
    <t>Materialkurztext DE 95</t>
  </si>
  <si>
    <t>Materialkurztext FR 95</t>
  </si>
  <si>
    <t>Materialkurztext EN 95</t>
  </si>
  <si>
    <t>Grunddatentext DE - 1. Zeile 95</t>
  </si>
  <si>
    <t>Grunddatentext DE - 2. Zeile 95</t>
  </si>
  <si>
    <t>Grunddatentext FR - 1. Zeile 95</t>
  </si>
  <si>
    <t>Grunddatentext FR - 2. Zeile 95</t>
  </si>
  <si>
    <t>Grunddatentext EN - 1. Zeile 95</t>
  </si>
  <si>
    <t>Grunddatentext EN - 2. Zeile 95</t>
  </si>
  <si>
    <t>Materialkurztext DE 96</t>
  </si>
  <si>
    <t>Materialkurztext FR 96</t>
  </si>
  <si>
    <t>Materialkurztext EN 96</t>
  </si>
  <si>
    <t>Grunddatentext DE - 1. Zeile 96</t>
  </si>
  <si>
    <t>Grunddatentext DE - 2. Zeile 96</t>
  </si>
  <si>
    <t>Grunddatentext FR - 1. Zeile 96</t>
  </si>
  <si>
    <t>Grunddatentext FR - 2. Zeile 96</t>
  </si>
  <si>
    <t>Grunddatentext EN - 1. Zeile 96</t>
  </si>
  <si>
    <t>Grunddatentext EN - 2. Zeile 96</t>
  </si>
  <si>
    <t>Materialkurztext DE 97</t>
  </si>
  <si>
    <t>Materialkurztext FR 97</t>
  </si>
  <si>
    <t>Materialkurztext EN 97</t>
  </si>
  <si>
    <t>Grunddatentext DE - 1. Zeile 97</t>
  </si>
  <si>
    <t>Grunddatentext DE - 2. Zeile 97</t>
  </si>
  <si>
    <t>Grunddatentext FR - 1. Zeile 97</t>
  </si>
  <si>
    <t>Grunddatentext FR - 2. Zeile 97</t>
  </si>
  <si>
    <t>Grunddatentext EN - 1. Zeile 97</t>
  </si>
  <si>
    <t>Grunddatentext EN - 2. Zeile 97</t>
  </si>
  <si>
    <t>Materialkurztext DE 98</t>
  </si>
  <si>
    <t>Materialkurztext FR 98</t>
  </si>
  <si>
    <t>Materialkurztext EN 98</t>
  </si>
  <si>
    <t>Grunddatentext DE - 1. Zeile 98</t>
  </si>
  <si>
    <t>Grunddatentext DE - 2. Zeile 98</t>
  </si>
  <si>
    <t>Grunddatentext FR - 1. Zeile 98</t>
  </si>
  <si>
    <t>Grunddatentext FR - 2. Zeile 98</t>
  </si>
  <si>
    <t>Grunddatentext EN - 1. Zeile 98</t>
  </si>
  <si>
    <t>Grunddatentext EN - 2. Zeile 98</t>
  </si>
  <si>
    <t>Materialkurztext DE 99</t>
  </si>
  <si>
    <t>Materialkurztext FR 99</t>
  </si>
  <si>
    <t>Materialkurztext EN 99</t>
  </si>
  <si>
    <t>Grunddatentext DE - 1. Zeile 99</t>
  </si>
  <si>
    <t>Grunddatentext DE - 2. Zeile 99</t>
  </si>
  <si>
    <t>Grunddatentext FR - 1. Zeile 99</t>
  </si>
  <si>
    <t>Grunddatentext FR - 2. Zeile 99</t>
  </si>
  <si>
    <t>Grunddatentext EN - 1. Zeile 99</t>
  </si>
  <si>
    <t>Grunddatentext EN - 2. Zeile 99</t>
  </si>
  <si>
    <t>Materialkurztext DE 100</t>
  </si>
  <si>
    <t>Materialkurztext FR 100</t>
  </si>
  <si>
    <t>Materialkurztext EN 100</t>
  </si>
  <si>
    <t>Grunddatentext DE - 1. Zeile 100</t>
  </si>
  <si>
    <t>Grunddatentext DE - 2. Zeile 100</t>
  </si>
  <si>
    <t>Grunddatentext FR - 1. Zeile 100</t>
  </si>
  <si>
    <t>Grunddatentext FR - 2. Zeile 100</t>
  </si>
  <si>
    <t>Grunddatentext EN - 1. Zeile 100</t>
  </si>
  <si>
    <t>Grunddatentext EN - 2. Zeile 100</t>
  </si>
  <si>
    <t>Materialkurztext DE 101</t>
  </si>
  <si>
    <t>Materialkurztext FR 101</t>
  </si>
  <si>
    <t>Materialkurztext EN 101</t>
  </si>
  <si>
    <t>Grunddatentext DE - 1. Zeile 101</t>
  </si>
  <si>
    <t>Grunddatentext DE - 2. Zeile 101</t>
  </si>
  <si>
    <t>Grunddatentext FR - 1. Zeile 101</t>
  </si>
  <si>
    <t>Grunddatentext FR - 2. Zeile 101</t>
  </si>
  <si>
    <t>Grunddatentext EN - 1. Zeile 101</t>
  </si>
  <si>
    <t>Grunddatentext EN - 2. Zeile 101</t>
  </si>
  <si>
    <t>Materialkurztext DE 102</t>
  </si>
  <si>
    <t>Materialkurztext FR 102</t>
  </si>
  <si>
    <t>Materialkurztext EN 102</t>
  </si>
  <si>
    <t>Grunddatentext DE - 1. Zeile 102</t>
  </si>
  <si>
    <t>Grunddatentext DE - 2. Zeile 102</t>
  </si>
  <si>
    <t>Grunddatentext FR - 1. Zeile 102</t>
  </si>
  <si>
    <t>Grunddatentext FR - 2. Zeile 102</t>
  </si>
  <si>
    <t>Grunddatentext EN - 1. Zeile 102</t>
  </si>
  <si>
    <t>Grunddatentext EN - 2. Zeile 102</t>
  </si>
  <si>
    <t>Materialkurztext DE 103</t>
  </si>
  <si>
    <t>Materialkurztext FR 103</t>
  </si>
  <si>
    <t>Materialkurztext EN 103</t>
  </si>
  <si>
    <t>Grunddatentext DE - 1. Zeile 103</t>
  </si>
  <si>
    <t>Grunddatentext DE - 2. Zeile 103</t>
  </si>
  <si>
    <t>Grunddatentext FR - 1. Zeile 103</t>
  </si>
  <si>
    <t>Grunddatentext FR - 2. Zeile 103</t>
  </si>
  <si>
    <t>Grunddatentext EN - 1. Zeile 103</t>
  </si>
  <si>
    <t>Grunddatentext EN - 2. Zeile 103</t>
  </si>
  <si>
    <t>Materialkurztext DE 104</t>
  </si>
  <si>
    <t>Materialkurztext FR 104</t>
  </si>
  <si>
    <t>Materialkurztext EN 104</t>
  </si>
  <si>
    <t>Grunddatentext DE - 1. Zeile 104</t>
  </si>
  <si>
    <t>Grunddatentext DE - 2. Zeile 104</t>
  </si>
  <si>
    <t>Grunddatentext FR - 1. Zeile 104</t>
  </si>
  <si>
    <t>Grunddatentext FR - 2. Zeile 104</t>
  </si>
  <si>
    <t>Grunddatentext EN - 1. Zeile 104</t>
  </si>
  <si>
    <t>Grunddatentext EN - 2. Zeile 104</t>
  </si>
  <si>
    <t>Materialkurztext DE 105</t>
  </si>
  <si>
    <t>Materialkurztext FR 105</t>
  </si>
  <si>
    <t>Materialkurztext EN 105</t>
  </si>
  <si>
    <t>Grunddatentext DE - 1. Zeile 105</t>
  </si>
  <si>
    <t>Grunddatentext DE - 2. Zeile 105</t>
  </si>
  <si>
    <t>Grunddatentext FR - 1. Zeile 105</t>
  </si>
  <si>
    <t>Grunddatentext FR - 2. Zeile 105</t>
  </si>
  <si>
    <t>Grunddatentext EN - 1. Zeile 105</t>
  </si>
  <si>
    <t>Grunddatentext EN - 2. Zeile 105</t>
  </si>
  <si>
    <t>Materialkurztext DE 106</t>
  </si>
  <si>
    <t>Materialkurztext FR 106</t>
  </si>
  <si>
    <t>Materialkurztext EN 106</t>
  </si>
  <si>
    <t>Grunddatentext DE - 1. Zeile 106</t>
  </si>
  <si>
    <t>Grunddatentext DE - 2. Zeile 106</t>
  </si>
  <si>
    <t>Grunddatentext FR - 1. Zeile 106</t>
  </si>
  <si>
    <t>Grunddatentext FR - 2. Zeile 106</t>
  </si>
  <si>
    <t>Grunddatentext EN - 1. Zeile 106</t>
  </si>
  <si>
    <t>Grunddatentext EN - 2. Zeile 106</t>
  </si>
  <si>
    <t>Materialkurztext DE 107</t>
  </si>
  <si>
    <t>Materialkurztext FR 107</t>
  </si>
  <si>
    <t>Materialkurztext EN 107</t>
  </si>
  <si>
    <t>Grunddatentext DE - 1. Zeile 107</t>
  </si>
  <si>
    <t>Grunddatentext DE - 2. Zeile 107</t>
  </si>
  <si>
    <t>Grunddatentext FR - 1. Zeile 107</t>
  </si>
  <si>
    <t>Grunddatentext FR - 2. Zeile 107</t>
  </si>
  <si>
    <t>Grunddatentext EN - 1. Zeile 107</t>
  </si>
  <si>
    <t>Grunddatentext EN - 2. Zeile 107</t>
  </si>
  <si>
    <t>Materialkurztext DE 108</t>
  </si>
  <si>
    <t>Materialkurztext FR 108</t>
  </si>
  <si>
    <t>Materialkurztext EN 108</t>
  </si>
  <si>
    <t>Grunddatentext DE - 1. Zeile 108</t>
  </si>
  <si>
    <t>Grunddatentext DE - 2. Zeile 108</t>
  </si>
  <si>
    <t>Grunddatentext FR - 1. Zeile 108</t>
  </si>
  <si>
    <t>Grunddatentext FR - 2. Zeile 108</t>
  </si>
  <si>
    <t>Grunddatentext EN - 1. Zeile 108</t>
  </si>
  <si>
    <t>Grunddatentext EN - 2. Zeile 108</t>
  </si>
  <si>
    <t>Materialkurztext DE 109</t>
  </si>
  <si>
    <t>Materialkurztext FR 109</t>
  </si>
  <si>
    <t>Materialkurztext EN 109</t>
  </si>
  <si>
    <t>Grunddatentext DE - 1. Zeile 109</t>
  </si>
  <si>
    <t>Grunddatentext DE - 2. Zeile 109</t>
  </si>
  <si>
    <t>Grunddatentext FR - 1. Zeile 109</t>
  </si>
  <si>
    <t>Grunddatentext FR - 2. Zeile 109</t>
  </si>
  <si>
    <t>Grunddatentext EN - 1. Zeile 109</t>
  </si>
  <si>
    <t>Grunddatentext EN - 2. Zeile 109</t>
  </si>
  <si>
    <t>Materialkurztext DE 110</t>
  </si>
  <si>
    <t>Materialkurztext FR 110</t>
  </si>
  <si>
    <t>Materialkurztext EN 110</t>
  </si>
  <si>
    <t>Grunddatentext DE - 1. Zeile 110</t>
  </si>
  <si>
    <t>Grunddatentext DE - 2. Zeile 110</t>
  </si>
  <si>
    <t>Grunddatentext FR - 1. Zeile 110</t>
  </si>
  <si>
    <t>Grunddatentext FR - 2. Zeile 110</t>
  </si>
  <si>
    <t>Grunddatentext EN - 1. Zeile 110</t>
  </si>
  <si>
    <t>Grunddatentext EN - 2. Zeile 110</t>
  </si>
  <si>
    <t>Materialkurztext DE 111</t>
  </si>
  <si>
    <t>Materialkurztext FR 111</t>
  </si>
  <si>
    <t>Materialkurztext EN 111</t>
  </si>
  <si>
    <t>Grunddatentext DE - 1. Zeile 111</t>
  </si>
  <si>
    <t>Grunddatentext DE - 2. Zeile 111</t>
  </si>
  <si>
    <t>Grunddatentext FR - 1. Zeile 111</t>
  </si>
  <si>
    <t>Grunddatentext FR - 2. Zeile 111</t>
  </si>
  <si>
    <t>Grunddatentext EN - 1. Zeile 111</t>
  </si>
  <si>
    <t>Grunddatentext EN - 2. Zeile 111</t>
  </si>
  <si>
    <t>Materialkurztext DE 112</t>
  </si>
  <si>
    <t>Materialkurztext FR 112</t>
  </si>
  <si>
    <t>Materialkurztext EN 112</t>
  </si>
  <si>
    <t>Grunddatentext DE - 1. Zeile 112</t>
  </si>
  <si>
    <t>Grunddatentext DE - 2. Zeile 112</t>
  </si>
  <si>
    <t>Grunddatentext FR - 1. Zeile 112</t>
  </si>
  <si>
    <t>Grunddatentext FR - 2. Zeile 112</t>
  </si>
  <si>
    <t>Grunddatentext EN - 1. Zeile 112</t>
  </si>
  <si>
    <t>Grunddatentext EN - 2. Zeile 112</t>
  </si>
  <si>
    <t>Materialkurztext DE 113</t>
  </si>
  <si>
    <t>Materialkurztext FR 113</t>
  </si>
  <si>
    <t>Materialkurztext EN 113</t>
  </si>
  <si>
    <t>Grunddatentext DE - 1. Zeile 113</t>
  </si>
  <si>
    <t>Grunddatentext DE - 2. Zeile 113</t>
  </si>
  <si>
    <t>Grunddatentext FR - 1. Zeile 113</t>
  </si>
  <si>
    <t>Grunddatentext FR - 2. Zeile 113</t>
  </si>
  <si>
    <t>Grunddatentext EN - 1. Zeile 113</t>
  </si>
  <si>
    <t>Grunddatentext EN - 2. Zeile 113</t>
  </si>
  <si>
    <t>Materialkurztext DE 114</t>
  </si>
  <si>
    <t>Materialkurztext FR 114</t>
  </si>
  <si>
    <t>Materialkurztext EN 114</t>
  </si>
  <si>
    <t>Grunddatentext DE - 1. Zeile 114</t>
  </si>
  <si>
    <t>Grunddatentext DE - 2. Zeile 114</t>
  </si>
  <si>
    <t>Grunddatentext FR - 1. Zeile 114</t>
  </si>
  <si>
    <t>Grunddatentext FR - 2. Zeile 114</t>
  </si>
  <si>
    <t>Grunddatentext EN - 1. Zeile 114</t>
  </si>
  <si>
    <t>Grunddatentext EN - 2. Zeile 114</t>
  </si>
  <si>
    <t>Materialkurztext DE 115</t>
  </si>
  <si>
    <t>Materialkurztext FR 115</t>
  </si>
  <si>
    <t>Materialkurztext EN 115</t>
  </si>
  <si>
    <t>Grunddatentext DE - 1. Zeile 115</t>
  </si>
  <si>
    <t>Grunddatentext DE - 2. Zeile 115</t>
  </si>
  <si>
    <t>Grunddatentext FR - 1. Zeile 115</t>
  </si>
  <si>
    <t>Grunddatentext FR - 2. Zeile 115</t>
  </si>
  <si>
    <t>Grunddatentext EN - 1. Zeile 115</t>
  </si>
  <si>
    <t>Grunddatentext EN - 2. Zeile 115</t>
  </si>
  <si>
    <t>Materialkurztext DE 116</t>
  </si>
  <si>
    <t>Materialkurztext FR 116</t>
  </si>
  <si>
    <t>Materialkurztext EN 116</t>
  </si>
  <si>
    <t>Grunddatentext DE - 1. Zeile 116</t>
  </si>
  <si>
    <t>Grunddatentext DE - 2. Zeile 116</t>
  </si>
  <si>
    <t>Grunddatentext FR - 1. Zeile 116</t>
  </si>
  <si>
    <t>Grunddatentext FR - 2. Zeile 116</t>
  </si>
  <si>
    <t>Grunddatentext EN - 1. Zeile 116</t>
  </si>
  <si>
    <t>Grunddatentext EN - 2. Zeile 116</t>
  </si>
  <si>
    <t>Materialkurztext DE 117</t>
  </si>
  <si>
    <t>Materialkurztext FR 117</t>
  </si>
  <si>
    <t>Materialkurztext EN 117</t>
  </si>
  <si>
    <t>Grunddatentext DE - 1. Zeile 117</t>
  </si>
  <si>
    <t>Grunddatentext DE - 2. Zeile 117</t>
  </si>
  <si>
    <t>Grunddatentext FR - 1. Zeile 117</t>
  </si>
  <si>
    <t>Grunddatentext FR - 2. Zeile 117</t>
  </si>
  <si>
    <t>Grunddatentext EN - 1. Zeile 117</t>
  </si>
  <si>
    <t>Grunddatentext EN - 2. Zeile 117</t>
  </si>
  <si>
    <t>Materialkurztext DE 118</t>
  </si>
  <si>
    <t>Materialkurztext FR 118</t>
  </si>
  <si>
    <t>Materialkurztext EN 118</t>
  </si>
  <si>
    <t>Grunddatentext DE - 1. Zeile 118</t>
  </si>
  <si>
    <t>Grunddatentext DE - 2. Zeile 118</t>
  </si>
  <si>
    <t>Grunddatentext FR - 1. Zeile 118</t>
  </si>
  <si>
    <t>Grunddatentext FR - 2. Zeile 118</t>
  </si>
  <si>
    <t>Grunddatentext EN - 1. Zeile 118</t>
  </si>
  <si>
    <t>Grunddatentext EN - 2. Zeile 118</t>
  </si>
  <si>
    <t>Materialkurztext DE 119</t>
  </si>
  <si>
    <t>Materialkurztext FR 119</t>
  </si>
  <si>
    <t>Materialkurztext EN 119</t>
  </si>
  <si>
    <t>Grunddatentext DE - 1. Zeile 119</t>
  </si>
  <si>
    <t>Grunddatentext DE - 2. Zeile 119</t>
  </si>
  <si>
    <t>Grunddatentext FR - 1. Zeile 119</t>
  </si>
  <si>
    <t>Grunddatentext FR - 2. Zeile 119</t>
  </si>
  <si>
    <t>Grunddatentext EN - 1. Zeile 119</t>
  </si>
  <si>
    <t>Grunddatentext EN - 2. Zeile 119</t>
  </si>
  <si>
    <t>Materialkurztext DE 120</t>
  </si>
  <si>
    <t>Materialkurztext FR 120</t>
  </si>
  <si>
    <t>Materialkurztext EN 120</t>
  </si>
  <si>
    <t>Grunddatentext DE - 1. Zeile 120</t>
  </si>
  <si>
    <t>Grunddatentext DE - 2. Zeile 120</t>
  </si>
  <si>
    <t>Grunddatentext FR - 1. Zeile 120</t>
  </si>
  <si>
    <t>Grunddatentext FR - 2. Zeile 120</t>
  </si>
  <si>
    <t>Grunddatentext EN - 1. Zeile 120</t>
  </si>
  <si>
    <t>Grunddatentext EN - 2. Zeile 120</t>
  </si>
  <si>
    <t>Materialkurztext DE 121</t>
  </si>
  <si>
    <t>Materialkurztext FR 121</t>
  </si>
  <si>
    <t>Materialkurztext EN 121</t>
  </si>
  <si>
    <t>Grunddatentext DE - 1. Zeile 121</t>
  </si>
  <si>
    <t>Grunddatentext DE - 2. Zeile 121</t>
  </si>
  <si>
    <t>Grunddatentext FR - 1. Zeile 121</t>
  </si>
  <si>
    <t>Grunddatentext FR - 2. Zeile 121</t>
  </si>
  <si>
    <t>Grunddatentext EN - 1. Zeile 121</t>
  </si>
  <si>
    <t>Grunddatentext EN - 2. Zeile 121</t>
  </si>
  <si>
    <t>Materialkurztext DE 122</t>
  </si>
  <si>
    <t>Materialkurztext FR 122</t>
  </si>
  <si>
    <t>Materialkurztext EN 122</t>
  </si>
  <si>
    <t>Grunddatentext DE - 1. Zeile 122</t>
  </si>
  <si>
    <t>Grunddatentext DE - 2. Zeile 122</t>
  </si>
  <si>
    <t>Grunddatentext FR - 1. Zeile 122</t>
  </si>
  <si>
    <t>Grunddatentext FR - 2. Zeile 122</t>
  </si>
  <si>
    <t>Grunddatentext EN - 1. Zeile 122</t>
  </si>
  <si>
    <t>Grunddatentext EN - 2. Zeile 122</t>
  </si>
  <si>
    <t>Materialkurztext DE 123</t>
  </si>
  <si>
    <t>Materialkurztext FR 123</t>
  </si>
  <si>
    <t>Materialkurztext EN 123</t>
  </si>
  <si>
    <t>Grunddatentext DE - 1. Zeile 123</t>
  </si>
  <si>
    <t>Grunddatentext DE - 2. Zeile 123</t>
  </si>
  <si>
    <t>Grunddatentext FR - 1. Zeile 123</t>
  </si>
  <si>
    <t>Grunddatentext FR - 2. Zeile 123</t>
  </si>
  <si>
    <t>Grunddatentext EN - 1. Zeile 123</t>
  </si>
  <si>
    <t>Grunddatentext EN - 2. Zeile 123</t>
  </si>
  <si>
    <t>Materialkurztext DE 124</t>
  </si>
  <si>
    <t>Materialkurztext FR 124</t>
  </si>
  <si>
    <t>Materialkurztext EN 124</t>
  </si>
  <si>
    <t>Grunddatentext DE - 1. Zeile 124</t>
  </si>
  <si>
    <t>Grunddatentext DE - 2. Zeile 124</t>
  </si>
  <si>
    <t>Grunddatentext FR - 1. Zeile 124</t>
  </si>
  <si>
    <t>Grunddatentext FR - 2. Zeile 124</t>
  </si>
  <si>
    <t>Grunddatentext EN - 1. Zeile 124</t>
  </si>
  <si>
    <t>Grunddatentext EN - 2. Zeile 124</t>
  </si>
  <si>
    <t>Materialkurztext DE 125</t>
  </si>
  <si>
    <t>Materialkurztext FR 125</t>
  </si>
  <si>
    <t>Materialkurztext EN 125</t>
  </si>
  <si>
    <t>Grunddatentext DE - 1. Zeile 125</t>
  </si>
  <si>
    <t>Grunddatentext DE - 2. Zeile 125</t>
  </si>
  <si>
    <t>Grunddatentext FR - 1. Zeile 125</t>
  </si>
  <si>
    <t>Grunddatentext FR - 2. Zeile 125</t>
  </si>
  <si>
    <t>Grunddatentext EN - 1. Zeile 125</t>
  </si>
  <si>
    <t>Grunddatentext EN - 2. Zeile 125</t>
  </si>
  <si>
    <t>Materialkurztext DE 126</t>
  </si>
  <si>
    <t>Materialkurztext FR 126</t>
  </si>
  <si>
    <t>Materialkurztext EN 126</t>
  </si>
  <si>
    <t>Grunddatentext DE - 1. Zeile 126</t>
  </si>
  <si>
    <t>Grunddatentext DE - 2. Zeile 126</t>
  </si>
  <si>
    <t>Grunddatentext FR - 1. Zeile 126</t>
  </si>
  <si>
    <t>Grunddatentext FR - 2. Zeile 126</t>
  </si>
  <si>
    <t>Grunddatentext EN - 1. Zeile 126</t>
  </si>
  <si>
    <t>Grunddatentext EN - 2. Zeile 126</t>
  </si>
  <si>
    <t>Materialkurztext DE 127</t>
  </si>
  <si>
    <t>Materialkurztext FR 127</t>
  </si>
  <si>
    <t>Materialkurztext EN 127</t>
  </si>
  <si>
    <t>Grunddatentext DE - 1. Zeile 127</t>
  </si>
  <si>
    <t>Grunddatentext DE - 2. Zeile 127</t>
  </si>
  <si>
    <t>Grunddatentext FR - 1. Zeile 127</t>
  </si>
  <si>
    <t>Grunddatentext FR - 2. Zeile 127</t>
  </si>
  <si>
    <t>Grunddatentext EN - 1. Zeile 127</t>
  </si>
  <si>
    <t>Grunddatentext EN - 2. Zeile 127</t>
  </si>
  <si>
    <t>Materialkurztext DE 128</t>
  </si>
  <si>
    <t>Materialkurztext FR 128</t>
  </si>
  <si>
    <t>Materialkurztext EN 128</t>
  </si>
  <si>
    <t>Grunddatentext DE - 1. Zeile 128</t>
  </si>
  <si>
    <t>Grunddatentext DE - 2. Zeile 128</t>
  </si>
  <si>
    <t>Grunddatentext FR - 1. Zeile 128</t>
  </si>
  <si>
    <t>Grunddatentext FR - 2. Zeile 128</t>
  </si>
  <si>
    <t>Grunddatentext EN - 1. Zeile 128</t>
  </si>
  <si>
    <t>Grunddatentext EN - 2. Zeile 128</t>
  </si>
  <si>
    <t>Materialkurztext DE 129</t>
  </si>
  <si>
    <t>Materialkurztext FR 129</t>
  </si>
  <si>
    <t>Materialkurztext EN 129</t>
  </si>
  <si>
    <t>Grunddatentext DE - 1. Zeile 129</t>
  </si>
  <si>
    <t>Grunddatentext DE - 2. Zeile 129</t>
  </si>
  <si>
    <t>Grunddatentext FR - 1. Zeile 129</t>
  </si>
  <si>
    <t>Grunddatentext FR - 2. Zeile 129</t>
  </si>
  <si>
    <t>Grunddatentext EN - 1. Zeile 129</t>
  </si>
  <si>
    <t>Grunddatentext EN - 2. Zeile 129</t>
  </si>
  <si>
    <t>Materialkurztext DE 130</t>
  </si>
  <si>
    <t>Materialkurztext FR 130</t>
  </si>
  <si>
    <t>Materialkurztext EN 130</t>
  </si>
  <si>
    <t>Grunddatentext DE - 1. Zeile 130</t>
  </si>
  <si>
    <t>Grunddatentext DE - 2. Zeile 130</t>
  </si>
  <si>
    <t>Grunddatentext FR - 1. Zeile 130</t>
  </si>
  <si>
    <t>Grunddatentext FR - 2. Zeile 130</t>
  </si>
  <si>
    <t>Grunddatentext EN - 1. Zeile 130</t>
  </si>
  <si>
    <t>Grunddatentext EN - 2. Zeile 130</t>
  </si>
  <si>
    <t>Materialkurztext DE 131</t>
  </si>
  <si>
    <t>Materialkurztext FR 131</t>
  </si>
  <si>
    <t>Materialkurztext EN 131</t>
  </si>
  <si>
    <t>Grunddatentext DE - 1. Zeile 131</t>
  </si>
  <si>
    <t>Grunddatentext DE - 2. Zeile 131</t>
  </si>
  <si>
    <t>Grunddatentext FR - 1. Zeile 131</t>
  </si>
  <si>
    <t>Grunddatentext FR - 2. Zeile 131</t>
  </si>
  <si>
    <t>Grunddatentext EN - 1. Zeile 131</t>
  </si>
  <si>
    <t>Grunddatentext EN - 2. Zeile 131</t>
  </si>
  <si>
    <t>Materialkurztext DE 132</t>
  </si>
  <si>
    <t>Materialkurztext FR 132</t>
  </si>
  <si>
    <t>Materialkurztext EN 132</t>
  </si>
  <si>
    <t>Grunddatentext DE - 1. Zeile 132</t>
  </si>
  <si>
    <t>Grunddatentext DE - 2. Zeile 132</t>
  </si>
  <si>
    <t>Grunddatentext FR - 1. Zeile 132</t>
  </si>
  <si>
    <t>Grunddatentext FR - 2. Zeile 132</t>
  </si>
  <si>
    <t>Grunddatentext EN - 1. Zeile 132</t>
  </si>
  <si>
    <t>Grunddatentext EN - 2. Zeile 132</t>
  </si>
  <si>
    <t>Materialkurztext DE 133</t>
  </si>
  <si>
    <t>Materialkurztext FR 133</t>
  </si>
  <si>
    <t>Materialkurztext EN 133</t>
  </si>
  <si>
    <t>Grunddatentext DE - 1. Zeile 133</t>
  </si>
  <si>
    <t>Grunddatentext DE - 2. Zeile 133</t>
  </si>
  <si>
    <t>Grunddatentext FR - 1. Zeile 133</t>
  </si>
  <si>
    <t>Grunddatentext FR - 2. Zeile 133</t>
  </si>
  <si>
    <t>Grunddatentext EN - 1. Zeile 133</t>
  </si>
  <si>
    <t>Grunddatentext EN - 2. Zeile 133</t>
  </si>
  <si>
    <t>Materialkurztext DE 134</t>
  </si>
  <si>
    <t>Materialkurztext FR 134</t>
  </si>
  <si>
    <t>Materialkurztext EN 134</t>
  </si>
  <si>
    <t>Grunddatentext DE - 1. Zeile 134</t>
  </si>
  <si>
    <t>Grunddatentext DE - 2. Zeile 134</t>
  </si>
  <si>
    <t>Grunddatentext FR - 1. Zeile 134</t>
  </si>
  <si>
    <t>Grunddatentext FR - 2. Zeile 134</t>
  </si>
  <si>
    <t>Grunddatentext EN - 1. Zeile 134</t>
  </si>
  <si>
    <t>Grunddatentext EN - 2. Zeile 134</t>
  </si>
  <si>
    <t>Materialkurztext DE 135</t>
  </si>
  <si>
    <t>Materialkurztext FR 135</t>
  </si>
  <si>
    <t>Materialkurztext EN 135</t>
  </si>
  <si>
    <t>Grunddatentext DE - 1. Zeile 135</t>
  </si>
  <si>
    <t>Grunddatentext DE - 2. Zeile 135</t>
  </si>
  <si>
    <t>Grunddatentext FR - 1. Zeile 135</t>
  </si>
  <si>
    <t>Grunddatentext FR - 2. Zeile 135</t>
  </si>
  <si>
    <t>Grunddatentext EN - 1. Zeile 135</t>
  </si>
  <si>
    <t>Grunddatentext EN - 2. Zeile 135</t>
  </si>
  <si>
    <t>Materialkurztext DE 136</t>
  </si>
  <si>
    <t>Materialkurztext FR 136</t>
  </si>
  <si>
    <t>Materialkurztext EN 136</t>
  </si>
  <si>
    <t>Grunddatentext DE - 1. Zeile 136</t>
  </si>
  <si>
    <t>Grunddatentext DE - 2. Zeile 136</t>
  </si>
  <si>
    <t>Grunddatentext FR - 1. Zeile 136</t>
  </si>
  <si>
    <t>Grunddatentext FR - 2. Zeile 136</t>
  </si>
  <si>
    <t>Grunddatentext EN - 1. Zeile 136</t>
  </si>
  <si>
    <t>Grunddatentext EN - 2. Zeile 136</t>
  </si>
  <si>
    <t>Materialkurztext DE 137</t>
  </si>
  <si>
    <t>Materialkurztext FR 137</t>
  </si>
  <si>
    <t>Materialkurztext EN 137</t>
  </si>
  <si>
    <t>Grunddatentext DE - 1. Zeile 137</t>
  </si>
  <si>
    <t>Grunddatentext DE - 2. Zeile 137</t>
  </si>
  <si>
    <t>Grunddatentext FR - 1. Zeile 137</t>
  </si>
  <si>
    <t>Grunddatentext FR - 2. Zeile 137</t>
  </si>
  <si>
    <t>Grunddatentext EN - 1. Zeile 137</t>
  </si>
  <si>
    <t>Grunddatentext EN - 2. Zeile 137</t>
  </si>
  <si>
    <t>Materialkurztext DE 138</t>
  </si>
  <si>
    <t>Materialkurztext FR 138</t>
  </si>
  <si>
    <t>Materialkurztext EN 138</t>
  </si>
  <si>
    <t>Grunddatentext DE - 1. Zeile 138</t>
  </si>
  <si>
    <t>Grunddatentext DE - 2. Zeile 138</t>
  </si>
  <si>
    <t>Grunddatentext FR - 1. Zeile 138</t>
  </si>
  <si>
    <t>Grunddatentext FR - 2. Zeile 138</t>
  </si>
  <si>
    <t>Grunddatentext EN - 1. Zeile 138</t>
  </si>
  <si>
    <t>Grunddatentext EN - 2. Zeile 138</t>
  </si>
  <si>
    <t>Materialkurztext DE 139</t>
  </si>
  <si>
    <t>Materialkurztext FR 139</t>
  </si>
  <si>
    <t>Materialkurztext EN 139</t>
  </si>
  <si>
    <t>Grunddatentext DE - 1. Zeile 139</t>
  </si>
  <si>
    <t>Grunddatentext DE - 2. Zeile 139</t>
  </si>
  <si>
    <t>Grunddatentext FR - 1. Zeile 139</t>
  </si>
  <si>
    <t>Grunddatentext FR - 2. Zeile 139</t>
  </si>
  <si>
    <t>Grunddatentext EN - 1. Zeile 139</t>
  </si>
  <si>
    <t>Grunddatentext EN - 2. Zeile 139</t>
  </si>
  <si>
    <t>Materialkurztext DE 140</t>
  </si>
  <si>
    <t>Materialkurztext FR 140</t>
  </si>
  <si>
    <t>Materialkurztext EN 140</t>
  </si>
  <si>
    <t>Grunddatentext DE - 1. Zeile 140</t>
  </si>
  <si>
    <t>Grunddatentext DE - 2. Zeile 140</t>
  </si>
  <si>
    <t>Grunddatentext FR - 1. Zeile 140</t>
  </si>
  <si>
    <t>Grunddatentext FR - 2. Zeile 140</t>
  </si>
  <si>
    <t>Grunddatentext EN - 1. Zeile 140</t>
  </si>
  <si>
    <t>Grunddatentext EN - 2. Zeile 140</t>
  </si>
  <si>
    <t>Materialkurztext DE 141</t>
  </si>
  <si>
    <t>Materialkurztext FR 141</t>
  </si>
  <si>
    <t>Materialkurztext EN 141</t>
  </si>
  <si>
    <t>Grunddatentext DE - 1. Zeile 141</t>
  </si>
  <si>
    <t>Grunddatentext DE - 2. Zeile 141</t>
  </si>
  <si>
    <t>Grunddatentext FR - 1. Zeile 141</t>
  </si>
  <si>
    <t>Grunddatentext FR - 2. Zeile 141</t>
  </si>
  <si>
    <t>Grunddatentext EN - 1. Zeile 141</t>
  </si>
  <si>
    <t>Grunddatentext EN - 2. Zeile 141</t>
  </si>
  <si>
    <t>Materialkurztext DE 142</t>
  </si>
  <si>
    <t>Materialkurztext FR 142</t>
  </si>
  <si>
    <t>Materialkurztext EN 142</t>
  </si>
  <si>
    <t>Grunddatentext DE - 1. Zeile 142</t>
  </si>
  <si>
    <t>Grunddatentext DE - 2. Zeile 142</t>
  </si>
  <si>
    <t>Grunddatentext FR - 1. Zeile 142</t>
  </si>
  <si>
    <t>Grunddatentext FR - 2. Zeile 142</t>
  </si>
  <si>
    <t>Grunddatentext EN - 1. Zeile 142</t>
  </si>
  <si>
    <t>Grunddatentext EN - 2. Zeile 142</t>
  </si>
  <si>
    <t>Materialkurztext DE 143</t>
  </si>
  <si>
    <t>Materialkurztext FR 143</t>
  </si>
  <si>
    <t>Materialkurztext EN 143</t>
  </si>
  <si>
    <t>Grunddatentext DE - 1. Zeile 143</t>
  </si>
  <si>
    <t>Grunddatentext DE - 2. Zeile 143</t>
  </si>
  <si>
    <t>Grunddatentext FR - 1. Zeile 143</t>
  </si>
  <si>
    <t>Grunddatentext FR - 2. Zeile 143</t>
  </si>
  <si>
    <t>Grunddatentext EN - 1. Zeile 143</t>
  </si>
  <si>
    <t>Grunddatentext EN - 2. Zeile 143</t>
  </si>
  <si>
    <t>Materialkurztext DE 144</t>
  </si>
  <si>
    <t>Materialkurztext FR 144</t>
  </si>
  <si>
    <t>Materialkurztext EN 144</t>
  </si>
  <si>
    <t>Grunddatentext DE - 1. Zeile 144</t>
  </si>
  <si>
    <t>Grunddatentext DE - 2. Zeile 144</t>
  </si>
  <si>
    <t>Grunddatentext FR - 1. Zeile 144</t>
  </si>
  <si>
    <t>Grunddatentext FR - 2. Zeile 144</t>
  </si>
  <si>
    <t>Grunddatentext EN - 1. Zeile 144</t>
  </si>
  <si>
    <t>Grunddatentext EN - 2. Zeile 144</t>
  </si>
  <si>
    <t>Materialkurztext DE 145</t>
  </si>
  <si>
    <t>Materialkurztext FR 145</t>
  </si>
  <si>
    <t>Materialkurztext EN 145</t>
  </si>
  <si>
    <t>Grunddatentext DE - 1. Zeile 145</t>
  </si>
  <si>
    <t>Grunddatentext DE - 2. Zeile 145</t>
  </si>
  <si>
    <t>Grunddatentext FR - 1. Zeile 145</t>
  </si>
  <si>
    <t>Grunddatentext FR - 2. Zeile 145</t>
  </si>
  <si>
    <t>Grunddatentext EN - 1. Zeile 145</t>
  </si>
  <si>
    <t>Grunddatentext EN - 2. Zeile 145</t>
  </si>
  <si>
    <t>Materialkurztext DE 146</t>
  </si>
  <si>
    <t>Materialkurztext FR 146</t>
  </si>
  <si>
    <t>Materialkurztext EN 146</t>
  </si>
  <si>
    <t>Grunddatentext DE - 1. Zeile 146</t>
  </si>
  <si>
    <t>Grunddatentext DE - 2. Zeile 146</t>
  </si>
  <si>
    <t>Grunddatentext FR - 1. Zeile 146</t>
  </si>
  <si>
    <t>Grunddatentext FR - 2. Zeile 146</t>
  </si>
  <si>
    <t>Grunddatentext EN - 1. Zeile 146</t>
  </si>
  <si>
    <t>Grunddatentext EN - 2. Zeile 146</t>
  </si>
  <si>
    <t>Materialkurztext DE 147</t>
  </si>
  <si>
    <t>Materialkurztext FR 147</t>
  </si>
  <si>
    <t>Materialkurztext EN 147</t>
  </si>
  <si>
    <t>Grunddatentext DE - 1. Zeile 147</t>
  </si>
  <si>
    <t>Grunddatentext DE - 2. Zeile 147</t>
  </si>
  <si>
    <t>Grunddatentext FR - 1. Zeile 147</t>
  </si>
  <si>
    <t>Grunddatentext FR - 2. Zeile 147</t>
  </si>
  <si>
    <t>Grunddatentext EN - 1. Zeile 147</t>
  </si>
  <si>
    <t>Grunddatentext EN - 2. Zeile 147</t>
  </si>
  <si>
    <t>Materialkurztext DE 148</t>
  </si>
  <si>
    <t>Materialkurztext FR 148</t>
  </si>
  <si>
    <t>Materialkurztext EN 148</t>
  </si>
  <si>
    <t>Grunddatentext DE - 1. Zeile 148</t>
  </si>
  <si>
    <t>Grunddatentext DE - 2. Zeile 148</t>
  </si>
  <si>
    <t>Grunddatentext FR - 1. Zeile 148</t>
  </si>
  <si>
    <t>Grunddatentext FR - 2. Zeile 148</t>
  </si>
  <si>
    <t>Grunddatentext EN - 1. Zeile 148</t>
  </si>
  <si>
    <t>Grunddatentext EN - 2. Zeile 148</t>
  </si>
  <si>
    <t>Materialkurztext DE 149</t>
  </si>
  <si>
    <t>Materialkurztext FR 149</t>
  </si>
  <si>
    <t>Materialkurztext EN 149</t>
  </si>
  <si>
    <t>Grunddatentext DE - 1. Zeile 149</t>
  </si>
  <si>
    <t>Grunddatentext DE - 2. Zeile 149</t>
  </si>
  <si>
    <t>Grunddatentext FR - 1. Zeile 149</t>
  </si>
  <si>
    <t>Grunddatentext FR - 2. Zeile 149</t>
  </si>
  <si>
    <t>Grunddatentext EN - 1. Zeile 149</t>
  </si>
  <si>
    <t>Grunddatentext EN - 2. Zeile 149</t>
  </si>
  <si>
    <t>Materialkurztext DE 150</t>
  </si>
  <si>
    <t>Materialkurztext FR 150</t>
  </si>
  <si>
    <t>Materialkurztext EN 150</t>
  </si>
  <si>
    <t>Grunddatentext DE - 1. Zeile 150</t>
  </si>
  <si>
    <t>Grunddatentext DE - 2. Zeile 150</t>
  </si>
  <si>
    <t>Grunddatentext FR - 1. Zeile 150</t>
  </si>
  <si>
    <t>Grunddatentext FR - 2. Zeile 150</t>
  </si>
  <si>
    <t>Grunddatentext EN - 1. Zeile 150</t>
  </si>
  <si>
    <t>Grunddatentext EN - 2. Zeile 150</t>
  </si>
  <si>
    <t>Der Name meines Lieblingssystems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</si>
</sst>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abSelected="1" topLeftCell="B1" zoomScale="125" zoomScaleNormal="125"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35545</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34195</v>
      </c>
      <c r="E9" s="77" t="s">
        <v>34196</v>
      </c>
      <c r="F9" s="78" t="s">
        <v>34197</v>
      </c>
      <c r="G9" s="78" t="s">
        <v>34198</v>
      </c>
      <c r="H9" s="78" t="s">
        <v>34199</v>
      </c>
      <c r="I9" s="78" t="s">
        <v>34200</v>
      </c>
      <c r="J9" s="78" t="s">
        <v>34201</v>
      </c>
      <c r="K9" s="78" t="s">
        <v>34202</v>
      </c>
      <c r="L9" s="78" t="s">
        <v>34203</v>
      </c>
      <c r="M9" s="79" t="s">
        <v>53</v>
      </c>
      <c r="N9" s="79">
        <v>6.09</v>
      </c>
      <c r="O9" s="80" t="str">
        <f t="shared" ref="O9:O40" si="0">IF(LEN(B9)&gt;0,"KG","")</f>
        <v>KG</v>
      </c>
      <c r="P9" s="79">
        <v>3.6</v>
      </c>
      <c r="Q9" s="78">
        <v>4.9000000000000004</v>
      </c>
      <c r="R9" s="81" t="s">
        <v>32150</v>
      </c>
      <c r="S9" s="79" t="s">
        <v>32253</v>
      </c>
      <c r="T9" s="80" t="str">
        <f t="shared" ref="T9:T40" si="1">IF(S9&lt;&gt;"",MID(S9,1,4),"")</f>
        <v>6718</v>
      </c>
      <c r="U9" s="80" t="str">
        <f t="shared" ref="U9:U40" si="2">IF(S9&lt;&gt;"",MID(S9,6,2)&amp;MID(S9,9,3)&amp;MID(S9,13,16),"")</f>
        <v>253551996</v>
      </c>
      <c r="V9" s="82" t="s">
        <v>32361</v>
      </c>
      <c r="W9" s="228" t="s">
        <v>32112</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32511</v>
      </c>
      <c r="AO9" s="78" t="s">
        <v>32661</v>
      </c>
      <c r="AP9" s="78">
        <v>4298</v>
      </c>
      <c r="AQ9" s="78" t="s">
        <v>32811</v>
      </c>
      <c r="AR9" s="83">
        <v>2.31</v>
      </c>
      <c r="AS9" s="84" t="s">
        <v>32961</v>
      </c>
    </row>
    <row r="10" spans="1:45" ht="16.25" customHeight="1" x14ac:dyDescent="0.2">
      <c r="B10" s="51">
        <v>2</v>
      </c>
      <c r="C10" s="72" t="s">
        <v>32038</v>
      </c>
      <c r="D10" s="52" t="s">
        <v>34204</v>
      </c>
      <c r="E10" s="77" t="s">
        <v>34205</v>
      </c>
      <c r="F10" s="78" t="s">
        <v>34206</v>
      </c>
      <c r="G10" s="52" t="s">
        <v>34207</v>
      </c>
      <c r="H10" s="52" t="s">
        <v>34208</v>
      </c>
      <c r="I10" s="52" t="s">
        <v>34209</v>
      </c>
      <c r="J10" s="52" t="s">
        <v>34210</v>
      </c>
      <c r="K10" s="52" t="s">
        <v>34211</v>
      </c>
      <c r="L10" s="52" t="s">
        <v>34212</v>
      </c>
      <c r="M10" s="53" t="s">
        <v>31018</v>
      </c>
      <c r="N10" s="53">
        <v>6.45</v>
      </c>
      <c r="O10" s="54" t="str">
        <f t="shared" si="0"/>
        <v>KG</v>
      </c>
      <c r="P10" s="53">
        <v>7.64</v>
      </c>
      <c r="Q10" s="52">
        <v>7.66</v>
      </c>
      <c r="R10" s="55" t="s">
        <v>32151</v>
      </c>
      <c r="S10" s="53" t="s">
        <v>32254</v>
      </c>
      <c r="T10" s="54" t="str">
        <f t="shared" si="1"/>
        <v>2353</v>
      </c>
      <c r="U10" s="54" t="str">
        <f t="shared" si="2"/>
        <v>966254888</v>
      </c>
      <c r="V10" s="56" t="s">
        <v>32362</v>
      </c>
      <c r="W10" s="229" t="s">
        <v>32146</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32512</v>
      </c>
      <c r="AO10" s="52" t="s">
        <v>32662</v>
      </c>
      <c r="AP10" s="78">
        <v>4397</v>
      </c>
      <c r="AQ10" s="52" t="s">
        <v>32812</v>
      </c>
      <c r="AR10" s="57">
        <v>1</v>
      </c>
      <c r="AS10" s="58" t="s">
        <v>32962</v>
      </c>
    </row>
    <row r="11" spans="1:45" ht="16.25" customHeight="1" x14ac:dyDescent="0.2">
      <c r="B11" s="51">
        <v>3</v>
      </c>
      <c r="C11" s="72" t="s">
        <v>32039</v>
      </c>
      <c r="D11" s="52" t="s">
        <v>34213</v>
      </c>
      <c r="E11" s="77" t="s">
        <v>34214</v>
      </c>
      <c r="F11" s="78" t="s">
        <v>34215</v>
      </c>
      <c r="G11" s="52" t="s">
        <v>34216</v>
      </c>
      <c r="H11" s="52" t="s">
        <v>34217</v>
      </c>
      <c r="I11" s="52" t="s">
        <v>34218</v>
      </c>
      <c r="J11" s="52" t="s">
        <v>34219</v>
      </c>
      <c r="K11" s="52" t="s">
        <v>34220</v>
      </c>
      <c r="L11" s="52" t="s">
        <v>34221</v>
      </c>
      <c r="M11" s="53" t="s">
        <v>53</v>
      </c>
      <c r="N11" s="53">
        <v>5.32</v>
      </c>
      <c r="O11" s="54" t="str">
        <f t="shared" si="0"/>
        <v>KG</v>
      </c>
      <c r="P11" s="53">
        <v>9.58</v>
      </c>
      <c r="Q11" s="52">
        <v>8.67</v>
      </c>
      <c r="R11" s="55" t="s">
        <v>32152</v>
      </c>
      <c r="S11" s="53" t="s">
        <v>32255</v>
      </c>
      <c r="T11" s="54" t="str">
        <f t="shared" si="1"/>
        <v>5642</v>
      </c>
      <c r="U11" s="54" t="str">
        <f t="shared" si="2"/>
        <v>247947302</v>
      </c>
      <c r="V11" s="56" t="s">
        <v>32363</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32513</v>
      </c>
      <c r="AO11" s="52" t="s">
        <v>32663</v>
      </c>
      <c r="AP11" s="78">
        <v>1809</v>
      </c>
      <c r="AQ11" s="52" t="s">
        <v>32813</v>
      </c>
      <c r="AR11" s="57">
        <v>2.67</v>
      </c>
      <c r="AS11" s="58" t="s">
        <v>32963</v>
      </c>
    </row>
    <row r="12" spans="1:45" ht="16.25" customHeight="1" x14ac:dyDescent="0.2">
      <c r="B12" s="51">
        <v>4</v>
      </c>
      <c r="C12" s="72" t="s">
        <v>32040</v>
      </c>
      <c r="D12" s="77" t="s">
        <v>34222</v>
      </c>
      <c r="E12" s="77" t="s">
        <v>34223</v>
      </c>
      <c r="F12" s="78" t="s">
        <v>34224</v>
      </c>
      <c r="G12" s="52" t="s">
        <v>34225</v>
      </c>
      <c r="H12" s="52" t="s">
        <v>34226</v>
      </c>
      <c r="I12" s="52" t="s">
        <v>34227</v>
      </c>
      <c r="J12" s="52" t="s">
        <v>34228</v>
      </c>
      <c r="K12" s="52" t="s">
        <v>34229</v>
      </c>
      <c r="L12" s="52" t="s">
        <v>34230</v>
      </c>
      <c r="M12" s="53" t="s">
        <v>30626</v>
      </c>
      <c r="N12" s="53">
        <v>4.92</v>
      </c>
      <c r="O12" s="54" t="str">
        <f t="shared" si="0"/>
        <v>KG</v>
      </c>
      <c r="P12" s="53">
        <v>7.65</v>
      </c>
      <c r="Q12" s="52">
        <v>5.43</v>
      </c>
      <c r="R12" s="55" t="s">
        <v>32153</v>
      </c>
      <c r="S12" s="53" t="s">
        <v>32256</v>
      </c>
      <c r="T12" s="54" t="str">
        <f t="shared" si="1"/>
        <v>3714</v>
      </c>
      <c r="U12" s="54" t="str">
        <f t="shared" si="2"/>
        <v>248126334</v>
      </c>
      <c r="V12" s="56" t="s">
        <v>32364</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32514</v>
      </c>
      <c r="AO12" s="52" t="s">
        <v>32664</v>
      </c>
      <c r="AP12" s="78">
        <v>4356</v>
      </c>
      <c r="AQ12" s="52" t="s">
        <v>32814</v>
      </c>
      <c r="AR12" s="57">
        <v>5.78</v>
      </c>
      <c r="AS12" s="58" t="s">
        <v>32964</v>
      </c>
    </row>
    <row r="13" spans="1:45" ht="16.25" customHeight="1" x14ac:dyDescent="0.2">
      <c r="B13" s="51">
        <v>5</v>
      </c>
      <c r="C13" s="72" t="s">
        <v>32041</v>
      </c>
      <c r="D13" s="52" t="s">
        <v>34231</v>
      </c>
      <c r="E13" s="77" t="s">
        <v>34232</v>
      </c>
      <c r="F13" s="78" t="s">
        <v>34233</v>
      </c>
      <c r="G13" s="78" t="s">
        <v>34234</v>
      </c>
      <c r="H13" s="78" t="s">
        <v>34235</v>
      </c>
      <c r="I13" s="78" t="s">
        <v>34236</v>
      </c>
      <c r="J13" s="78" t="s">
        <v>34237</v>
      </c>
      <c r="K13" s="78" t="s">
        <v>34238</v>
      </c>
      <c r="L13" s="78" t="s">
        <v>34239</v>
      </c>
      <c r="M13" s="53" t="s">
        <v>31024</v>
      </c>
      <c r="N13" s="53">
        <v>1.92</v>
      </c>
      <c r="O13" s="54" t="str">
        <f t="shared" si="0"/>
        <v>KG</v>
      </c>
      <c r="P13" s="53">
        <v>9.6</v>
      </c>
      <c r="Q13" s="52">
        <v>8.39</v>
      </c>
      <c r="R13" s="55" t="s">
        <v>32154</v>
      </c>
      <c r="S13" s="53" t="s">
        <v>32257</v>
      </c>
      <c r="T13" s="54" t="str">
        <f t="shared" si="1"/>
        <v>9188</v>
      </c>
      <c r="U13" s="54" t="str">
        <f t="shared" si="2"/>
        <v>416467422</v>
      </c>
      <c r="V13" s="56" t="s">
        <v>32365</v>
      </c>
      <c r="W13" s="229" t="s">
        <v>32139</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32515</v>
      </c>
      <c r="AO13" s="52" t="s">
        <v>32665</v>
      </c>
      <c r="AP13" s="78">
        <v>3253</v>
      </c>
      <c r="AQ13" s="52" t="s">
        <v>32815</v>
      </c>
      <c r="AR13" s="57">
        <v>3.45</v>
      </c>
      <c r="AS13" s="58" t="s">
        <v>32965</v>
      </c>
    </row>
    <row r="14" spans="1:45" ht="16.25" customHeight="1" x14ac:dyDescent="0.2">
      <c r="B14" s="51">
        <v>6</v>
      </c>
      <c r="C14" s="72" t="s">
        <v>32042</v>
      </c>
      <c r="D14" s="52" t="s">
        <v>34240</v>
      </c>
      <c r="E14" s="77" t="s">
        <v>34241</v>
      </c>
      <c r="F14" s="78" t="s">
        <v>34242</v>
      </c>
      <c r="G14" s="52" t="s">
        <v>34243</v>
      </c>
      <c r="H14" s="52" t="s">
        <v>34244</v>
      </c>
      <c r="I14" s="52" t="s">
        <v>34245</v>
      </c>
      <c r="J14" s="52" t="s">
        <v>34246</v>
      </c>
      <c r="K14" s="52" t="s">
        <v>34247</v>
      </c>
      <c r="L14" s="52" t="s">
        <v>34248</v>
      </c>
      <c r="M14" s="53" t="s">
        <v>137</v>
      </c>
      <c r="N14" s="53">
        <v>2.83</v>
      </c>
      <c r="O14" s="54" t="str">
        <f t="shared" si="0"/>
        <v>KG</v>
      </c>
      <c r="P14" s="53"/>
      <c r="Q14" s="52">
        <v>7.09</v>
      </c>
      <c r="R14" s="55" t="s">
        <v>32155</v>
      </c>
      <c r="S14" s="53" t="s">
        <v>32258</v>
      </c>
      <c r="T14" s="54" t="str">
        <f t="shared" si="1"/>
        <v>4815</v>
      </c>
      <c r="U14" s="54" t="str">
        <f t="shared" si="2"/>
        <v>119806532</v>
      </c>
      <c r="V14" s="74" t="s">
        <v>32366</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32516</v>
      </c>
      <c r="AO14" s="52" t="s">
        <v>32666</v>
      </c>
      <c r="AP14" s="78">
        <v>2229</v>
      </c>
      <c r="AQ14" s="52" t="s">
        <v>32816</v>
      </c>
      <c r="AR14" s="57">
        <v>2.33</v>
      </c>
      <c r="AS14" s="58" t="s">
        <v>32966</v>
      </c>
    </row>
    <row r="15" spans="1:45" ht="16.25" customHeight="1" x14ac:dyDescent="0.2">
      <c r="B15" s="51">
        <v>7</v>
      </c>
      <c r="C15" s="72" t="s">
        <v>32043</v>
      </c>
      <c r="D15" s="77" t="s">
        <v>34249</v>
      </c>
      <c r="E15" s="77" t="s">
        <v>34250</v>
      </c>
      <c r="F15" s="78" t="s">
        <v>34251</v>
      </c>
      <c r="G15" s="52" t="s">
        <v>34252</v>
      </c>
      <c r="H15" s="52" t="s">
        <v>34253</v>
      </c>
      <c r="I15" s="52" t="s">
        <v>34254</v>
      </c>
      <c r="J15" s="52" t="s">
        <v>34255</v>
      </c>
      <c r="K15" s="52" t="s">
        <v>34256</v>
      </c>
      <c r="L15" s="52" t="s">
        <v>34257</v>
      </c>
      <c r="M15" s="53" t="s">
        <v>95</v>
      </c>
      <c r="N15" s="53">
        <v>8.9499999999999993</v>
      </c>
      <c r="O15" s="54" t="str">
        <f t="shared" si="0"/>
        <v>KG</v>
      </c>
      <c r="P15" s="53"/>
      <c r="Q15" s="52">
        <v>0.21</v>
      </c>
      <c r="R15" s="55" t="s">
        <v>32156</v>
      </c>
      <c r="S15" s="53" t="s">
        <v>32259</v>
      </c>
      <c r="T15" s="54" t="str">
        <f t="shared" si="1"/>
        <v>4596</v>
      </c>
      <c r="U15" s="54" t="str">
        <f t="shared" si="2"/>
        <v>107311728</v>
      </c>
      <c r="V15" s="56" t="s">
        <v>32367</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32517</v>
      </c>
      <c r="AO15" s="52" t="s">
        <v>32667</v>
      </c>
      <c r="AP15" s="78">
        <v>3389</v>
      </c>
      <c r="AQ15" s="52" t="s">
        <v>32817</v>
      </c>
      <c r="AR15" s="57"/>
      <c r="AS15" s="58" t="s">
        <v>32967</v>
      </c>
    </row>
    <row r="16" spans="1:45" ht="16.25" customHeight="1" x14ac:dyDescent="0.2">
      <c r="B16" s="51">
        <v>8</v>
      </c>
      <c r="C16" s="72"/>
      <c r="D16" s="52" t="s">
        <v>34258</v>
      </c>
      <c r="E16" s="77" t="s">
        <v>34259</v>
      </c>
      <c r="F16" s="78" t="s">
        <v>34260</v>
      </c>
      <c r="G16" s="52" t="s">
        <v>34261</v>
      </c>
      <c r="H16" s="52" t="s">
        <v>34262</v>
      </c>
      <c r="I16" s="52" t="s">
        <v>34263</v>
      </c>
      <c r="J16" s="52" t="s">
        <v>34264</v>
      </c>
      <c r="K16" s="52" t="s">
        <v>34265</v>
      </c>
      <c r="L16" s="52" t="s">
        <v>34266</v>
      </c>
      <c r="M16" s="53" t="s">
        <v>53</v>
      </c>
      <c r="N16" s="53">
        <v>1.38</v>
      </c>
      <c r="O16" s="54" t="str">
        <f t="shared" si="0"/>
        <v>KG</v>
      </c>
      <c r="P16" s="53"/>
      <c r="Q16" s="52">
        <v>7.02</v>
      </c>
      <c r="R16" s="55" t="s">
        <v>32157</v>
      </c>
      <c r="S16" s="53" t="s">
        <v>32260</v>
      </c>
      <c r="T16" s="54" t="str">
        <f t="shared" si="1"/>
        <v>1630</v>
      </c>
      <c r="U16" s="54" t="str">
        <f t="shared" si="2"/>
        <v>891989198</v>
      </c>
      <c r="V16" s="56" t="s">
        <v>32368</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32518</v>
      </c>
      <c r="AO16" s="52" t="s">
        <v>32668</v>
      </c>
      <c r="AP16" s="78">
        <v>1403</v>
      </c>
      <c r="AQ16" s="52" t="s">
        <v>32818</v>
      </c>
      <c r="AR16" s="57"/>
      <c r="AS16" s="58" t="s">
        <v>32968</v>
      </c>
    </row>
    <row r="17" spans="2:45" ht="16.25" customHeight="1" x14ac:dyDescent="0.2">
      <c r="B17" s="51">
        <v>9</v>
      </c>
      <c r="C17" s="72"/>
      <c r="D17" s="52" t="s">
        <v>34267</v>
      </c>
      <c r="E17" s="77" t="s">
        <v>34268</v>
      </c>
      <c r="F17" s="78" t="s">
        <v>34269</v>
      </c>
      <c r="G17" s="78" t="s">
        <v>34270</v>
      </c>
      <c r="H17" s="78" t="s">
        <v>34271</v>
      </c>
      <c r="I17" s="78" t="s">
        <v>34272</v>
      </c>
      <c r="J17" s="78" t="s">
        <v>34273</v>
      </c>
      <c r="K17" s="78" t="s">
        <v>34274</v>
      </c>
      <c r="L17" s="78" t="s">
        <v>34275</v>
      </c>
      <c r="M17" s="53" t="s">
        <v>31017</v>
      </c>
      <c r="N17" s="53">
        <v>6</v>
      </c>
      <c r="O17" s="54" t="str">
        <f t="shared" si="0"/>
        <v>KG</v>
      </c>
      <c r="P17" s="53"/>
      <c r="Q17" s="52">
        <v>4.45</v>
      </c>
      <c r="R17" s="55" t="s">
        <v>32158</v>
      </c>
      <c r="S17" s="53" t="s">
        <v>32261</v>
      </c>
      <c r="T17" s="54" t="str">
        <f t="shared" si="1"/>
        <v>3821</v>
      </c>
      <c r="U17" s="54" t="str">
        <f t="shared" si="2"/>
        <v>367288727</v>
      </c>
      <c r="V17" s="56" t="s">
        <v>32369</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32519</v>
      </c>
      <c r="AO17" s="52" t="s">
        <v>32669</v>
      </c>
      <c r="AP17" s="78">
        <v>2261</v>
      </c>
      <c r="AQ17" s="52" t="s">
        <v>32819</v>
      </c>
      <c r="AR17" s="57"/>
      <c r="AS17" s="58" t="s">
        <v>32969</v>
      </c>
    </row>
    <row r="18" spans="2:45" ht="16.25" customHeight="1" x14ac:dyDescent="0.2">
      <c r="B18" s="51">
        <v>10</v>
      </c>
      <c r="C18" s="72"/>
      <c r="D18" s="77" t="s">
        <v>34276</v>
      </c>
      <c r="E18" s="77" t="s">
        <v>34277</v>
      </c>
      <c r="F18" s="78" t="s">
        <v>34278</v>
      </c>
      <c r="G18" s="52" t="s">
        <v>34279</v>
      </c>
      <c r="H18" s="52" t="s">
        <v>34280</v>
      </c>
      <c r="I18" s="52" t="s">
        <v>34281</v>
      </c>
      <c r="J18" s="52" t="s">
        <v>34282</v>
      </c>
      <c r="K18" s="52" t="s">
        <v>34283</v>
      </c>
      <c r="L18" s="52" t="s">
        <v>34284</v>
      </c>
      <c r="M18" s="53" t="s">
        <v>30626</v>
      </c>
      <c r="N18" s="53">
        <v>1.02</v>
      </c>
      <c r="O18" s="54" t="str">
        <f t="shared" si="0"/>
        <v>KG</v>
      </c>
      <c r="P18" s="53"/>
      <c r="Q18" s="52">
        <v>1.28</v>
      </c>
      <c r="R18" s="55" t="s">
        <v>32159</v>
      </c>
      <c r="S18" s="53" t="s">
        <v>32262</v>
      </c>
      <c r="T18" s="54" t="str">
        <f t="shared" si="1"/>
        <v>6902</v>
      </c>
      <c r="U18" s="54" t="str">
        <f t="shared" si="2"/>
        <v>572753397</v>
      </c>
      <c r="V18" s="56" t="s">
        <v>32370</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32520</v>
      </c>
      <c r="AO18" s="52" t="s">
        <v>32670</v>
      </c>
      <c r="AP18" s="78">
        <v>2156</v>
      </c>
      <c r="AQ18" s="52" t="s">
        <v>32820</v>
      </c>
      <c r="AR18" s="57"/>
      <c r="AS18" s="58" t="s">
        <v>32970</v>
      </c>
    </row>
    <row r="19" spans="2:45" ht="16.25" customHeight="1" x14ac:dyDescent="0.2">
      <c r="B19" s="51">
        <v>11</v>
      </c>
      <c r="C19" s="72"/>
      <c r="D19" s="52" t="s">
        <v>34285</v>
      </c>
      <c r="E19" s="77" t="s">
        <v>34286</v>
      </c>
      <c r="F19" s="78" t="s">
        <v>34287</v>
      </c>
      <c r="G19" s="52" t="s">
        <v>34288</v>
      </c>
      <c r="H19" s="52" t="s">
        <v>34289</v>
      </c>
      <c r="I19" s="52" t="s">
        <v>34290</v>
      </c>
      <c r="J19" s="52" t="s">
        <v>34291</v>
      </c>
      <c r="K19" s="52" t="s">
        <v>34292</v>
      </c>
      <c r="L19" s="52" t="s">
        <v>34293</v>
      </c>
      <c r="M19" s="53" t="s">
        <v>137</v>
      </c>
      <c r="N19" s="53">
        <v>2.81</v>
      </c>
      <c r="O19" s="54" t="str">
        <f t="shared" si="0"/>
        <v>KG</v>
      </c>
      <c r="P19" s="53"/>
      <c r="Q19" s="52">
        <v>2.11</v>
      </c>
      <c r="R19" s="55" t="s">
        <v>32160</v>
      </c>
      <c r="S19" s="53" t="s">
        <v>32263</v>
      </c>
      <c r="T19" s="54" t="str">
        <f t="shared" si="1"/>
        <v>7987</v>
      </c>
      <c r="U19" s="54" t="str">
        <f t="shared" si="2"/>
        <v>892264718</v>
      </c>
      <c r="V19" s="56" t="s">
        <v>32371</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32521</v>
      </c>
      <c r="AO19" s="52" t="s">
        <v>32671</v>
      </c>
      <c r="AP19" s="78">
        <v>1348</v>
      </c>
      <c r="AQ19" s="52" t="s">
        <v>32821</v>
      </c>
      <c r="AR19" s="57"/>
      <c r="AS19" s="58" t="s">
        <v>32971</v>
      </c>
    </row>
    <row r="20" spans="2:45" ht="16.25" customHeight="1" x14ac:dyDescent="0.2">
      <c r="B20" s="75">
        <v>12</v>
      </c>
      <c r="C20" s="72"/>
      <c r="D20" s="52" t="s">
        <v>34294</v>
      </c>
      <c r="E20" s="77" t="s">
        <v>34295</v>
      </c>
      <c r="F20" s="78" t="s">
        <v>34296</v>
      </c>
      <c r="G20" s="52" t="s">
        <v>34297</v>
      </c>
      <c r="H20" s="52" t="s">
        <v>34298</v>
      </c>
      <c r="I20" s="52" t="s">
        <v>34299</v>
      </c>
      <c r="J20" s="52" t="s">
        <v>34300</v>
      </c>
      <c r="K20" s="52" t="s">
        <v>34301</v>
      </c>
      <c r="L20" s="52" t="s">
        <v>34302</v>
      </c>
      <c r="M20" s="53" t="s">
        <v>31020</v>
      </c>
      <c r="N20" s="53">
        <v>7.58</v>
      </c>
      <c r="O20" s="54" t="str">
        <f t="shared" si="0"/>
        <v>KG</v>
      </c>
      <c r="P20" s="53"/>
      <c r="Q20" s="52">
        <v>5</v>
      </c>
      <c r="R20" s="55" t="s">
        <v>32161</v>
      </c>
      <c r="S20" s="53"/>
      <c r="T20" s="54" t="str">
        <f t="shared" si="1"/>
        <v/>
      </c>
      <c r="U20" s="54" t="str">
        <f t="shared" si="2"/>
        <v/>
      </c>
      <c r="V20" s="56" t="s">
        <v>32372</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32522</v>
      </c>
      <c r="AO20" s="52" t="s">
        <v>32672</v>
      </c>
      <c r="AP20" s="78">
        <v>4697</v>
      </c>
      <c r="AQ20" s="52" t="s">
        <v>32822</v>
      </c>
      <c r="AR20" s="57"/>
      <c r="AS20" s="58" t="s">
        <v>32972</v>
      </c>
    </row>
    <row r="21" spans="2:45" ht="16.25" customHeight="1" x14ac:dyDescent="0.2">
      <c r="B21" s="75">
        <v>13</v>
      </c>
      <c r="C21" s="72"/>
      <c r="D21" s="77" t="s">
        <v>34303</v>
      </c>
      <c r="E21" s="77" t="s">
        <v>34304</v>
      </c>
      <c r="F21" s="78" t="s">
        <v>34305</v>
      </c>
      <c r="G21" s="78" t="s">
        <v>34306</v>
      </c>
      <c r="H21" s="78" t="s">
        <v>34307</v>
      </c>
      <c r="I21" s="78" t="s">
        <v>34308</v>
      </c>
      <c r="J21" s="78" t="s">
        <v>34309</v>
      </c>
      <c r="K21" s="78" t="s">
        <v>34310</v>
      </c>
      <c r="L21" s="78" t="s">
        <v>34311</v>
      </c>
      <c r="M21" s="53" t="s">
        <v>31020</v>
      </c>
      <c r="N21" s="53">
        <v>0.52</v>
      </c>
      <c r="O21" s="54" t="str">
        <f t="shared" si="0"/>
        <v>KG</v>
      </c>
      <c r="P21" s="53"/>
      <c r="Q21" s="52">
        <v>2.2799999999999998</v>
      </c>
      <c r="R21" s="55" t="s">
        <v>32162</v>
      </c>
      <c r="S21" s="53"/>
      <c r="T21" s="54" t="str">
        <f t="shared" si="1"/>
        <v/>
      </c>
      <c r="U21" s="54" t="str">
        <f t="shared" si="2"/>
        <v/>
      </c>
      <c r="V21" s="56" t="s">
        <v>32373</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32523</v>
      </c>
      <c r="AO21" s="52" t="s">
        <v>32673</v>
      </c>
      <c r="AP21" s="78">
        <v>2654</v>
      </c>
      <c r="AQ21" s="52" t="s">
        <v>32823</v>
      </c>
      <c r="AR21" s="57"/>
      <c r="AS21" s="58" t="s">
        <v>32973</v>
      </c>
    </row>
    <row r="22" spans="2:45" ht="16.25" customHeight="1" x14ac:dyDescent="0.2">
      <c r="B22" s="51">
        <v>14</v>
      </c>
      <c r="C22" s="72"/>
      <c r="D22" s="52" t="s">
        <v>34312</v>
      </c>
      <c r="E22" s="77" t="s">
        <v>34313</v>
      </c>
      <c r="F22" s="78" t="s">
        <v>34314</v>
      </c>
      <c r="G22" s="52" t="s">
        <v>34315</v>
      </c>
      <c r="H22" s="52" t="s">
        <v>34316</v>
      </c>
      <c r="I22" s="52" t="s">
        <v>34317</v>
      </c>
      <c r="J22" s="52" t="s">
        <v>34318</v>
      </c>
      <c r="K22" s="52" t="s">
        <v>34319</v>
      </c>
      <c r="L22" s="52" t="s">
        <v>34320</v>
      </c>
      <c r="M22" s="53" t="s">
        <v>31023</v>
      </c>
      <c r="N22" s="53">
        <v>5.96</v>
      </c>
      <c r="O22" s="54" t="str">
        <f t="shared" si="0"/>
        <v>KG</v>
      </c>
      <c r="P22" s="53">
        <v>0.1</v>
      </c>
      <c r="Q22" s="52">
        <v>7.65</v>
      </c>
      <c r="R22" s="55" t="s">
        <v>32163</v>
      </c>
      <c r="S22" s="53"/>
      <c r="T22" s="54" t="str">
        <f t="shared" si="1"/>
        <v/>
      </c>
      <c r="U22" s="54" t="str">
        <f t="shared" si="2"/>
        <v/>
      </c>
      <c r="V22" s="56" t="s">
        <v>32374</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32524</v>
      </c>
      <c r="AO22" s="52" t="s">
        <v>32674</v>
      </c>
      <c r="AP22" s="78">
        <v>1388</v>
      </c>
      <c r="AQ22" s="52" t="s">
        <v>32824</v>
      </c>
      <c r="AR22" s="57"/>
      <c r="AS22" s="58" t="s">
        <v>32974</v>
      </c>
    </row>
    <row r="23" spans="2:45" ht="16.25" customHeight="1" x14ac:dyDescent="0.2">
      <c r="B23" s="51">
        <v>15</v>
      </c>
      <c r="C23" s="72"/>
      <c r="D23" s="52" t="s">
        <v>34321</v>
      </c>
      <c r="E23" s="77" t="s">
        <v>34322</v>
      </c>
      <c r="F23" s="78" t="s">
        <v>34323</v>
      </c>
      <c r="G23" s="52" t="s">
        <v>34324</v>
      </c>
      <c r="H23" s="52" t="s">
        <v>34325</v>
      </c>
      <c r="I23" s="52" t="s">
        <v>34326</v>
      </c>
      <c r="J23" s="52" t="s">
        <v>34327</v>
      </c>
      <c r="K23" s="52" t="s">
        <v>34328</v>
      </c>
      <c r="L23" s="52" t="s">
        <v>34329</v>
      </c>
      <c r="M23" s="53" t="s">
        <v>31021</v>
      </c>
      <c r="N23" s="53">
        <v>4.6900000000000004</v>
      </c>
      <c r="O23" s="54" t="str">
        <f t="shared" si="0"/>
        <v>KG</v>
      </c>
      <c r="P23" s="53">
        <v>3.94</v>
      </c>
      <c r="Q23" s="52">
        <v>3.46</v>
      </c>
      <c r="R23" s="55" t="s">
        <v>32164</v>
      </c>
      <c r="S23" s="53"/>
      <c r="T23" s="54" t="str">
        <f t="shared" si="1"/>
        <v/>
      </c>
      <c r="U23" s="54" t="str">
        <f t="shared" si="2"/>
        <v/>
      </c>
      <c r="V23" s="56" t="s">
        <v>32375</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32525</v>
      </c>
      <c r="AO23" s="52" t="s">
        <v>32675</v>
      </c>
      <c r="AP23" s="78">
        <v>2466</v>
      </c>
      <c r="AQ23" s="52" t="s">
        <v>32825</v>
      </c>
      <c r="AR23" s="57">
        <v>3.77</v>
      </c>
      <c r="AS23" s="58" t="s">
        <v>32975</v>
      </c>
    </row>
    <row r="24" spans="2:45" ht="16.25" customHeight="1" x14ac:dyDescent="0.2">
      <c r="B24" s="51">
        <v>16</v>
      </c>
      <c r="C24" s="72"/>
      <c r="D24" s="77" t="s">
        <v>34330</v>
      </c>
      <c r="E24" s="77" t="s">
        <v>34331</v>
      </c>
      <c r="F24" s="78" t="s">
        <v>34332</v>
      </c>
      <c r="G24" s="52" t="s">
        <v>34333</v>
      </c>
      <c r="H24" s="52" t="s">
        <v>34334</v>
      </c>
      <c r="I24" s="52" t="s">
        <v>34335</v>
      </c>
      <c r="J24" s="52" t="s">
        <v>34336</v>
      </c>
      <c r="K24" s="52" t="s">
        <v>34337</v>
      </c>
      <c r="L24" s="52" t="s">
        <v>34338</v>
      </c>
      <c r="M24" s="53" t="s">
        <v>53</v>
      </c>
      <c r="N24" s="53">
        <v>8.3000000000000007</v>
      </c>
      <c r="O24" s="54" t="str">
        <f t="shared" si="0"/>
        <v>KG</v>
      </c>
      <c r="P24" s="53">
        <v>7.77</v>
      </c>
      <c r="Q24" s="52">
        <v>5.9</v>
      </c>
      <c r="R24" s="55" t="s">
        <v>32165</v>
      </c>
      <c r="S24" s="53"/>
      <c r="T24" s="54" t="str">
        <f t="shared" si="1"/>
        <v/>
      </c>
      <c r="U24" s="54" t="str">
        <f t="shared" si="2"/>
        <v/>
      </c>
      <c r="V24" s="56" t="s">
        <v>32376</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32526</v>
      </c>
      <c r="AO24" s="52" t="s">
        <v>32676</v>
      </c>
      <c r="AP24" s="78">
        <v>3381</v>
      </c>
      <c r="AQ24" s="52" t="s">
        <v>32826</v>
      </c>
      <c r="AR24" s="57">
        <v>0.87</v>
      </c>
      <c r="AS24" s="58" t="s">
        <v>32976</v>
      </c>
    </row>
    <row r="25" spans="2:45" ht="16.25" customHeight="1" x14ac:dyDescent="0.2">
      <c r="B25" s="51">
        <v>17</v>
      </c>
      <c r="C25" s="72"/>
      <c r="D25" s="52" t="s">
        <v>34339</v>
      </c>
      <c r="E25" s="77" t="s">
        <v>34340</v>
      </c>
      <c r="F25" s="78" t="s">
        <v>34341</v>
      </c>
      <c r="G25" s="78" t="s">
        <v>34342</v>
      </c>
      <c r="H25" s="78" t="s">
        <v>34343</v>
      </c>
      <c r="I25" s="78" t="s">
        <v>34344</v>
      </c>
      <c r="J25" s="78" t="s">
        <v>34345</v>
      </c>
      <c r="K25" s="78" t="s">
        <v>34346</v>
      </c>
      <c r="L25" s="78" t="s">
        <v>34347</v>
      </c>
      <c r="M25" s="53" t="s">
        <v>31022</v>
      </c>
      <c r="N25" s="53">
        <v>3.73</v>
      </c>
      <c r="O25" s="54" t="str">
        <f t="shared" si="0"/>
        <v>KG</v>
      </c>
      <c r="P25" s="53">
        <v>1.43</v>
      </c>
      <c r="Q25" s="52">
        <v>5.63</v>
      </c>
      <c r="R25" s="55" t="s">
        <v>32166</v>
      </c>
      <c r="S25" s="53"/>
      <c r="T25" s="54" t="str">
        <f t="shared" si="1"/>
        <v/>
      </c>
      <c r="U25" s="54" t="str">
        <f t="shared" si="2"/>
        <v/>
      </c>
      <c r="V25" s="56" t="s">
        <v>32377</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32527</v>
      </c>
      <c r="AO25" s="52" t="s">
        <v>32677</v>
      </c>
      <c r="AP25" s="78">
        <v>3536</v>
      </c>
      <c r="AQ25" s="52" t="s">
        <v>32827</v>
      </c>
      <c r="AR25" s="57">
        <v>1.92</v>
      </c>
      <c r="AS25" s="58" t="s">
        <v>32977</v>
      </c>
    </row>
    <row r="26" spans="2:45" ht="16.25" customHeight="1" x14ac:dyDescent="0.2">
      <c r="B26" s="51">
        <v>18</v>
      </c>
      <c r="C26" s="72" t="s">
        <v>32051</v>
      </c>
      <c r="D26" s="52" t="s">
        <v>34348</v>
      </c>
      <c r="E26" s="77" t="s">
        <v>34349</v>
      </c>
      <c r="F26" s="78" t="s">
        <v>34350</v>
      </c>
      <c r="G26" s="52" t="s">
        <v>34351</v>
      </c>
      <c r="H26" s="52" t="s">
        <v>34352</v>
      </c>
      <c r="I26" s="52" t="s">
        <v>34353</v>
      </c>
      <c r="J26" s="52" t="s">
        <v>34354</v>
      </c>
      <c r="K26" s="52" t="s">
        <v>34355</v>
      </c>
      <c r="L26" s="52" t="s">
        <v>34356</v>
      </c>
      <c r="M26" s="53" t="s">
        <v>31014</v>
      </c>
      <c r="N26" s="53">
        <v>2.4500000000000002</v>
      </c>
      <c r="O26" s="54" t="str">
        <f t="shared" si="0"/>
        <v>KG</v>
      </c>
      <c r="P26" s="53">
        <v>7.03</v>
      </c>
      <c r="Q26" s="52"/>
      <c r="R26" s="55" t="s">
        <v>32167</v>
      </c>
      <c r="S26" s="53"/>
      <c r="T26" s="54" t="str">
        <f t="shared" si="1"/>
        <v/>
      </c>
      <c r="U26" s="54" t="str">
        <f t="shared" si="2"/>
        <v/>
      </c>
      <c r="V26" s="56" t="s">
        <v>32378</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32528</v>
      </c>
      <c r="AO26" s="52" t="s">
        <v>32678</v>
      </c>
      <c r="AP26" s="78">
        <v>1248</v>
      </c>
      <c r="AQ26" s="52" t="s">
        <v>32828</v>
      </c>
      <c r="AR26" s="57">
        <v>1.26</v>
      </c>
      <c r="AS26" s="58" t="s">
        <v>32978</v>
      </c>
    </row>
    <row r="27" spans="2:45" ht="16.25" customHeight="1" x14ac:dyDescent="0.2">
      <c r="B27" s="51">
        <v>19</v>
      </c>
      <c r="C27" s="72" t="s">
        <v>32052</v>
      </c>
      <c r="D27" s="77" t="s">
        <v>34357</v>
      </c>
      <c r="E27" s="52" t="s">
        <v>34358</v>
      </c>
      <c r="F27" s="78" t="s">
        <v>34359</v>
      </c>
      <c r="G27" s="52" t="s">
        <v>34360</v>
      </c>
      <c r="H27" s="52" t="s">
        <v>34361</v>
      </c>
      <c r="I27" s="52" t="s">
        <v>34362</v>
      </c>
      <c r="J27" s="52" t="s">
        <v>34363</v>
      </c>
      <c r="K27" s="52" t="s">
        <v>34364</v>
      </c>
      <c r="L27" s="52" t="s">
        <v>34365</v>
      </c>
      <c r="M27" s="53" t="s">
        <v>98</v>
      </c>
      <c r="N27" s="53">
        <v>1.1499999999999999</v>
      </c>
      <c r="O27" s="54" t="str">
        <f t="shared" si="0"/>
        <v>KG</v>
      </c>
      <c r="P27" s="53">
        <v>8.2899999999999991</v>
      </c>
      <c r="Q27" s="52"/>
      <c r="R27" s="55" t="s">
        <v>32168</v>
      </c>
      <c r="S27" s="53"/>
      <c r="T27" s="54" t="str">
        <f t="shared" si="1"/>
        <v/>
      </c>
      <c r="U27" s="54" t="str">
        <f t="shared" si="2"/>
        <v/>
      </c>
      <c r="V27" s="56" t="s">
        <v>32379</v>
      </c>
      <c r="W27" s="229" t="s">
        <v>32093</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32529</v>
      </c>
      <c r="AO27" s="52" t="s">
        <v>32679</v>
      </c>
      <c r="AP27" s="78">
        <v>3620</v>
      </c>
      <c r="AQ27" s="52" t="s">
        <v>32829</v>
      </c>
      <c r="AR27" s="57">
        <v>6.11</v>
      </c>
      <c r="AS27" s="58"/>
    </row>
    <row r="28" spans="2:45" ht="16.25" customHeight="1" x14ac:dyDescent="0.2">
      <c r="B28" s="51">
        <v>20</v>
      </c>
      <c r="C28" s="72" t="s">
        <v>32053</v>
      </c>
      <c r="D28" s="52" t="s">
        <v>34366</v>
      </c>
      <c r="E28" s="52" t="s">
        <v>34367</v>
      </c>
      <c r="F28" s="78" t="s">
        <v>34368</v>
      </c>
      <c r="G28" s="52" t="s">
        <v>34369</v>
      </c>
      <c r="H28" s="52" t="s">
        <v>34370</v>
      </c>
      <c r="I28" s="52" t="s">
        <v>34371</v>
      </c>
      <c r="J28" s="52" t="s">
        <v>34372</v>
      </c>
      <c r="K28" s="52" t="s">
        <v>34373</v>
      </c>
      <c r="L28" s="52" t="s">
        <v>34374</v>
      </c>
      <c r="M28" s="53" t="s">
        <v>94</v>
      </c>
      <c r="N28" s="53">
        <v>3.13</v>
      </c>
      <c r="O28" s="54" t="str">
        <f t="shared" si="0"/>
        <v>KG</v>
      </c>
      <c r="P28" s="53">
        <v>7.85</v>
      </c>
      <c r="Q28" s="52"/>
      <c r="R28" s="55" t="s">
        <v>32169</v>
      </c>
      <c r="S28" s="53" t="s">
        <v>32264</v>
      </c>
      <c r="T28" s="54" t="str">
        <f t="shared" si="1"/>
        <v>5571</v>
      </c>
      <c r="U28" s="54" t="str">
        <f t="shared" si="2"/>
        <v>376606350</v>
      </c>
      <c r="V28" s="56" t="s">
        <v>32380</v>
      </c>
      <c r="W28" s="229" t="s">
        <v>32113</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32530</v>
      </c>
      <c r="AO28" s="52" t="s">
        <v>32680</v>
      </c>
      <c r="AP28" s="78">
        <v>3699</v>
      </c>
      <c r="AQ28" s="52" t="s">
        <v>32830</v>
      </c>
      <c r="AR28" s="57">
        <v>6.68</v>
      </c>
      <c r="AS28" s="58"/>
    </row>
    <row r="29" spans="2:45" ht="16.25" customHeight="1" x14ac:dyDescent="0.2">
      <c r="B29" s="51">
        <v>21</v>
      </c>
      <c r="C29" s="72" t="s">
        <v>32054</v>
      </c>
      <c r="D29" s="52" t="s">
        <v>34375</v>
      </c>
      <c r="E29" s="52" t="s">
        <v>34376</v>
      </c>
      <c r="F29" s="78" t="s">
        <v>34377</v>
      </c>
      <c r="G29" s="78" t="s">
        <v>34378</v>
      </c>
      <c r="H29" s="78" t="s">
        <v>34379</v>
      </c>
      <c r="I29" s="78" t="s">
        <v>34380</v>
      </c>
      <c r="J29" s="78" t="s">
        <v>34381</v>
      </c>
      <c r="K29" s="78" t="s">
        <v>34382</v>
      </c>
      <c r="L29" s="78" t="s">
        <v>34383</v>
      </c>
      <c r="M29" s="53" t="s">
        <v>31025</v>
      </c>
      <c r="N29" s="53">
        <v>3.15</v>
      </c>
      <c r="O29" s="54" t="str">
        <f t="shared" si="0"/>
        <v>KG</v>
      </c>
      <c r="P29" s="53">
        <v>4.72</v>
      </c>
      <c r="Q29" s="52"/>
      <c r="R29" s="55" t="s">
        <v>32170</v>
      </c>
      <c r="S29" s="53" t="s">
        <v>32265</v>
      </c>
      <c r="T29" s="54" t="str">
        <f t="shared" si="1"/>
        <v>6482</v>
      </c>
      <c r="U29" s="54" t="str">
        <f t="shared" si="2"/>
        <v>801997663</v>
      </c>
      <c r="V29" s="56" t="s">
        <v>32381</v>
      </c>
      <c r="W29" s="229" t="s">
        <v>32109</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32531</v>
      </c>
      <c r="AO29" s="52" t="s">
        <v>32681</v>
      </c>
      <c r="AP29" s="78">
        <v>1121</v>
      </c>
      <c r="AQ29" s="52" t="s">
        <v>32831</v>
      </c>
      <c r="AR29" s="57">
        <v>5.0999999999999996</v>
      </c>
      <c r="AS29" s="58"/>
    </row>
    <row r="30" spans="2:45" ht="16.25" customHeight="1" x14ac:dyDescent="0.2">
      <c r="B30" s="51">
        <v>22</v>
      </c>
      <c r="C30" s="72" t="s">
        <v>32046</v>
      </c>
      <c r="D30" s="52" t="s">
        <v>34384</v>
      </c>
      <c r="E30" s="52" t="s">
        <v>34385</v>
      </c>
      <c r="F30" s="78" t="s">
        <v>34386</v>
      </c>
      <c r="G30" s="52" t="s">
        <v>34387</v>
      </c>
      <c r="H30" s="52" t="s">
        <v>34388</v>
      </c>
      <c r="I30" s="52" t="s">
        <v>34389</v>
      </c>
      <c r="J30" s="52" t="s">
        <v>34390</v>
      </c>
      <c r="K30" s="52" t="s">
        <v>34391</v>
      </c>
      <c r="L30" s="52" t="s">
        <v>34392</v>
      </c>
      <c r="M30" s="53" t="s">
        <v>30626</v>
      </c>
      <c r="N30" s="53">
        <v>8.58</v>
      </c>
      <c r="O30" s="54" t="str">
        <f t="shared" si="0"/>
        <v>KG</v>
      </c>
      <c r="P30" s="53">
        <v>0.43</v>
      </c>
      <c r="Q30" s="52"/>
      <c r="R30" s="55" t="s">
        <v>32171</v>
      </c>
      <c r="S30" s="53" t="s">
        <v>32266</v>
      </c>
      <c r="T30" s="54" t="str">
        <f t="shared" si="1"/>
        <v>2504</v>
      </c>
      <c r="U30" s="54" t="str">
        <f t="shared" si="2"/>
        <v>899172886</v>
      </c>
      <c r="V30" s="56" t="s">
        <v>32382</v>
      </c>
      <c r="W30" s="229" t="s">
        <v>32148</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32532</v>
      </c>
      <c r="AO30" s="52" t="s">
        <v>32682</v>
      </c>
      <c r="AP30" s="78">
        <v>1212</v>
      </c>
      <c r="AQ30" s="52" t="s">
        <v>32832</v>
      </c>
      <c r="AR30" s="57">
        <v>2.38</v>
      </c>
      <c r="AS30" s="58"/>
    </row>
    <row r="31" spans="2:45" ht="16.25" customHeight="1" x14ac:dyDescent="0.2">
      <c r="B31" s="51">
        <v>23</v>
      </c>
      <c r="C31" s="72"/>
      <c r="D31" s="77" t="s">
        <v>34393</v>
      </c>
      <c r="E31" s="52" t="s">
        <v>34394</v>
      </c>
      <c r="F31" s="78" t="s">
        <v>34395</v>
      </c>
      <c r="G31" s="52" t="s">
        <v>34396</v>
      </c>
      <c r="H31" s="52" t="s">
        <v>34397</v>
      </c>
      <c r="I31" s="52" t="s">
        <v>34398</v>
      </c>
      <c r="J31" s="52" t="s">
        <v>34399</v>
      </c>
      <c r="K31" s="52" t="s">
        <v>34400</v>
      </c>
      <c r="L31" s="52" t="s">
        <v>34401</v>
      </c>
      <c r="M31" s="53" t="s">
        <v>31021</v>
      </c>
      <c r="N31" s="53">
        <v>6.52</v>
      </c>
      <c r="O31" s="54" t="str">
        <f t="shared" si="0"/>
        <v>KG</v>
      </c>
      <c r="P31" s="53">
        <v>7.15</v>
      </c>
      <c r="Q31" s="52"/>
      <c r="R31" s="55" t="s">
        <v>32172</v>
      </c>
      <c r="S31" s="53" t="s">
        <v>32267</v>
      </c>
      <c r="T31" s="54" t="str">
        <f t="shared" si="1"/>
        <v>4927</v>
      </c>
      <c r="U31" s="54" t="str">
        <f t="shared" si="2"/>
        <v>455058668</v>
      </c>
      <c r="V31" s="56" t="s">
        <v>32383</v>
      </c>
      <c r="W31" s="229" t="s">
        <v>32127</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32533</v>
      </c>
      <c r="AO31" s="52" t="s">
        <v>32683</v>
      </c>
      <c r="AP31" s="78">
        <v>2471</v>
      </c>
      <c r="AQ31" s="52" t="s">
        <v>32833</v>
      </c>
      <c r="AR31" s="57">
        <v>9.7799999999999994</v>
      </c>
      <c r="AS31" s="58"/>
    </row>
    <row r="32" spans="2:45" ht="16.25" customHeight="1" x14ac:dyDescent="0.2">
      <c r="B32" s="75">
        <v>24</v>
      </c>
      <c r="C32" s="72"/>
      <c r="D32" s="52" t="s">
        <v>34402</v>
      </c>
      <c r="E32" s="52" t="s">
        <v>34403</v>
      </c>
      <c r="F32" s="78" t="s">
        <v>34404</v>
      </c>
      <c r="G32" s="52" t="s">
        <v>34405</v>
      </c>
      <c r="H32" s="52" t="s">
        <v>34406</v>
      </c>
      <c r="I32" s="52" t="s">
        <v>34407</v>
      </c>
      <c r="J32" s="52" t="s">
        <v>34408</v>
      </c>
      <c r="K32" s="52" t="s">
        <v>34409</v>
      </c>
      <c r="L32" s="52" t="s">
        <v>34410</v>
      </c>
      <c r="M32" s="53" t="s">
        <v>55</v>
      </c>
      <c r="N32" s="53">
        <v>9.93</v>
      </c>
      <c r="O32" s="54" t="str">
        <f t="shared" si="0"/>
        <v>KG</v>
      </c>
      <c r="P32" s="53">
        <v>2.41</v>
      </c>
      <c r="Q32" s="52">
        <v>3.17</v>
      </c>
      <c r="R32" s="55" t="s">
        <v>32173</v>
      </c>
      <c r="S32" s="53" t="s">
        <v>32268</v>
      </c>
      <c r="T32" s="54" t="str">
        <f t="shared" si="1"/>
        <v>2544</v>
      </c>
      <c r="U32" s="54" t="str">
        <f t="shared" si="2"/>
        <v>321681593</v>
      </c>
      <c r="V32" s="56" t="s">
        <v>32384</v>
      </c>
      <c r="W32" s="229" t="s">
        <v>32085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32534</v>
      </c>
      <c r="AO32" s="52" t="s">
        <v>32684</v>
      </c>
      <c r="AP32" s="78">
        <v>1352</v>
      </c>
      <c r="AQ32" s="52" t="s">
        <v>32834</v>
      </c>
      <c r="AR32" s="57">
        <v>9.86</v>
      </c>
      <c r="AS32" s="58"/>
    </row>
    <row r="33" spans="2:45" ht="16.25" customHeight="1" x14ac:dyDescent="0.2">
      <c r="B33" s="75">
        <v>25</v>
      </c>
      <c r="C33" s="72"/>
      <c r="D33" s="52" t="s">
        <v>34411</v>
      </c>
      <c r="E33" s="52" t="s">
        <v>34412</v>
      </c>
      <c r="F33" s="78" t="s">
        <v>34413</v>
      </c>
      <c r="G33" s="52" t="s">
        <v>34414</v>
      </c>
      <c r="H33" s="78" t="s">
        <v>34415</v>
      </c>
      <c r="I33" s="78" t="s">
        <v>34416</v>
      </c>
      <c r="J33" s="52" t="s">
        <v>34417</v>
      </c>
      <c r="K33" s="78" t="s">
        <v>34418</v>
      </c>
      <c r="L33" s="78" t="s">
        <v>34419</v>
      </c>
      <c r="M33" s="53" t="s">
        <v>31020</v>
      </c>
      <c r="N33" s="53">
        <v>6.92</v>
      </c>
      <c r="O33" s="54" t="str">
        <f t="shared" si="0"/>
        <v>KG</v>
      </c>
      <c r="P33" s="53">
        <v>3.36</v>
      </c>
      <c r="Q33" s="52">
        <v>7.21</v>
      </c>
      <c r="R33" s="55" t="s">
        <v>32174</v>
      </c>
      <c r="S33" s="53" t="s">
        <v>32269</v>
      </c>
      <c r="T33" s="54" t="str">
        <f t="shared" si="1"/>
        <v>6044</v>
      </c>
      <c r="U33" s="54" t="str">
        <f t="shared" si="2"/>
        <v>124479366</v>
      </c>
      <c r="V33" s="56" t="s">
        <v>32385</v>
      </c>
      <c r="W33" s="229" t="s">
        <v>32120</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32535</v>
      </c>
      <c r="AO33" s="52" t="s">
        <v>32685</v>
      </c>
      <c r="AP33" s="78">
        <v>3725</v>
      </c>
      <c r="AQ33" s="52" t="s">
        <v>32835</v>
      </c>
      <c r="AR33" s="57">
        <v>8.19</v>
      </c>
      <c r="AS33" s="58"/>
    </row>
    <row r="34" spans="2:45" ht="16.25" customHeight="1" x14ac:dyDescent="0.2">
      <c r="B34" s="51">
        <v>26</v>
      </c>
      <c r="C34" s="72"/>
      <c r="D34" s="52" t="s">
        <v>34420</v>
      </c>
      <c r="E34" s="52" t="s">
        <v>34421</v>
      </c>
      <c r="F34" s="78" t="s">
        <v>34422</v>
      </c>
      <c r="G34" s="52" t="s">
        <v>34423</v>
      </c>
      <c r="H34" s="52" t="s">
        <v>34424</v>
      </c>
      <c r="I34" s="52" t="s">
        <v>34425</v>
      </c>
      <c r="J34" s="52" t="s">
        <v>34426</v>
      </c>
      <c r="K34" s="52" t="s">
        <v>34427</v>
      </c>
      <c r="L34" s="52" t="s">
        <v>34428</v>
      </c>
      <c r="M34" s="53" t="s">
        <v>31024</v>
      </c>
      <c r="N34" s="53">
        <v>2.2799999999999998</v>
      </c>
      <c r="O34" s="54" t="str">
        <f t="shared" si="0"/>
        <v>KG</v>
      </c>
      <c r="P34" s="53">
        <v>5.37</v>
      </c>
      <c r="Q34" s="52">
        <v>6.15</v>
      </c>
      <c r="R34" s="55" t="s">
        <v>32175</v>
      </c>
      <c r="S34" s="53" t="s">
        <v>32270</v>
      </c>
      <c r="T34" s="54" t="str">
        <f t="shared" si="1"/>
        <v>3045</v>
      </c>
      <c r="U34" s="54" t="str">
        <f t="shared" si="2"/>
        <v>148187950</v>
      </c>
      <c r="V34" s="56" t="s">
        <v>32386</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32536</v>
      </c>
      <c r="AO34" s="52" t="s">
        <v>32686</v>
      </c>
      <c r="AP34" s="78">
        <v>2545</v>
      </c>
      <c r="AQ34" s="52" t="s">
        <v>32836</v>
      </c>
      <c r="AR34" s="57">
        <v>5.22</v>
      </c>
      <c r="AS34" s="58"/>
    </row>
    <row r="35" spans="2:45" ht="16.25" customHeight="1" x14ac:dyDescent="0.2">
      <c r="B35" s="75">
        <v>27</v>
      </c>
      <c r="C35" s="72"/>
      <c r="D35" s="77" t="s">
        <v>34429</v>
      </c>
      <c r="E35" s="52" t="s">
        <v>34430</v>
      </c>
      <c r="F35" s="78" t="s">
        <v>34431</v>
      </c>
      <c r="G35" s="52" t="s">
        <v>34432</v>
      </c>
      <c r="H35" s="52" t="s">
        <v>34433</v>
      </c>
      <c r="I35" s="52" t="s">
        <v>34434</v>
      </c>
      <c r="J35" s="52" t="s">
        <v>34435</v>
      </c>
      <c r="K35" s="52" t="s">
        <v>34436</v>
      </c>
      <c r="L35" s="52" t="s">
        <v>34437</v>
      </c>
      <c r="M35" s="53" t="s">
        <v>31017</v>
      </c>
      <c r="N35" s="53">
        <v>1.95</v>
      </c>
      <c r="O35" s="54" t="str">
        <f t="shared" si="0"/>
        <v>KG</v>
      </c>
      <c r="P35" s="53">
        <v>2.54</v>
      </c>
      <c r="Q35" s="52">
        <v>10</v>
      </c>
      <c r="R35" s="55" t="s">
        <v>32176</v>
      </c>
      <c r="S35" s="53" t="s">
        <v>32271</v>
      </c>
      <c r="T35" s="54" t="str">
        <f t="shared" si="1"/>
        <v>4972</v>
      </c>
      <c r="U35" s="54" t="str">
        <f t="shared" si="2"/>
        <v>763407696</v>
      </c>
      <c r="V35" s="56" t="s">
        <v>32387</v>
      </c>
      <c r="W35" s="229" t="s">
        <v>32091</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32537</v>
      </c>
      <c r="AO35" s="52" t="s">
        <v>32687</v>
      </c>
      <c r="AP35" s="78">
        <v>1534</v>
      </c>
      <c r="AQ35" s="52" t="s">
        <v>32837</v>
      </c>
      <c r="AR35" s="57">
        <v>8.4700000000000006</v>
      </c>
      <c r="AS35" s="58" t="s">
        <v>32979</v>
      </c>
    </row>
    <row r="36" spans="2:45" ht="16.25" customHeight="1" x14ac:dyDescent="0.2">
      <c r="B36" s="51">
        <v>28</v>
      </c>
      <c r="C36" s="72"/>
      <c r="D36" s="52" t="s">
        <v>34438</v>
      </c>
      <c r="E36" s="52" t="s">
        <v>34439</v>
      </c>
      <c r="F36" s="78" t="s">
        <v>34440</v>
      </c>
      <c r="G36" s="52" t="s">
        <v>34441</v>
      </c>
      <c r="H36" s="52" t="s">
        <v>34442</v>
      </c>
      <c r="I36" s="52" t="s">
        <v>34443</v>
      </c>
      <c r="J36" s="52" t="s">
        <v>34444</v>
      </c>
      <c r="K36" s="52" t="s">
        <v>34445</v>
      </c>
      <c r="L36" s="52" t="s">
        <v>34446</v>
      </c>
      <c r="M36" s="53" t="s">
        <v>31025</v>
      </c>
      <c r="N36" s="53">
        <v>5.44</v>
      </c>
      <c r="O36" s="54" t="str">
        <f t="shared" si="0"/>
        <v>KG</v>
      </c>
      <c r="P36" s="53">
        <v>4.17</v>
      </c>
      <c r="Q36" s="52">
        <v>7.86</v>
      </c>
      <c r="R36" s="55"/>
      <c r="S36" s="53" t="s">
        <v>32272</v>
      </c>
      <c r="T36" s="54" t="str">
        <f t="shared" si="1"/>
        <v>4237</v>
      </c>
      <c r="U36" s="54" t="str">
        <f t="shared" si="2"/>
        <v>769907416</v>
      </c>
      <c r="V36" s="56" t="s">
        <v>32388</v>
      </c>
      <c r="W36" s="229" t="s">
        <v>32125</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32538</v>
      </c>
      <c r="AO36" s="52" t="s">
        <v>32688</v>
      </c>
      <c r="AP36" s="78">
        <v>1056</v>
      </c>
      <c r="AQ36" s="52" t="s">
        <v>32838</v>
      </c>
      <c r="AR36" s="57">
        <v>8.8000000000000007</v>
      </c>
      <c r="AS36" s="58" t="s">
        <v>32980</v>
      </c>
    </row>
    <row r="37" spans="2:45" ht="16.25" customHeight="1" x14ac:dyDescent="0.2">
      <c r="B37" s="51">
        <v>29</v>
      </c>
      <c r="C37" s="72"/>
      <c r="D37" s="52" t="s">
        <v>34447</v>
      </c>
      <c r="E37" s="52" t="s">
        <v>34448</v>
      </c>
      <c r="F37" s="78" t="s">
        <v>34449</v>
      </c>
      <c r="G37" s="52" t="s">
        <v>34450</v>
      </c>
      <c r="H37" s="52" t="s">
        <v>34451</v>
      </c>
      <c r="I37" s="52" t="s">
        <v>34452</v>
      </c>
      <c r="J37" s="52" t="s">
        <v>34453</v>
      </c>
      <c r="K37" s="78" t="s">
        <v>34454</v>
      </c>
      <c r="L37" s="52" t="s">
        <v>34455</v>
      </c>
      <c r="M37" s="53" t="s">
        <v>54</v>
      </c>
      <c r="N37" s="53">
        <v>9.0399999999999991</v>
      </c>
      <c r="O37" s="54" t="str">
        <f t="shared" si="0"/>
        <v>KG</v>
      </c>
      <c r="P37" s="53">
        <v>1.73</v>
      </c>
      <c r="Q37" s="52">
        <v>7.82</v>
      </c>
      <c r="R37" s="55"/>
      <c r="S37" s="53" t="s">
        <v>32273</v>
      </c>
      <c r="T37" s="54" t="str">
        <f t="shared" si="1"/>
        <v>1777</v>
      </c>
      <c r="U37" s="54" t="str">
        <f t="shared" si="2"/>
        <v>221832502</v>
      </c>
      <c r="V37" s="56" t="s">
        <v>32389</v>
      </c>
      <c r="W37" s="229" t="s">
        <v>32073</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32539</v>
      </c>
      <c r="AO37" s="52" t="s">
        <v>32689</v>
      </c>
      <c r="AP37" s="78">
        <v>2084</v>
      </c>
      <c r="AQ37" s="52" t="s">
        <v>32839</v>
      </c>
      <c r="AR37" s="57">
        <v>0.7</v>
      </c>
      <c r="AS37" s="58" t="s">
        <v>32981</v>
      </c>
    </row>
    <row r="38" spans="2:45" ht="16.25" customHeight="1" x14ac:dyDescent="0.2">
      <c r="B38" s="51">
        <v>30</v>
      </c>
      <c r="C38" s="72"/>
      <c r="D38" s="52" t="s">
        <v>34456</v>
      </c>
      <c r="E38" s="52" t="s">
        <v>34457</v>
      </c>
      <c r="F38" s="52" t="s">
        <v>34458</v>
      </c>
      <c r="G38" s="52" t="s">
        <v>34459</v>
      </c>
      <c r="H38" s="52" t="s">
        <v>34460</v>
      </c>
      <c r="I38" s="52" t="s">
        <v>34461</v>
      </c>
      <c r="J38" s="52" t="s">
        <v>34462</v>
      </c>
      <c r="K38" s="52" t="s">
        <v>34463</v>
      </c>
      <c r="L38" s="52" t="s">
        <v>34464</v>
      </c>
      <c r="M38" s="53" t="s">
        <v>30626</v>
      </c>
      <c r="N38" s="53">
        <v>9.81</v>
      </c>
      <c r="O38" s="54" t="str">
        <f t="shared" si="0"/>
        <v>KG</v>
      </c>
      <c r="P38" s="53">
        <v>7.32</v>
      </c>
      <c r="Q38" s="52">
        <v>7.44</v>
      </c>
      <c r="R38" s="55"/>
      <c r="S38" s="53" t="s">
        <v>32274</v>
      </c>
      <c r="T38" s="54" t="str">
        <f t="shared" si="1"/>
        <v>4706</v>
      </c>
      <c r="U38" s="54" t="str">
        <f t="shared" si="2"/>
        <v>603678719</v>
      </c>
      <c r="V38" s="56" t="s">
        <v>32390</v>
      </c>
      <c r="W38" s="229" t="s">
        <v>32073</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32540</v>
      </c>
      <c r="AO38" s="52" t="s">
        <v>32690</v>
      </c>
      <c r="AP38" s="78">
        <v>4682</v>
      </c>
      <c r="AQ38" s="52" t="s">
        <v>32840</v>
      </c>
      <c r="AR38" s="57">
        <v>6.85</v>
      </c>
      <c r="AS38" s="58" t="s">
        <v>32982</v>
      </c>
    </row>
    <row r="39" spans="2:45" ht="16.25" customHeight="1" x14ac:dyDescent="0.2">
      <c r="B39" s="51">
        <v>31</v>
      </c>
      <c r="C39" s="72"/>
      <c r="D39" s="52" t="s">
        <v>34465</v>
      </c>
      <c r="E39" s="52" t="s">
        <v>34466</v>
      </c>
      <c r="F39" s="52" t="s">
        <v>34467</v>
      </c>
      <c r="G39" s="52" t="s">
        <v>34468</v>
      </c>
      <c r="H39" s="52" t="s">
        <v>34469</v>
      </c>
      <c r="I39" s="52" t="s">
        <v>34470</v>
      </c>
      <c r="J39" s="52" t="s">
        <v>34471</v>
      </c>
      <c r="K39" s="52" t="s">
        <v>34472</v>
      </c>
      <c r="L39" s="52" t="s">
        <v>34473</v>
      </c>
      <c r="M39" s="53" t="s">
        <v>53</v>
      </c>
      <c r="N39" s="53">
        <v>8.2799999999999994</v>
      </c>
      <c r="O39" s="54" t="str">
        <f t="shared" si="0"/>
        <v>KG</v>
      </c>
      <c r="P39" s="53">
        <v>4.12</v>
      </c>
      <c r="Q39" s="52">
        <v>7.78</v>
      </c>
      <c r="R39" s="55"/>
      <c r="S39" s="53" t="s">
        <v>32275</v>
      </c>
      <c r="T39" s="54" t="str">
        <f t="shared" si="1"/>
        <v>8950</v>
      </c>
      <c r="U39" s="54" t="str">
        <f t="shared" si="2"/>
        <v>852406358</v>
      </c>
      <c r="V39" s="56" t="s">
        <v>32391</v>
      </c>
      <c r="W39" s="229" t="s">
        <v>32103</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32541</v>
      </c>
      <c r="AO39" s="52" t="s">
        <v>32691</v>
      </c>
      <c r="AP39" s="78">
        <v>4570</v>
      </c>
      <c r="AQ39" s="52" t="s">
        <v>32841</v>
      </c>
      <c r="AR39" s="57">
        <v>6.09</v>
      </c>
      <c r="AS39" s="58" t="s">
        <v>32983</v>
      </c>
    </row>
    <row r="40" spans="2:45" ht="16.25" customHeight="1" x14ac:dyDescent="0.2">
      <c r="B40" s="51">
        <v>32</v>
      </c>
      <c r="C40" s="72"/>
      <c r="D40" s="52" t="s">
        <v>34474</v>
      </c>
      <c r="E40" s="52" t="s">
        <v>34475</v>
      </c>
      <c r="F40" s="52" t="s">
        <v>34476</v>
      </c>
      <c r="G40" s="52" t="s">
        <v>34477</v>
      </c>
      <c r="H40" s="52" t="s">
        <v>34478</v>
      </c>
      <c r="I40" s="52" t="s">
        <v>34479</v>
      </c>
      <c r="J40" s="52" t="s">
        <v>34480</v>
      </c>
      <c r="K40" s="52" t="s">
        <v>34481</v>
      </c>
      <c r="L40" s="52" t="s">
        <v>34482</v>
      </c>
      <c r="M40" s="53" t="s">
        <v>93</v>
      </c>
      <c r="N40" s="53">
        <v>1.46</v>
      </c>
      <c r="O40" s="54" t="str">
        <f t="shared" si="0"/>
        <v>KG</v>
      </c>
      <c r="P40" s="53">
        <v>5.61</v>
      </c>
      <c r="Q40" s="52">
        <v>1.84</v>
      </c>
      <c r="R40" s="55"/>
      <c r="S40" s="53" t="s">
        <v>32276</v>
      </c>
      <c r="T40" s="54" t="str">
        <f t="shared" si="1"/>
        <v>7436</v>
      </c>
      <c r="U40" s="54" t="str">
        <f t="shared" si="2"/>
        <v>753327354</v>
      </c>
      <c r="V40" s="56" t="s">
        <v>32392</v>
      </c>
      <c r="W40" s="229" t="s">
        <v>32135</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32542</v>
      </c>
      <c r="AO40" s="52" t="s">
        <v>32692</v>
      </c>
      <c r="AP40" s="78">
        <v>1047</v>
      </c>
      <c r="AQ40" s="52" t="s">
        <v>32842</v>
      </c>
      <c r="AR40" s="57">
        <v>3.57</v>
      </c>
      <c r="AS40" s="58" t="s">
        <v>32984</v>
      </c>
    </row>
    <row r="41" spans="2:45" ht="16.25" customHeight="1" x14ac:dyDescent="0.2">
      <c r="B41" s="51">
        <v>33</v>
      </c>
      <c r="C41" s="72" t="s">
        <v>32060</v>
      </c>
      <c r="D41" s="52" t="s">
        <v>34483</v>
      </c>
      <c r="E41" s="52" t="s">
        <v>34484</v>
      </c>
      <c r="F41" s="52" t="s">
        <v>34485</v>
      </c>
      <c r="G41" s="52" t="s">
        <v>34486</v>
      </c>
      <c r="H41" s="52" t="s">
        <v>34487</v>
      </c>
      <c r="I41" s="52" t="s">
        <v>34488</v>
      </c>
      <c r="J41" s="52" t="s">
        <v>34489</v>
      </c>
      <c r="K41" s="52" t="s">
        <v>34490</v>
      </c>
      <c r="L41" s="52" t="s">
        <v>34491</v>
      </c>
      <c r="M41" s="53" t="s">
        <v>54</v>
      </c>
      <c r="N41" s="53">
        <v>8.56</v>
      </c>
      <c r="O41" s="54" t="str">
        <f t="shared" ref="O41:O72" si="5">IF(LEN(B41)&gt;0,"KG","")</f>
        <v>KG</v>
      </c>
      <c r="P41" s="53">
        <v>4.04</v>
      </c>
      <c r="Q41" s="52">
        <v>8.86</v>
      </c>
      <c r="R41" s="55"/>
      <c r="S41" s="53" t="s">
        <v>32277</v>
      </c>
      <c r="T41" s="54" t="str">
        <f t="shared" ref="T41:T72" si="6">IF(S41&lt;&gt;"",MID(S41,1,4),"")</f>
        <v>9312</v>
      </c>
      <c r="U41" s="54" t="str">
        <f t="shared" ref="U41:U72" si="7">IF(S41&lt;&gt;"",MID(S41,6,2)&amp;MID(S41,9,3)&amp;MID(S41,13,16),"")</f>
        <v>531124100</v>
      </c>
      <c r="V41" s="56" t="s">
        <v>32393</v>
      </c>
      <c r="W41" s="229" t="s">
        <v>32148</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32543</v>
      </c>
      <c r="AO41" s="52" t="s">
        <v>32693</v>
      </c>
      <c r="AP41" s="78">
        <v>3763</v>
      </c>
      <c r="AQ41" s="52" t="s">
        <v>32843</v>
      </c>
      <c r="AR41" s="57">
        <v>4.53</v>
      </c>
      <c r="AS41" s="58" t="s">
        <v>32985</v>
      </c>
    </row>
    <row r="42" spans="2:45" ht="16.25" customHeight="1" x14ac:dyDescent="0.2">
      <c r="B42" s="51">
        <v>34</v>
      </c>
      <c r="C42" s="72" t="s">
        <v>32061</v>
      </c>
      <c r="D42" s="52" t="s">
        <v>34492</v>
      </c>
      <c r="E42" s="52" t="s">
        <v>34493</v>
      </c>
      <c r="F42" s="52" t="s">
        <v>34494</v>
      </c>
      <c r="G42" s="52" t="s">
        <v>34495</v>
      </c>
      <c r="H42" s="52" t="s">
        <v>34496</v>
      </c>
      <c r="I42" s="52" t="s">
        <v>34497</v>
      </c>
      <c r="J42" s="52" t="s">
        <v>34498</v>
      </c>
      <c r="K42" s="52" t="s">
        <v>34499</v>
      </c>
      <c r="L42" s="52" t="s">
        <v>34500</v>
      </c>
      <c r="M42" s="53" t="s">
        <v>96</v>
      </c>
      <c r="N42" s="53">
        <v>8.6199999999999992</v>
      </c>
      <c r="O42" s="54" t="str">
        <f t="shared" si="5"/>
        <v>KG</v>
      </c>
      <c r="P42" s="53">
        <v>2.2000000000000002</v>
      </c>
      <c r="Q42" s="52">
        <v>2.2400000000000002</v>
      </c>
      <c r="R42" s="55"/>
      <c r="S42" s="53" t="s">
        <v>32278</v>
      </c>
      <c r="T42" s="54" t="str">
        <f t="shared" si="6"/>
        <v>4577</v>
      </c>
      <c r="U42" s="54" t="str">
        <f t="shared" si="7"/>
        <v>769995339</v>
      </c>
      <c r="V42" s="56" t="s">
        <v>32394</v>
      </c>
      <c r="W42" s="229" t="s">
        <v>32083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32544</v>
      </c>
      <c r="AO42" s="52" t="s">
        <v>32694</v>
      </c>
      <c r="AP42" s="78">
        <v>4831</v>
      </c>
      <c r="AQ42" s="52" t="s">
        <v>32844</v>
      </c>
      <c r="AR42" s="57">
        <v>7.02</v>
      </c>
      <c r="AS42" s="58" t="s">
        <v>32986</v>
      </c>
    </row>
    <row r="43" spans="2:45" ht="16.25" customHeight="1" x14ac:dyDescent="0.2">
      <c r="B43" s="51">
        <v>35</v>
      </c>
      <c r="C43" s="72" t="s">
        <v>32062</v>
      </c>
      <c r="D43" s="52" t="s">
        <v>34501</v>
      </c>
      <c r="E43" s="52" t="s">
        <v>34502</v>
      </c>
      <c r="F43" s="52" t="s">
        <v>34503</v>
      </c>
      <c r="G43" s="52" t="s">
        <v>34504</v>
      </c>
      <c r="H43" s="52" t="s">
        <v>34505</v>
      </c>
      <c r="I43" s="52" t="s">
        <v>34506</v>
      </c>
      <c r="J43" s="52" t="s">
        <v>34507</v>
      </c>
      <c r="K43" s="52" t="s">
        <v>34508</v>
      </c>
      <c r="L43" s="52" t="s">
        <v>34509</v>
      </c>
      <c r="M43" s="53" t="s">
        <v>31018</v>
      </c>
      <c r="N43" s="53">
        <v>9.59</v>
      </c>
      <c r="O43" s="54" t="str">
        <f t="shared" si="5"/>
        <v>KG</v>
      </c>
      <c r="P43" s="53">
        <v>5.49</v>
      </c>
      <c r="Q43" s="52">
        <v>5.89</v>
      </c>
      <c r="R43" s="55"/>
      <c r="S43" s="53" t="s">
        <v>32279</v>
      </c>
      <c r="T43" s="54" t="str">
        <f t="shared" si="6"/>
        <v>4921</v>
      </c>
      <c r="U43" s="54" t="str">
        <f t="shared" si="7"/>
        <v>608096851</v>
      </c>
      <c r="V43" s="56" t="s">
        <v>32395</v>
      </c>
      <c r="W43" s="229" t="s">
        <v>32121</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32545</v>
      </c>
      <c r="AO43" s="52" t="s">
        <v>32695</v>
      </c>
      <c r="AP43" s="78">
        <v>2803</v>
      </c>
      <c r="AQ43" s="52" t="s">
        <v>32845</v>
      </c>
      <c r="AR43" s="57">
        <v>7.12</v>
      </c>
      <c r="AS43" s="58" t="s">
        <v>32987</v>
      </c>
    </row>
    <row r="44" spans="2:45" ht="16.25" customHeight="1" x14ac:dyDescent="0.2">
      <c r="B44" s="51">
        <v>36</v>
      </c>
      <c r="C44" s="72" t="s">
        <v>32063</v>
      </c>
      <c r="D44" s="52" t="s">
        <v>34510</v>
      </c>
      <c r="E44" s="52" t="s">
        <v>34511</v>
      </c>
      <c r="F44" s="52" t="s">
        <v>34512</v>
      </c>
      <c r="G44" s="52" t="s">
        <v>34513</v>
      </c>
      <c r="H44" s="52" t="s">
        <v>34514</v>
      </c>
      <c r="I44" s="52" t="s">
        <v>34515</v>
      </c>
      <c r="J44" s="52" t="s">
        <v>34516</v>
      </c>
      <c r="K44" s="52" t="s">
        <v>34517</v>
      </c>
      <c r="L44" s="52" t="s">
        <v>34518</v>
      </c>
      <c r="M44" s="53" t="s">
        <v>96</v>
      </c>
      <c r="N44" s="53">
        <v>3.59</v>
      </c>
      <c r="O44" s="54" t="str">
        <f t="shared" si="5"/>
        <v>KG</v>
      </c>
      <c r="P44" s="53">
        <v>5.04</v>
      </c>
      <c r="Q44" s="52">
        <v>2.08</v>
      </c>
      <c r="R44" s="55"/>
      <c r="S44" s="53" t="s">
        <v>32280</v>
      </c>
      <c r="T44" s="54" t="str">
        <f t="shared" si="6"/>
        <v>1656</v>
      </c>
      <c r="U44" s="54" t="str">
        <f t="shared" si="7"/>
        <v>197229689</v>
      </c>
      <c r="V44" s="56" t="s">
        <v>32396</v>
      </c>
      <c r="W44" s="229" t="s">
        <v>32104</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32546</v>
      </c>
      <c r="AO44" s="52" t="s">
        <v>32696</v>
      </c>
      <c r="AP44" s="78">
        <v>2006</v>
      </c>
      <c r="AQ44" s="52" t="s">
        <v>32846</v>
      </c>
      <c r="AR44" s="57">
        <v>7.2</v>
      </c>
      <c r="AS44" s="58" t="s">
        <v>32988</v>
      </c>
    </row>
    <row r="45" spans="2:45" ht="16.25" customHeight="1" x14ac:dyDescent="0.2">
      <c r="B45" s="51">
        <v>37</v>
      </c>
      <c r="C45" s="72" t="s">
        <v>32064</v>
      </c>
      <c r="D45" s="52" t="s">
        <v>34519</v>
      </c>
      <c r="E45" s="52" t="s">
        <v>34520</v>
      </c>
      <c r="F45" s="52" t="s">
        <v>34521</v>
      </c>
      <c r="G45" s="52" t="s">
        <v>34522</v>
      </c>
      <c r="H45" s="52" t="s">
        <v>34523</v>
      </c>
      <c r="I45" s="52" t="s">
        <v>34524</v>
      </c>
      <c r="J45" s="52" t="s">
        <v>34525</v>
      </c>
      <c r="K45" s="52" t="s">
        <v>34526</v>
      </c>
      <c r="L45" s="52" t="s">
        <v>34527</v>
      </c>
      <c r="M45" s="53" t="s">
        <v>31016</v>
      </c>
      <c r="N45" s="53">
        <v>1.49</v>
      </c>
      <c r="O45" s="54" t="str">
        <f t="shared" si="5"/>
        <v>KG</v>
      </c>
      <c r="P45" s="53">
        <v>1.91</v>
      </c>
      <c r="Q45" s="52">
        <v>3.89</v>
      </c>
      <c r="R45" s="55"/>
      <c r="S45" s="53" t="s">
        <v>32281</v>
      </c>
      <c r="T45" s="54" t="str">
        <f t="shared" si="6"/>
        <v>4615</v>
      </c>
      <c r="U45" s="54" t="str">
        <f t="shared" si="7"/>
        <v>382164153</v>
      </c>
      <c r="V45" s="56" t="s">
        <v>32397</v>
      </c>
      <c r="W45" s="229" t="s">
        <v>32124</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32547</v>
      </c>
      <c r="AO45" s="52" t="s">
        <v>32697</v>
      </c>
      <c r="AP45" s="78">
        <v>4683</v>
      </c>
      <c r="AQ45" s="52" t="s">
        <v>32847</v>
      </c>
      <c r="AR45" s="57">
        <v>0.2</v>
      </c>
      <c r="AS45" s="58" t="s">
        <v>32989</v>
      </c>
    </row>
    <row r="46" spans="2:45" ht="16.25" customHeight="1" x14ac:dyDescent="0.2">
      <c r="B46" s="75">
        <v>38</v>
      </c>
      <c r="C46" s="72" t="s">
        <v>32061</v>
      </c>
      <c r="D46" s="52" t="s">
        <v>34528</v>
      </c>
      <c r="E46" s="52" t="s">
        <v>34529</v>
      </c>
      <c r="F46" s="52" t="s">
        <v>34530</v>
      </c>
      <c r="G46" s="52" t="s">
        <v>34531</v>
      </c>
      <c r="H46" s="52" t="s">
        <v>34532</v>
      </c>
      <c r="I46" s="52" t="s">
        <v>34533</v>
      </c>
      <c r="J46" s="52" t="s">
        <v>34534</v>
      </c>
      <c r="K46" s="52" t="s">
        <v>34535</v>
      </c>
      <c r="L46" s="52" t="s">
        <v>34536</v>
      </c>
      <c r="M46" s="53" t="s">
        <v>31013</v>
      </c>
      <c r="N46" s="53">
        <v>5.04</v>
      </c>
      <c r="O46" s="54" t="str">
        <f t="shared" si="5"/>
        <v>KG</v>
      </c>
      <c r="P46" s="53">
        <v>9.35</v>
      </c>
      <c r="Q46" s="52">
        <v>2.85</v>
      </c>
      <c r="R46" s="55" t="s">
        <v>32177</v>
      </c>
      <c r="S46" s="53" t="s">
        <v>32282</v>
      </c>
      <c r="T46" s="54" t="str">
        <f t="shared" si="6"/>
        <v>3372</v>
      </c>
      <c r="U46" s="54" t="str">
        <f t="shared" si="7"/>
        <v>783969022</v>
      </c>
      <c r="V46" s="56" t="s">
        <v>32398</v>
      </c>
      <c r="W46" s="229" t="s">
        <v>32075</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32548</v>
      </c>
      <c r="AO46" s="52" t="s">
        <v>32698</v>
      </c>
      <c r="AP46" s="78">
        <v>2355</v>
      </c>
      <c r="AQ46" s="52" t="s">
        <v>32848</v>
      </c>
      <c r="AR46" s="57">
        <v>3.24</v>
      </c>
      <c r="AS46" s="58" t="s">
        <v>32990</v>
      </c>
    </row>
    <row r="47" spans="2:45" ht="16.25" customHeight="1" x14ac:dyDescent="0.2">
      <c r="B47" s="75">
        <v>39</v>
      </c>
      <c r="C47" s="72" t="s">
        <v>32065</v>
      </c>
      <c r="D47" s="52" t="s">
        <v>34537</v>
      </c>
      <c r="E47" s="52" t="s">
        <v>34538</v>
      </c>
      <c r="F47" s="52" t="s">
        <v>34539</v>
      </c>
      <c r="G47" s="52" t="s">
        <v>34540</v>
      </c>
      <c r="H47" s="52" t="s">
        <v>34541</v>
      </c>
      <c r="I47" s="52" t="s">
        <v>34542</v>
      </c>
      <c r="J47" s="52" t="s">
        <v>34543</v>
      </c>
      <c r="K47" s="52" t="s">
        <v>34544</v>
      </c>
      <c r="L47" s="52" t="s">
        <v>34545</v>
      </c>
      <c r="M47" s="53" t="s">
        <v>31023</v>
      </c>
      <c r="N47" s="53">
        <v>7.89</v>
      </c>
      <c r="O47" s="54" t="str">
        <f t="shared" si="5"/>
        <v>KG</v>
      </c>
      <c r="P47" s="53">
        <v>7.98</v>
      </c>
      <c r="Q47" s="52">
        <v>7.85</v>
      </c>
      <c r="R47" s="55" t="s">
        <v>32178</v>
      </c>
      <c r="S47" s="53" t="s">
        <v>32283</v>
      </c>
      <c r="T47" s="54" t="str">
        <f t="shared" si="6"/>
        <v>9763</v>
      </c>
      <c r="U47" s="54" t="str">
        <f t="shared" si="7"/>
        <v>717001062</v>
      </c>
      <c r="V47" s="56" t="s">
        <v>32399</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32549</v>
      </c>
      <c r="AO47" s="52" t="s">
        <v>32699</v>
      </c>
      <c r="AP47" s="78">
        <v>4373</v>
      </c>
      <c r="AQ47" s="52" t="s">
        <v>32849</v>
      </c>
      <c r="AR47" s="57"/>
      <c r="AS47" s="58" t="s">
        <v>32991</v>
      </c>
    </row>
    <row r="48" spans="2:45" ht="16.25" customHeight="1" x14ac:dyDescent="0.2">
      <c r="B48" s="51">
        <v>40</v>
      </c>
      <c r="C48" s="72"/>
      <c r="D48" s="52" t="s">
        <v>34546</v>
      </c>
      <c r="E48" s="52" t="s">
        <v>34547</v>
      </c>
      <c r="F48" s="52" t="s">
        <v>34548</v>
      </c>
      <c r="G48" s="52" t="s">
        <v>34549</v>
      </c>
      <c r="H48" s="52" t="s">
        <v>34550</v>
      </c>
      <c r="I48" s="52" t="s">
        <v>34551</v>
      </c>
      <c r="J48" s="52" t="s">
        <v>34552</v>
      </c>
      <c r="K48" s="52" t="s">
        <v>34553</v>
      </c>
      <c r="L48" s="52" t="s">
        <v>34554</v>
      </c>
      <c r="M48" s="53" t="s">
        <v>30626</v>
      </c>
      <c r="N48" s="53">
        <v>1.03</v>
      </c>
      <c r="O48" s="54" t="str">
        <f t="shared" si="5"/>
        <v>KG</v>
      </c>
      <c r="P48" s="53">
        <v>0.64</v>
      </c>
      <c r="Q48" s="52">
        <v>0.43</v>
      </c>
      <c r="R48" s="55" t="s">
        <v>32179</v>
      </c>
      <c r="S48" s="53" t="s">
        <v>32284</v>
      </c>
      <c r="T48" s="54" t="str">
        <f t="shared" si="6"/>
        <v>3278</v>
      </c>
      <c r="U48" s="54" t="str">
        <f t="shared" si="7"/>
        <v>103438722</v>
      </c>
      <c r="V48" s="56" t="s">
        <v>32400</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32550</v>
      </c>
      <c r="AO48" s="52" t="s">
        <v>32700</v>
      </c>
      <c r="AP48" s="78">
        <v>4801</v>
      </c>
      <c r="AQ48" s="52" t="s">
        <v>32850</v>
      </c>
      <c r="AR48" s="57"/>
      <c r="AS48" s="58" t="s">
        <v>32992</v>
      </c>
    </row>
    <row r="49" spans="2:45" ht="16.25" customHeight="1" x14ac:dyDescent="0.2">
      <c r="B49" s="51">
        <v>41</v>
      </c>
      <c r="C49" s="72"/>
      <c r="D49" s="52" t="s">
        <v>34555</v>
      </c>
      <c r="E49" s="52" t="s">
        <v>34556</v>
      </c>
      <c r="F49" s="52" t="s">
        <v>34557</v>
      </c>
      <c r="G49" s="52" t="s">
        <v>34558</v>
      </c>
      <c r="H49" s="52" t="s">
        <v>34559</v>
      </c>
      <c r="I49" s="52" t="s">
        <v>34560</v>
      </c>
      <c r="J49" s="52" t="s">
        <v>34561</v>
      </c>
      <c r="K49" s="52" t="s">
        <v>34562</v>
      </c>
      <c r="L49" s="52" t="s">
        <v>34563</v>
      </c>
      <c r="M49" s="53" t="s">
        <v>98</v>
      </c>
      <c r="N49" s="53">
        <v>8.43</v>
      </c>
      <c r="O49" s="54" t="str">
        <f t="shared" si="5"/>
        <v>KG</v>
      </c>
      <c r="P49" s="53">
        <v>7.97</v>
      </c>
      <c r="Q49" s="52">
        <v>2.09</v>
      </c>
      <c r="R49" s="55" t="s">
        <v>32180</v>
      </c>
      <c r="S49" s="53" t="s">
        <v>32285</v>
      </c>
      <c r="T49" s="54" t="str">
        <f t="shared" si="6"/>
        <v>9855</v>
      </c>
      <c r="U49" s="54" t="str">
        <f t="shared" si="7"/>
        <v>627996708</v>
      </c>
      <c r="V49" s="56" t="s">
        <v>32401</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32551</v>
      </c>
      <c r="AO49" s="52" t="s">
        <v>32701</v>
      </c>
      <c r="AP49" s="78">
        <v>4242</v>
      </c>
      <c r="AQ49" s="52" t="s">
        <v>32851</v>
      </c>
      <c r="AR49" s="57"/>
      <c r="AS49" s="58" t="s">
        <v>32993</v>
      </c>
    </row>
    <row r="50" spans="2:45" ht="16.25" customHeight="1" x14ac:dyDescent="0.2">
      <c r="B50" s="51">
        <v>42</v>
      </c>
      <c r="C50" s="72"/>
      <c r="D50" s="52" t="s">
        <v>34564</v>
      </c>
      <c r="E50" s="52" t="s">
        <v>34565</v>
      </c>
      <c r="F50" s="52" t="s">
        <v>34566</v>
      </c>
      <c r="G50" s="52" t="s">
        <v>34567</v>
      </c>
      <c r="H50" s="52" t="s">
        <v>34568</v>
      </c>
      <c r="I50" s="52" t="s">
        <v>34569</v>
      </c>
      <c r="J50" s="52" t="s">
        <v>34570</v>
      </c>
      <c r="K50" s="52" t="s">
        <v>34571</v>
      </c>
      <c r="L50" s="52" t="s">
        <v>34572</v>
      </c>
      <c r="M50" s="53" t="s">
        <v>53</v>
      </c>
      <c r="N50" s="53">
        <v>0.73</v>
      </c>
      <c r="O50" s="54" t="str">
        <f t="shared" si="5"/>
        <v>KG</v>
      </c>
      <c r="P50" s="53">
        <v>5.96</v>
      </c>
      <c r="Q50" s="52">
        <v>7.91</v>
      </c>
      <c r="R50" s="55" t="s">
        <v>32181</v>
      </c>
      <c r="S50" s="53" t="s">
        <v>32286</v>
      </c>
      <c r="T50" s="54" t="str">
        <f t="shared" si="6"/>
        <v>7320</v>
      </c>
      <c r="U50" s="54" t="str">
        <f t="shared" si="7"/>
        <v>385497405</v>
      </c>
      <c r="V50" s="56" t="s">
        <v>32402</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32552</v>
      </c>
      <c r="AO50" s="52" t="s">
        <v>32702</v>
      </c>
      <c r="AP50" s="78">
        <v>1057</v>
      </c>
      <c r="AQ50" s="52" t="s">
        <v>32852</v>
      </c>
      <c r="AR50" s="57"/>
      <c r="AS50" s="58" t="s">
        <v>32994</v>
      </c>
    </row>
    <row r="51" spans="2:45" ht="16.25" customHeight="1" x14ac:dyDescent="0.2">
      <c r="B51" s="51">
        <v>43</v>
      </c>
      <c r="C51" s="72"/>
      <c r="D51" s="52" t="s">
        <v>34573</v>
      </c>
      <c r="E51" s="52" t="s">
        <v>34574</v>
      </c>
      <c r="F51" s="52" t="s">
        <v>34575</v>
      </c>
      <c r="G51" s="52" t="s">
        <v>34576</v>
      </c>
      <c r="H51" s="52" t="s">
        <v>34577</v>
      </c>
      <c r="I51" s="52" t="s">
        <v>34578</v>
      </c>
      <c r="J51" s="52" t="s">
        <v>34579</v>
      </c>
      <c r="K51" s="52" t="s">
        <v>34580</v>
      </c>
      <c r="L51" s="52" t="s">
        <v>34581</v>
      </c>
      <c r="M51" s="53" t="s">
        <v>53</v>
      </c>
      <c r="N51" s="53">
        <v>4.7699999999999996</v>
      </c>
      <c r="O51" s="54" t="str">
        <f t="shared" si="5"/>
        <v>KG</v>
      </c>
      <c r="P51" s="53">
        <v>6.44</v>
      </c>
      <c r="Q51" s="52">
        <v>0.32</v>
      </c>
      <c r="R51" s="55" t="s">
        <v>32182</v>
      </c>
      <c r="S51" s="53" t="s">
        <v>32287</v>
      </c>
      <c r="T51" s="54" t="str">
        <f t="shared" si="6"/>
        <v>3859</v>
      </c>
      <c r="U51" s="54" t="str">
        <f t="shared" si="7"/>
        <v>924655462</v>
      </c>
      <c r="V51" s="56" t="s">
        <v>32403</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32553</v>
      </c>
      <c r="AO51" s="52" t="s">
        <v>32703</v>
      </c>
      <c r="AP51" s="78">
        <v>2209</v>
      </c>
      <c r="AQ51" s="52" t="s">
        <v>32853</v>
      </c>
      <c r="AR51" s="57"/>
      <c r="AS51" s="58" t="s">
        <v>32995</v>
      </c>
    </row>
    <row r="52" spans="2:45" ht="16.25" customHeight="1" x14ac:dyDescent="0.2">
      <c r="B52" s="51">
        <v>44</v>
      </c>
      <c r="C52" s="72"/>
      <c r="D52" s="52" t="s">
        <v>34582</v>
      </c>
      <c r="E52" s="52" t="s">
        <v>34583</v>
      </c>
      <c r="F52" s="52" t="s">
        <v>34584</v>
      </c>
      <c r="G52" s="52" t="s">
        <v>34585</v>
      </c>
      <c r="H52" s="52" t="s">
        <v>34586</v>
      </c>
      <c r="I52" s="52" t="s">
        <v>34587</v>
      </c>
      <c r="J52" s="52" t="s">
        <v>34588</v>
      </c>
      <c r="K52" s="52" t="s">
        <v>34589</v>
      </c>
      <c r="L52" s="52" t="s">
        <v>34590</v>
      </c>
      <c r="M52" s="53" t="s">
        <v>31013</v>
      </c>
      <c r="N52" s="53">
        <v>8.2899999999999991</v>
      </c>
      <c r="O52" s="54" t="str">
        <f t="shared" si="5"/>
        <v>KG</v>
      </c>
      <c r="P52" s="53">
        <v>5.45</v>
      </c>
      <c r="Q52" s="52">
        <v>8.4600000000000009</v>
      </c>
      <c r="R52" s="55" t="s">
        <v>32183</v>
      </c>
      <c r="S52" s="53" t="s">
        <v>32288</v>
      </c>
      <c r="T52" s="54" t="str">
        <f t="shared" si="6"/>
        <v>2016</v>
      </c>
      <c r="U52" s="54" t="str">
        <f t="shared" si="7"/>
        <v>149332688</v>
      </c>
      <c r="V52" s="56" t="s">
        <v>32404</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32554</v>
      </c>
      <c r="AO52" s="52" t="s">
        <v>32704</v>
      </c>
      <c r="AP52" s="78">
        <v>3745</v>
      </c>
      <c r="AQ52" s="52" t="s">
        <v>32854</v>
      </c>
      <c r="AR52" s="57"/>
      <c r="AS52" s="58" t="s">
        <v>32996</v>
      </c>
    </row>
    <row r="53" spans="2:45" ht="16.25" customHeight="1" x14ac:dyDescent="0.2">
      <c r="B53" s="51">
        <v>45</v>
      </c>
      <c r="C53" s="72"/>
      <c r="D53" s="52" t="s">
        <v>34591</v>
      </c>
      <c r="E53" s="52" t="s">
        <v>34592</v>
      </c>
      <c r="F53" s="52" t="s">
        <v>34593</v>
      </c>
      <c r="G53" s="52" t="s">
        <v>34594</v>
      </c>
      <c r="H53" s="52" t="s">
        <v>34595</v>
      </c>
      <c r="I53" s="52" t="s">
        <v>34596</v>
      </c>
      <c r="J53" s="52" t="s">
        <v>34597</v>
      </c>
      <c r="K53" s="52" t="s">
        <v>34598</v>
      </c>
      <c r="L53" s="52" t="s">
        <v>34599</v>
      </c>
      <c r="M53" s="53" t="s">
        <v>96</v>
      </c>
      <c r="N53" s="53">
        <v>1.92</v>
      </c>
      <c r="O53" s="54" t="str">
        <f t="shared" si="5"/>
        <v>KG</v>
      </c>
      <c r="P53" s="53">
        <v>0.82</v>
      </c>
      <c r="Q53" s="52">
        <v>0.04</v>
      </c>
      <c r="R53" s="55" t="s">
        <v>32184</v>
      </c>
      <c r="S53" s="53" t="s">
        <v>32289</v>
      </c>
      <c r="T53" s="54" t="str">
        <f t="shared" si="6"/>
        <v>3186</v>
      </c>
      <c r="U53" s="54" t="str">
        <f t="shared" si="7"/>
        <v>472472459</v>
      </c>
      <c r="V53" s="56" t="s">
        <v>32405</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32555</v>
      </c>
      <c r="AO53" s="52" t="s">
        <v>32705</v>
      </c>
      <c r="AP53" s="78">
        <v>2502</v>
      </c>
      <c r="AQ53" s="52" t="s">
        <v>32855</v>
      </c>
      <c r="AR53" s="57"/>
      <c r="AS53" s="58" t="s">
        <v>32997</v>
      </c>
    </row>
    <row r="54" spans="2:45" ht="16.25" customHeight="1" x14ac:dyDescent="0.2">
      <c r="B54" s="51">
        <v>46</v>
      </c>
      <c r="C54" s="72"/>
      <c r="D54" s="52" t="s">
        <v>34600</v>
      </c>
      <c r="E54" s="52" t="s">
        <v>34601</v>
      </c>
      <c r="F54" s="52" t="s">
        <v>34602</v>
      </c>
      <c r="G54" s="52" t="s">
        <v>34603</v>
      </c>
      <c r="H54" s="52" t="s">
        <v>34604</v>
      </c>
      <c r="I54" s="52" t="s">
        <v>34605</v>
      </c>
      <c r="J54" s="52" t="s">
        <v>34606</v>
      </c>
      <c r="K54" s="52" t="s">
        <v>34607</v>
      </c>
      <c r="L54" s="52" t="s">
        <v>34608</v>
      </c>
      <c r="M54" s="53" t="s">
        <v>31015</v>
      </c>
      <c r="N54" s="53">
        <v>3.73</v>
      </c>
      <c r="O54" s="54" t="str">
        <f t="shared" si="5"/>
        <v>KG</v>
      </c>
      <c r="P54" s="53">
        <v>3.21</v>
      </c>
      <c r="Q54" s="52">
        <v>8.44</v>
      </c>
      <c r="R54" s="55" t="s">
        <v>32185</v>
      </c>
      <c r="S54" s="53" t="s">
        <v>32290</v>
      </c>
      <c r="T54" s="54" t="str">
        <f t="shared" si="6"/>
        <v>1001</v>
      </c>
      <c r="U54" s="54" t="str">
        <f t="shared" si="7"/>
        <v>825357939</v>
      </c>
      <c r="V54" s="56" t="s">
        <v>32406</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32556</v>
      </c>
      <c r="AO54" s="52" t="s">
        <v>32706</v>
      </c>
      <c r="AP54" s="78">
        <v>2526</v>
      </c>
      <c r="AQ54" s="52" t="s">
        <v>32856</v>
      </c>
      <c r="AR54" s="57"/>
      <c r="AS54" s="58" t="s">
        <v>32998</v>
      </c>
    </row>
    <row r="55" spans="2:45" ht="16.25" customHeight="1" x14ac:dyDescent="0.2">
      <c r="B55" s="51">
        <v>47</v>
      </c>
      <c r="C55" s="72"/>
      <c r="D55" s="52" t="s">
        <v>34609</v>
      </c>
      <c r="E55" s="52" t="s">
        <v>34610</v>
      </c>
      <c r="F55" s="52" t="s">
        <v>34611</v>
      </c>
      <c r="G55" s="52" t="s">
        <v>34612</v>
      </c>
      <c r="H55" s="52" t="s">
        <v>34613</v>
      </c>
      <c r="I55" s="52" t="s">
        <v>34614</v>
      </c>
      <c r="J55" s="52" t="s">
        <v>34615</v>
      </c>
      <c r="K55" s="52" t="s">
        <v>34616</v>
      </c>
      <c r="L55" s="52" t="s">
        <v>34617</v>
      </c>
      <c r="M55" s="53" t="s">
        <v>31016</v>
      </c>
      <c r="N55" s="53">
        <v>4.66</v>
      </c>
      <c r="O55" s="54" t="str">
        <f t="shared" si="5"/>
        <v>KG</v>
      </c>
      <c r="P55" s="53">
        <v>3.33</v>
      </c>
      <c r="Q55" s="52">
        <v>9.39</v>
      </c>
      <c r="R55" s="55" t="s">
        <v>32186</v>
      </c>
      <c r="S55" s="53" t="s">
        <v>32291</v>
      </c>
      <c r="T55" s="54" t="str">
        <f t="shared" si="6"/>
        <v>9165</v>
      </c>
      <c r="U55" s="54" t="str">
        <f t="shared" si="7"/>
        <v>724931789</v>
      </c>
      <c r="V55" s="56" t="s">
        <v>32407</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32557</v>
      </c>
      <c r="AO55" s="52" t="s">
        <v>32707</v>
      </c>
      <c r="AP55" s="78">
        <v>2628</v>
      </c>
      <c r="AQ55" s="52" t="s">
        <v>32857</v>
      </c>
      <c r="AR55" s="57"/>
      <c r="AS55" s="58" t="s">
        <v>32999</v>
      </c>
    </row>
    <row r="56" spans="2:45" ht="16.25" customHeight="1" x14ac:dyDescent="0.2">
      <c r="B56" s="51">
        <v>48</v>
      </c>
      <c r="C56" s="72"/>
      <c r="D56" s="52" t="s">
        <v>34618</v>
      </c>
      <c r="E56" s="52" t="s">
        <v>34619</v>
      </c>
      <c r="F56" s="52" t="s">
        <v>34620</v>
      </c>
      <c r="G56" s="52" t="s">
        <v>34621</v>
      </c>
      <c r="H56" s="52" t="s">
        <v>34622</v>
      </c>
      <c r="I56" s="52" t="s">
        <v>34623</v>
      </c>
      <c r="J56" s="52" t="s">
        <v>34624</v>
      </c>
      <c r="K56" s="52" t="s">
        <v>34625</v>
      </c>
      <c r="L56" s="52" t="s">
        <v>34626</v>
      </c>
      <c r="M56" s="53" t="s">
        <v>55</v>
      </c>
      <c r="N56" s="53">
        <v>8.5500000000000007</v>
      </c>
      <c r="O56" s="54" t="str">
        <f t="shared" si="5"/>
        <v>KG</v>
      </c>
      <c r="P56" s="53">
        <v>9.0299999999999994</v>
      </c>
      <c r="Q56" s="52">
        <v>0.71</v>
      </c>
      <c r="R56" s="55" t="s">
        <v>32187</v>
      </c>
      <c r="S56" s="53"/>
      <c r="T56" s="54" t="str">
        <f t="shared" si="6"/>
        <v/>
      </c>
      <c r="U56" s="54" t="str">
        <f t="shared" si="7"/>
        <v/>
      </c>
      <c r="V56" s="56" t="s">
        <v>32408</v>
      </c>
      <c r="W56" s="229" t="s">
        <v>32057</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32558</v>
      </c>
      <c r="AO56" s="52" t="s">
        <v>32708</v>
      </c>
      <c r="AP56" s="78">
        <v>2166</v>
      </c>
      <c r="AQ56" s="52" t="s">
        <v>32858</v>
      </c>
      <c r="AR56" s="57"/>
      <c r="AS56" s="58" t="s">
        <v>33000</v>
      </c>
    </row>
    <row r="57" spans="2:45" ht="16.25" customHeight="1" x14ac:dyDescent="0.2">
      <c r="B57" s="51">
        <v>49</v>
      </c>
      <c r="C57" s="72"/>
      <c r="D57" s="52" t="s">
        <v>34627</v>
      </c>
      <c r="E57" s="52" t="s">
        <v>34628</v>
      </c>
      <c r="F57" s="52" t="s">
        <v>34629</v>
      </c>
      <c r="G57" s="52" t="s">
        <v>34630</v>
      </c>
      <c r="H57" s="52" t="s">
        <v>34631</v>
      </c>
      <c r="I57" s="52" t="s">
        <v>34632</v>
      </c>
      <c r="J57" s="52" t="s">
        <v>34633</v>
      </c>
      <c r="K57" s="52" t="s">
        <v>34634</v>
      </c>
      <c r="L57" s="52" t="s">
        <v>34635</v>
      </c>
      <c r="M57" s="53" t="s">
        <v>92</v>
      </c>
      <c r="N57" s="53">
        <v>1.1599999999999999</v>
      </c>
      <c r="O57" s="54" t="str">
        <f t="shared" si="5"/>
        <v>KG</v>
      </c>
      <c r="P57" s="53">
        <v>8.7899999999999991</v>
      </c>
      <c r="Q57" s="52">
        <v>7.08</v>
      </c>
      <c r="R57" s="55" t="s">
        <v>32188</v>
      </c>
      <c r="S57" s="53"/>
      <c r="T57" s="54" t="str">
        <f t="shared" si="6"/>
        <v/>
      </c>
      <c r="U57" s="54" t="str">
        <f t="shared" si="7"/>
        <v/>
      </c>
      <c r="V57" s="56" t="s">
        <v>32409</v>
      </c>
      <c r="W57" s="229" t="s">
        <v>32109</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32559</v>
      </c>
      <c r="AO57" s="52" t="s">
        <v>32709</v>
      </c>
      <c r="AP57" s="78">
        <v>3606</v>
      </c>
      <c r="AQ57" s="52" t="s">
        <v>32859</v>
      </c>
      <c r="AR57" s="57">
        <v>7.27</v>
      </c>
      <c r="AS57" s="58" t="s">
        <v>33001</v>
      </c>
    </row>
    <row r="58" spans="2:45" ht="16.25" customHeight="1" x14ac:dyDescent="0.2">
      <c r="B58" s="75">
        <v>50</v>
      </c>
      <c r="C58" s="72"/>
      <c r="D58" s="52" t="s">
        <v>34636</v>
      </c>
      <c r="E58" s="52" t="s">
        <v>34637</v>
      </c>
      <c r="F58" s="52" t="s">
        <v>34638</v>
      </c>
      <c r="G58" s="52" t="s">
        <v>34639</v>
      </c>
      <c r="H58" s="52" t="s">
        <v>34640</v>
      </c>
      <c r="I58" s="52" t="s">
        <v>34641</v>
      </c>
      <c r="J58" s="52" t="s">
        <v>34642</v>
      </c>
      <c r="K58" s="52" t="s">
        <v>34643</v>
      </c>
      <c r="L58" s="52" t="s">
        <v>34644</v>
      </c>
      <c r="M58" s="53" t="s">
        <v>97</v>
      </c>
      <c r="N58" s="53">
        <v>2.54</v>
      </c>
      <c r="O58" s="54" t="str">
        <f t="shared" si="5"/>
        <v>KG</v>
      </c>
      <c r="P58" s="53">
        <v>3.7</v>
      </c>
      <c r="Q58" s="52">
        <v>8.3000000000000007</v>
      </c>
      <c r="R58" s="55" t="s">
        <v>32189</v>
      </c>
      <c r="S58" s="53"/>
      <c r="T58" s="54" t="str">
        <f t="shared" si="6"/>
        <v/>
      </c>
      <c r="U58" s="54" t="str">
        <f t="shared" si="7"/>
        <v/>
      </c>
      <c r="V58" s="56" t="s">
        <v>32410</v>
      </c>
      <c r="W58" s="229" t="s">
        <v>32074</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32560</v>
      </c>
      <c r="AO58" s="52" t="s">
        <v>32710</v>
      </c>
      <c r="AP58" s="78">
        <v>1328</v>
      </c>
      <c r="AQ58" s="52" t="s">
        <v>32860</v>
      </c>
      <c r="AR58" s="57">
        <v>1.1599999999999999</v>
      </c>
      <c r="AS58" s="58" t="s">
        <v>33002</v>
      </c>
    </row>
    <row r="59" spans="2:45" ht="16.25" customHeight="1" x14ac:dyDescent="0.2">
      <c r="B59" s="75">
        <v>51</v>
      </c>
      <c r="C59" s="72"/>
      <c r="D59" s="52" t="s">
        <v>34645</v>
      </c>
      <c r="E59" s="52" t="s">
        <v>34646</v>
      </c>
      <c r="F59" s="52" t="s">
        <v>34647</v>
      </c>
      <c r="G59" s="52" t="s">
        <v>34648</v>
      </c>
      <c r="H59" s="52" t="s">
        <v>34649</v>
      </c>
      <c r="I59" s="52" t="s">
        <v>34650</v>
      </c>
      <c r="J59" s="52" t="s">
        <v>34651</v>
      </c>
      <c r="K59" s="52" t="s">
        <v>34652</v>
      </c>
      <c r="L59" s="52" t="s">
        <v>34653</v>
      </c>
      <c r="M59" s="53" t="s">
        <v>98</v>
      </c>
      <c r="N59" s="53">
        <v>4.6500000000000004</v>
      </c>
      <c r="O59" s="54" t="str">
        <f t="shared" si="5"/>
        <v>KG</v>
      </c>
      <c r="P59" s="53">
        <v>9.41</v>
      </c>
      <c r="Q59" s="52">
        <v>5.48</v>
      </c>
      <c r="R59" s="55" t="s">
        <v>32190</v>
      </c>
      <c r="S59" s="53"/>
      <c r="T59" s="54" t="str">
        <f t="shared" si="6"/>
        <v/>
      </c>
      <c r="U59" s="54" t="str">
        <f t="shared" si="7"/>
        <v/>
      </c>
      <c r="V59" s="56" t="s">
        <v>32411</v>
      </c>
      <c r="W59" s="229" t="s">
        <v>32107</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32561</v>
      </c>
      <c r="AO59" s="52" t="s">
        <v>32711</v>
      </c>
      <c r="AP59" s="78">
        <v>4289</v>
      </c>
      <c r="AQ59" s="52" t="s">
        <v>32861</v>
      </c>
      <c r="AR59" s="57">
        <v>2.65</v>
      </c>
      <c r="AS59" s="58" t="s">
        <v>33003</v>
      </c>
    </row>
    <row r="60" spans="2:45" ht="16.25" customHeight="1" x14ac:dyDescent="0.2">
      <c r="B60" s="51">
        <v>52</v>
      </c>
      <c r="C60" s="72"/>
      <c r="D60" s="52" t="s">
        <v>34654</v>
      </c>
      <c r="E60" s="52" t="s">
        <v>34655</v>
      </c>
      <c r="F60" s="52" t="s">
        <v>34656</v>
      </c>
      <c r="G60" s="52" t="s">
        <v>34657</v>
      </c>
      <c r="H60" s="52" t="s">
        <v>34658</v>
      </c>
      <c r="I60" s="52" t="s">
        <v>34659</v>
      </c>
      <c r="J60" s="52" t="s">
        <v>34660</v>
      </c>
      <c r="K60" s="52" t="s">
        <v>34661</v>
      </c>
      <c r="L60" s="52" t="s">
        <v>34662</v>
      </c>
      <c r="M60" s="53" t="s">
        <v>31025</v>
      </c>
      <c r="N60" s="53">
        <v>1.54</v>
      </c>
      <c r="O60" s="54" t="str">
        <f t="shared" si="5"/>
        <v>KG</v>
      </c>
      <c r="P60" s="53">
        <v>4.41</v>
      </c>
      <c r="Q60" s="52">
        <v>5.92</v>
      </c>
      <c r="R60" s="55" t="s">
        <v>32191</v>
      </c>
      <c r="S60" s="53"/>
      <c r="T60" s="54" t="str">
        <f t="shared" si="6"/>
        <v/>
      </c>
      <c r="U60" s="54" t="str">
        <f t="shared" si="7"/>
        <v/>
      </c>
      <c r="V60" s="56" t="s">
        <v>32412</v>
      </c>
      <c r="W60" s="229" t="s">
        <v>32089</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32562</v>
      </c>
      <c r="AO60" s="52" t="s">
        <v>32712</v>
      </c>
      <c r="AP60" s="78">
        <v>3656</v>
      </c>
      <c r="AQ60" s="52" t="s">
        <v>32862</v>
      </c>
      <c r="AR60" s="57">
        <v>9.08</v>
      </c>
      <c r="AS60" s="58" t="s">
        <v>33004</v>
      </c>
    </row>
    <row r="61" spans="2:45" ht="16.25" customHeight="1" x14ac:dyDescent="0.2">
      <c r="B61" s="75">
        <v>53</v>
      </c>
      <c r="C61" s="72"/>
      <c r="D61" s="52" t="s">
        <v>34663</v>
      </c>
      <c r="E61" s="52" t="s">
        <v>34664</v>
      </c>
      <c r="F61" s="52" t="s">
        <v>34665</v>
      </c>
      <c r="G61" s="52" t="s">
        <v>34666</v>
      </c>
      <c r="H61" s="52" t="s">
        <v>34667</v>
      </c>
      <c r="I61" s="52" t="s">
        <v>34668</v>
      </c>
      <c r="J61" s="52" t="s">
        <v>34669</v>
      </c>
      <c r="K61" s="52" t="s">
        <v>34670</v>
      </c>
      <c r="L61" s="52" t="s">
        <v>34671</v>
      </c>
      <c r="M61" s="53" t="s">
        <v>31017</v>
      </c>
      <c r="N61" s="53">
        <v>4.3</v>
      </c>
      <c r="O61" s="54" t="str">
        <f t="shared" si="5"/>
        <v>KG</v>
      </c>
      <c r="P61" s="53">
        <v>3.37</v>
      </c>
      <c r="Q61" s="52">
        <v>9.4600000000000009</v>
      </c>
      <c r="R61" s="55" t="s">
        <v>32192</v>
      </c>
      <c r="S61" s="53"/>
      <c r="T61" s="54" t="str">
        <f t="shared" si="6"/>
        <v/>
      </c>
      <c r="U61" s="54" t="str">
        <f t="shared" si="7"/>
        <v/>
      </c>
      <c r="V61" s="56" t="s">
        <v>32413</v>
      </c>
      <c r="W61" s="229" t="s">
        <v>32063</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32563</v>
      </c>
      <c r="AO61" s="52" t="s">
        <v>32713</v>
      </c>
      <c r="AP61" s="78">
        <v>1509</v>
      </c>
      <c r="AQ61" s="52" t="s">
        <v>32863</v>
      </c>
      <c r="AR61" s="57">
        <v>9.0299999999999994</v>
      </c>
      <c r="AS61" s="58"/>
    </row>
    <row r="62" spans="2:45" ht="16.25" customHeight="1" x14ac:dyDescent="0.2">
      <c r="B62" s="51">
        <v>54</v>
      </c>
      <c r="C62" s="72"/>
      <c r="D62" s="52" t="s">
        <v>34672</v>
      </c>
      <c r="E62" s="52" t="s">
        <v>34673</v>
      </c>
      <c r="F62" s="52" t="s">
        <v>34674</v>
      </c>
      <c r="G62" s="52" t="s">
        <v>34675</v>
      </c>
      <c r="H62" s="52" t="s">
        <v>34676</v>
      </c>
      <c r="I62" s="52" t="s">
        <v>34677</v>
      </c>
      <c r="J62" s="52" t="s">
        <v>34678</v>
      </c>
      <c r="K62" s="52" t="s">
        <v>34679</v>
      </c>
      <c r="L62" s="52" t="s">
        <v>34680</v>
      </c>
      <c r="M62" s="53" t="s">
        <v>54</v>
      </c>
      <c r="N62" s="53">
        <v>1.33</v>
      </c>
      <c r="O62" s="54" t="str">
        <f t="shared" si="5"/>
        <v>KG</v>
      </c>
      <c r="P62" s="53">
        <v>2.92</v>
      </c>
      <c r="Q62" s="52">
        <v>5.74</v>
      </c>
      <c r="R62" s="55" t="s">
        <v>32193</v>
      </c>
      <c r="S62" s="53"/>
      <c r="T62" s="54" t="str">
        <f t="shared" si="6"/>
        <v/>
      </c>
      <c r="U62" s="54" t="str">
        <f t="shared" si="7"/>
        <v/>
      </c>
      <c r="V62" s="56" t="s">
        <v>32414</v>
      </c>
      <c r="W62" s="229" t="s">
        <v>32134</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32564</v>
      </c>
      <c r="AO62" s="52" t="s">
        <v>32714</v>
      </c>
      <c r="AP62" s="78">
        <v>4731</v>
      </c>
      <c r="AQ62" s="52" t="s">
        <v>32864</v>
      </c>
      <c r="AR62" s="57">
        <v>0.38</v>
      </c>
      <c r="AS62" s="58"/>
    </row>
    <row r="63" spans="2:45" ht="16.25" customHeight="1" x14ac:dyDescent="0.2">
      <c r="B63" s="51">
        <v>55</v>
      </c>
      <c r="C63" s="72"/>
      <c r="D63" s="52" t="s">
        <v>34681</v>
      </c>
      <c r="E63" s="52" t="s">
        <v>34682</v>
      </c>
      <c r="F63" s="52" t="s">
        <v>34683</v>
      </c>
      <c r="G63" s="52" t="s">
        <v>34684</v>
      </c>
      <c r="H63" s="52" t="s">
        <v>34685</v>
      </c>
      <c r="I63" s="52" t="s">
        <v>34686</v>
      </c>
      <c r="J63" s="52" t="s">
        <v>34687</v>
      </c>
      <c r="K63" s="52" t="s">
        <v>34688</v>
      </c>
      <c r="L63" s="52" t="s">
        <v>34689</v>
      </c>
      <c r="M63" s="53" t="s">
        <v>95</v>
      </c>
      <c r="N63" s="53">
        <v>6.13</v>
      </c>
      <c r="O63" s="54" t="str">
        <f t="shared" si="5"/>
        <v>KG</v>
      </c>
      <c r="P63" s="53">
        <v>6.6</v>
      </c>
      <c r="Q63" s="52">
        <v>8.36</v>
      </c>
      <c r="R63" s="55" t="s">
        <v>32194</v>
      </c>
      <c r="S63" s="53"/>
      <c r="T63" s="54" t="str">
        <f t="shared" si="6"/>
        <v/>
      </c>
      <c r="U63" s="54" t="str">
        <f t="shared" si="7"/>
        <v/>
      </c>
      <c r="V63" s="56" t="s">
        <v>32415</v>
      </c>
      <c r="W63" s="229" t="s">
        <v>32051</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32565</v>
      </c>
      <c r="AO63" s="52" t="s">
        <v>32715</v>
      </c>
      <c r="AP63" s="78">
        <v>1830</v>
      </c>
      <c r="AQ63" s="52" t="s">
        <v>32865</v>
      </c>
      <c r="AR63" s="57">
        <v>8.0500000000000007</v>
      </c>
      <c r="AS63" s="58"/>
    </row>
    <row r="64" spans="2:45" ht="16.25" customHeight="1" x14ac:dyDescent="0.2">
      <c r="B64" s="51">
        <v>56</v>
      </c>
      <c r="C64" s="72"/>
      <c r="D64" s="52" t="s">
        <v>34690</v>
      </c>
      <c r="E64" s="52" t="s">
        <v>34691</v>
      </c>
      <c r="F64" s="52" t="s">
        <v>34692</v>
      </c>
      <c r="G64" s="52" t="s">
        <v>34693</v>
      </c>
      <c r="H64" s="52" t="s">
        <v>34694</v>
      </c>
      <c r="I64" s="52" t="s">
        <v>34695</v>
      </c>
      <c r="J64" s="52" t="s">
        <v>34696</v>
      </c>
      <c r="K64" s="52" t="s">
        <v>34697</v>
      </c>
      <c r="L64" s="52" t="s">
        <v>34698</v>
      </c>
      <c r="M64" s="53" t="s">
        <v>31018</v>
      </c>
      <c r="N64" s="53">
        <v>7.9</v>
      </c>
      <c r="O64" s="54" t="str">
        <f t="shared" si="5"/>
        <v>KG</v>
      </c>
      <c r="P64" s="53">
        <v>7.62</v>
      </c>
      <c r="Q64" s="52">
        <v>5.45</v>
      </c>
      <c r="R64" s="55" t="s">
        <v>32195</v>
      </c>
      <c r="S64" s="53"/>
      <c r="T64" s="54" t="str">
        <f t="shared" si="6"/>
        <v/>
      </c>
      <c r="U64" s="54" t="str">
        <f t="shared" si="7"/>
        <v/>
      </c>
      <c r="V64" s="56" t="s">
        <v>32416</v>
      </c>
      <c r="W64" s="229" t="s">
        <v>32117</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32566</v>
      </c>
      <c r="AO64" s="52" t="s">
        <v>32716</v>
      </c>
      <c r="AP64" s="78">
        <v>2085</v>
      </c>
      <c r="AQ64" s="52" t="s">
        <v>32866</v>
      </c>
      <c r="AR64" s="57">
        <v>5.91</v>
      </c>
      <c r="AS64" s="58"/>
    </row>
    <row r="65" spans="2:45" ht="16.25" customHeight="1" x14ac:dyDescent="0.2">
      <c r="B65" s="51">
        <v>57</v>
      </c>
      <c r="C65" s="72"/>
      <c r="D65" s="52" t="s">
        <v>34699</v>
      </c>
      <c r="E65" s="52" t="s">
        <v>34700</v>
      </c>
      <c r="F65" s="52" t="s">
        <v>34701</v>
      </c>
      <c r="G65" s="52" t="s">
        <v>34702</v>
      </c>
      <c r="H65" s="52" t="s">
        <v>34703</v>
      </c>
      <c r="I65" s="52" t="s">
        <v>34704</v>
      </c>
      <c r="J65" s="52" t="s">
        <v>34705</v>
      </c>
      <c r="K65" s="52" t="s">
        <v>34706</v>
      </c>
      <c r="L65" s="52" t="s">
        <v>34707</v>
      </c>
      <c r="M65" s="53" t="s">
        <v>94</v>
      </c>
      <c r="N65" s="53">
        <v>7.46</v>
      </c>
      <c r="O65" s="54" t="str">
        <f t="shared" si="5"/>
        <v>KG</v>
      </c>
      <c r="P65" s="53">
        <v>8.42</v>
      </c>
      <c r="Q65" s="52">
        <v>7.44</v>
      </c>
      <c r="R65" s="55" t="s">
        <v>32196</v>
      </c>
      <c r="S65" s="53"/>
      <c r="T65" s="54" t="str">
        <f t="shared" si="6"/>
        <v/>
      </c>
      <c r="U65" s="54" t="str">
        <f t="shared" si="7"/>
        <v/>
      </c>
      <c r="V65" s="56" t="s">
        <v>32417</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32567</v>
      </c>
      <c r="AO65" s="52" t="s">
        <v>32717</v>
      </c>
      <c r="AP65" s="78">
        <v>1037</v>
      </c>
      <c r="AQ65" s="52" t="s">
        <v>32867</v>
      </c>
      <c r="AR65" s="57">
        <v>7.85</v>
      </c>
      <c r="AS65" s="58"/>
    </row>
    <row r="66" spans="2:45" ht="16.25" customHeight="1" x14ac:dyDescent="0.2">
      <c r="B66" s="51">
        <v>58</v>
      </c>
      <c r="C66" s="72"/>
      <c r="D66" s="52" t="s">
        <v>34708</v>
      </c>
      <c r="E66" s="52" t="s">
        <v>34709</v>
      </c>
      <c r="F66" s="52" t="s">
        <v>34710</v>
      </c>
      <c r="G66" s="52" t="s">
        <v>34711</v>
      </c>
      <c r="H66" s="52" t="s">
        <v>34712</v>
      </c>
      <c r="I66" s="52" t="s">
        <v>34713</v>
      </c>
      <c r="J66" s="52" t="s">
        <v>34714</v>
      </c>
      <c r="K66" s="52" t="s">
        <v>34715</v>
      </c>
      <c r="L66" s="52" t="s">
        <v>34716</v>
      </c>
      <c r="M66" s="53" t="s">
        <v>31015</v>
      </c>
      <c r="N66" s="53">
        <v>8.67</v>
      </c>
      <c r="O66" s="54" t="str">
        <f t="shared" si="5"/>
        <v>KG</v>
      </c>
      <c r="P66" s="53">
        <v>3.62</v>
      </c>
      <c r="Q66" s="52">
        <v>4.7300000000000004</v>
      </c>
      <c r="R66" s="55" t="s">
        <v>32197</v>
      </c>
      <c r="S66" s="53"/>
      <c r="T66" s="54" t="str">
        <f t="shared" si="6"/>
        <v/>
      </c>
      <c r="U66" s="54" t="str">
        <f t="shared" si="7"/>
        <v/>
      </c>
      <c r="V66" s="56" t="s">
        <v>32418</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32568</v>
      </c>
      <c r="AO66" s="52" t="s">
        <v>32718</v>
      </c>
      <c r="AP66" s="78">
        <v>3674</v>
      </c>
      <c r="AQ66" s="52" t="s">
        <v>32868</v>
      </c>
      <c r="AR66" s="57">
        <v>2.33</v>
      </c>
      <c r="AS66" s="58"/>
    </row>
    <row r="67" spans="2:45" ht="16.25" customHeight="1" x14ac:dyDescent="0.2">
      <c r="B67" s="51">
        <v>59</v>
      </c>
      <c r="C67" s="72"/>
      <c r="D67" s="52" t="s">
        <v>34717</v>
      </c>
      <c r="E67" s="52" t="s">
        <v>34718</v>
      </c>
      <c r="F67" s="52" t="s">
        <v>34719</v>
      </c>
      <c r="G67" s="52" t="s">
        <v>34720</v>
      </c>
      <c r="H67" s="52" t="s">
        <v>34721</v>
      </c>
      <c r="I67" s="52" t="s">
        <v>34722</v>
      </c>
      <c r="J67" s="52" t="s">
        <v>34723</v>
      </c>
      <c r="K67" s="52" t="s">
        <v>34724</v>
      </c>
      <c r="L67" s="52" t="s">
        <v>34725</v>
      </c>
      <c r="M67" s="53" t="s">
        <v>31013</v>
      </c>
      <c r="N67" s="53">
        <v>2.62</v>
      </c>
      <c r="O67" s="54" t="str">
        <f t="shared" si="5"/>
        <v>KG</v>
      </c>
      <c r="P67" s="53">
        <v>6.71</v>
      </c>
      <c r="Q67" s="52">
        <v>6.19</v>
      </c>
      <c r="R67" s="55" t="s">
        <v>32198</v>
      </c>
      <c r="S67" s="53"/>
      <c r="T67" s="54" t="str">
        <f t="shared" si="6"/>
        <v/>
      </c>
      <c r="U67" s="54" t="str">
        <f t="shared" si="7"/>
        <v/>
      </c>
      <c r="V67" s="56" t="s">
        <v>32419</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32569</v>
      </c>
      <c r="AO67" s="52" t="s">
        <v>32719</v>
      </c>
      <c r="AP67" s="78">
        <v>1983</v>
      </c>
      <c r="AQ67" s="52" t="s">
        <v>32869</v>
      </c>
      <c r="AR67" s="57">
        <v>5.52</v>
      </c>
      <c r="AS67" s="58"/>
    </row>
    <row r="68" spans="2:45" ht="16.25" customHeight="1" x14ac:dyDescent="0.2">
      <c r="B68" s="51">
        <v>60</v>
      </c>
      <c r="C68" s="72"/>
      <c r="D68" s="52" t="s">
        <v>34726</v>
      </c>
      <c r="E68" s="52" t="s">
        <v>34727</v>
      </c>
      <c r="F68" s="52" t="s">
        <v>34728</v>
      </c>
      <c r="G68" s="52" t="s">
        <v>34729</v>
      </c>
      <c r="H68" s="52" t="s">
        <v>34730</v>
      </c>
      <c r="I68" s="52" t="s">
        <v>34731</v>
      </c>
      <c r="J68" s="52" t="s">
        <v>34732</v>
      </c>
      <c r="K68" s="52" t="s">
        <v>34733</v>
      </c>
      <c r="L68" s="52" t="s">
        <v>34734</v>
      </c>
      <c r="M68" s="53" t="s">
        <v>31019</v>
      </c>
      <c r="N68" s="53">
        <v>2.92</v>
      </c>
      <c r="O68" s="54" t="str">
        <f t="shared" si="5"/>
        <v>KG</v>
      </c>
      <c r="P68" s="53">
        <v>4.09</v>
      </c>
      <c r="Q68" s="52">
        <v>3.58</v>
      </c>
      <c r="R68" s="55" t="s">
        <v>32199</v>
      </c>
      <c r="S68" s="53"/>
      <c r="T68" s="54" t="str">
        <f t="shared" si="6"/>
        <v/>
      </c>
      <c r="U68" s="54" t="str">
        <f t="shared" si="7"/>
        <v/>
      </c>
      <c r="V68" s="56" t="s">
        <v>32420</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32570</v>
      </c>
      <c r="AO68" s="52" t="s">
        <v>32720</v>
      </c>
      <c r="AP68" s="78">
        <v>2604</v>
      </c>
      <c r="AQ68" s="52" t="s">
        <v>32870</v>
      </c>
      <c r="AR68" s="57">
        <v>6.09</v>
      </c>
      <c r="AS68" s="58"/>
    </row>
    <row r="69" spans="2:45" ht="16.25" customHeight="1" x14ac:dyDescent="0.2">
      <c r="B69" s="51">
        <v>61</v>
      </c>
      <c r="C69" s="72"/>
      <c r="D69" s="52" t="s">
        <v>34735</v>
      </c>
      <c r="E69" s="52" t="s">
        <v>34736</v>
      </c>
      <c r="F69" s="52" t="s">
        <v>34737</v>
      </c>
      <c r="G69" s="52" t="s">
        <v>34738</v>
      </c>
      <c r="H69" s="52" t="s">
        <v>34739</v>
      </c>
      <c r="I69" s="52" t="s">
        <v>34740</v>
      </c>
      <c r="J69" s="52" t="s">
        <v>34741</v>
      </c>
      <c r="K69" s="52" t="s">
        <v>34742</v>
      </c>
      <c r="L69" s="52" t="s">
        <v>34743</v>
      </c>
      <c r="M69" s="53" t="s">
        <v>96</v>
      </c>
      <c r="N69" s="53">
        <v>2.5099999999999998</v>
      </c>
      <c r="O69" s="54" t="str">
        <f t="shared" si="5"/>
        <v>KG</v>
      </c>
      <c r="P69" s="53"/>
      <c r="Q69" s="52">
        <v>6.81</v>
      </c>
      <c r="R69" s="55" t="s">
        <v>32200</v>
      </c>
      <c r="S69" s="53"/>
      <c r="T69" s="54" t="str">
        <f t="shared" si="6"/>
        <v/>
      </c>
      <c r="U69" s="54" t="str">
        <f t="shared" si="7"/>
        <v/>
      </c>
      <c r="V69" s="56" t="s">
        <v>32421</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32571</v>
      </c>
      <c r="AO69" s="52" t="s">
        <v>32721</v>
      </c>
      <c r="AP69" s="78">
        <v>2784</v>
      </c>
      <c r="AQ69" s="52" t="s">
        <v>32871</v>
      </c>
      <c r="AR69" s="57">
        <v>2.58</v>
      </c>
      <c r="AS69" s="58"/>
    </row>
    <row r="70" spans="2:45" ht="16.25" customHeight="1" x14ac:dyDescent="0.2">
      <c r="B70" s="51">
        <v>62</v>
      </c>
      <c r="C70" s="72"/>
      <c r="D70" s="52" t="s">
        <v>34744</v>
      </c>
      <c r="E70" s="52" t="s">
        <v>34745</v>
      </c>
      <c r="F70" s="52" t="s">
        <v>34746</v>
      </c>
      <c r="G70" s="52" t="s">
        <v>34747</v>
      </c>
      <c r="H70" s="52" t="s">
        <v>34748</v>
      </c>
      <c r="I70" s="52" t="s">
        <v>34749</v>
      </c>
      <c r="J70" s="52" t="s">
        <v>34750</v>
      </c>
      <c r="K70" s="52" t="s">
        <v>34751</v>
      </c>
      <c r="L70" s="52" t="s">
        <v>34752</v>
      </c>
      <c r="M70" s="53" t="s">
        <v>31014</v>
      </c>
      <c r="N70" s="53">
        <v>8.0500000000000007</v>
      </c>
      <c r="O70" s="54" t="str">
        <f t="shared" si="5"/>
        <v>KG</v>
      </c>
      <c r="P70" s="53"/>
      <c r="Q70" s="52">
        <v>4.12</v>
      </c>
      <c r="R70" s="55" t="s">
        <v>32201</v>
      </c>
      <c r="S70" s="53"/>
      <c r="T70" s="54" t="str">
        <f t="shared" si="6"/>
        <v/>
      </c>
      <c r="U70" s="54" t="str">
        <f t="shared" si="7"/>
        <v/>
      </c>
      <c r="V70" s="56" t="s">
        <v>32422</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32572</v>
      </c>
      <c r="AO70" s="52" t="s">
        <v>32722</v>
      </c>
      <c r="AP70" s="78">
        <v>2492</v>
      </c>
      <c r="AQ70" s="52" t="s">
        <v>32872</v>
      </c>
      <c r="AR70" s="57">
        <v>5.38</v>
      </c>
      <c r="AS70" s="58"/>
    </row>
    <row r="71" spans="2:45" ht="16.25" customHeight="1" x14ac:dyDescent="0.2">
      <c r="B71" s="51">
        <v>63</v>
      </c>
      <c r="C71" s="72" t="s">
        <v>32076</v>
      </c>
      <c r="D71" s="52" t="s">
        <v>34753</v>
      </c>
      <c r="E71" s="52" t="s">
        <v>34754</v>
      </c>
      <c r="F71" s="52" t="s">
        <v>34755</v>
      </c>
      <c r="G71" s="52" t="s">
        <v>34756</v>
      </c>
      <c r="H71" s="52" t="s">
        <v>34757</v>
      </c>
      <c r="I71" s="52" t="s">
        <v>34758</v>
      </c>
      <c r="J71" s="52" t="s">
        <v>34759</v>
      </c>
      <c r="K71" s="52" t="s">
        <v>34760</v>
      </c>
      <c r="L71" s="52" t="s">
        <v>34761</v>
      </c>
      <c r="M71" s="53" t="s">
        <v>31023</v>
      </c>
      <c r="N71" s="53">
        <v>0.73</v>
      </c>
      <c r="O71" s="54" t="str">
        <f t="shared" si="5"/>
        <v>KG</v>
      </c>
      <c r="P71" s="53"/>
      <c r="Q71" s="52">
        <v>8.42</v>
      </c>
      <c r="R71" s="55" t="s">
        <v>32202</v>
      </c>
      <c r="S71" s="53"/>
      <c r="T71" s="54" t="str">
        <f t="shared" si="6"/>
        <v/>
      </c>
      <c r="U71" s="54" t="str">
        <f t="shared" si="7"/>
        <v/>
      </c>
      <c r="V71" s="56" t="s">
        <v>32423</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32573</v>
      </c>
      <c r="AO71" s="52" t="s">
        <v>32723</v>
      </c>
      <c r="AP71" s="78">
        <v>4623</v>
      </c>
      <c r="AQ71" s="52" t="s">
        <v>32873</v>
      </c>
      <c r="AR71" s="57">
        <v>1.25</v>
      </c>
      <c r="AS71" s="58"/>
    </row>
    <row r="72" spans="2:45" ht="16.25" customHeight="1" x14ac:dyDescent="0.2">
      <c r="B72" s="75">
        <v>64</v>
      </c>
      <c r="C72" s="72" t="s">
        <v>32076</v>
      </c>
      <c r="D72" s="52" t="s">
        <v>34762</v>
      </c>
      <c r="E72" s="52" t="s">
        <v>34763</v>
      </c>
      <c r="F72" s="52" t="s">
        <v>34764</v>
      </c>
      <c r="G72" s="52" t="s">
        <v>34765</v>
      </c>
      <c r="H72" s="52" t="s">
        <v>34766</v>
      </c>
      <c r="I72" s="52" t="s">
        <v>34767</v>
      </c>
      <c r="J72" s="52" t="s">
        <v>34768</v>
      </c>
      <c r="K72" s="52" t="s">
        <v>34769</v>
      </c>
      <c r="L72" s="52" t="s">
        <v>34770</v>
      </c>
      <c r="M72" s="53" t="s">
        <v>30626</v>
      </c>
      <c r="N72" s="53">
        <v>1.1599999999999999</v>
      </c>
      <c r="O72" s="54" t="str">
        <f t="shared" si="5"/>
        <v>KG</v>
      </c>
      <c r="P72" s="53"/>
      <c r="Q72" s="52">
        <v>7.72</v>
      </c>
      <c r="R72" s="55" t="s">
        <v>32203</v>
      </c>
      <c r="S72" s="53" t="s">
        <v>32292</v>
      </c>
      <c r="T72" s="54" t="str">
        <f t="shared" si="6"/>
        <v>4224</v>
      </c>
      <c r="U72" s="54" t="str">
        <f t="shared" si="7"/>
        <v>308163286</v>
      </c>
      <c r="V72" s="56" t="s">
        <v>32424</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32574</v>
      </c>
      <c r="AO72" s="52" t="s">
        <v>32724</v>
      </c>
      <c r="AP72" s="78">
        <v>2903</v>
      </c>
      <c r="AQ72" s="52" t="s">
        <v>32874</v>
      </c>
      <c r="AR72" s="57">
        <v>7.27</v>
      </c>
      <c r="AS72" s="58"/>
    </row>
    <row r="73" spans="2:45" ht="16.25" customHeight="1" x14ac:dyDescent="0.2">
      <c r="B73" s="75">
        <v>65</v>
      </c>
      <c r="C73" s="72" t="s">
        <v>32077</v>
      </c>
      <c r="D73" s="52" t="s">
        <v>34771</v>
      </c>
      <c r="E73" s="52" t="s">
        <v>34772</v>
      </c>
      <c r="F73" s="52" t="s">
        <v>34773</v>
      </c>
      <c r="G73" s="52" t="s">
        <v>34774</v>
      </c>
      <c r="H73" s="52" t="s">
        <v>34775</v>
      </c>
      <c r="I73" s="52" t="s">
        <v>34776</v>
      </c>
      <c r="J73" s="52" t="s">
        <v>34777</v>
      </c>
      <c r="K73" s="52" t="s">
        <v>34778</v>
      </c>
      <c r="L73" s="52" t="s">
        <v>34779</v>
      </c>
      <c r="M73" s="53" t="s">
        <v>97</v>
      </c>
      <c r="N73" s="53">
        <v>5.0199999999999996</v>
      </c>
      <c r="O73" s="54" t="str">
        <f t="shared" ref="O73:O104" si="10">IF(LEN(B73)&gt;0,"KG","")</f>
        <v>KG</v>
      </c>
      <c r="P73" s="53"/>
      <c r="Q73" s="52">
        <v>3.45</v>
      </c>
      <c r="R73" s="55" t="s">
        <v>32204</v>
      </c>
      <c r="S73" s="53" t="s">
        <v>32293</v>
      </c>
      <c r="T73" s="54" t="str">
        <f t="shared" ref="T73:T104" si="11">IF(S73&lt;&gt;"",MID(S73,1,4),"")</f>
        <v>8667</v>
      </c>
      <c r="U73" s="54" t="str">
        <f t="shared" ref="U73:U104" si="12">IF(S73&lt;&gt;"",MID(S73,6,2)&amp;MID(S73,9,3)&amp;MID(S73,13,16),"")</f>
        <v>106065834</v>
      </c>
      <c r="V73" s="56" t="s">
        <v>32425</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32575</v>
      </c>
      <c r="AO73" s="52" t="s">
        <v>32725</v>
      </c>
      <c r="AP73" s="78">
        <v>3519</v>
      </c>
      <c r="AQ73" s="52" t="s">
        <v>32875</v>
      </c>
      <c r="AR73" s="57">
        <v>0.39</v>
      </c>
      <c r="AS73" s="58"/>
    </row>
    <row r="74" spans="2:45" ht="16.25" customHeight="1" x14ac:dyDescent="0.2">
      <c r="B74" s="51">
        <v>66</v>
      </c>
      <c r="C74" s="72" t="s">
        <v>32078</v>
      </c>
      <c r="D74" s="52" t="s">
        <v>34780</v>
      </c>
      <c r="E74" s="52" t="s">
        <v>34781</v>
      </c>
      <c r="F74" s="52" t="s">
        <v>34782</v>
      </c>
      <c r="G74" s="52" t="s">
        <v>34783</v>
      </c>
      <c r="H74" s="52" t="s">
        <v>34784</v>
      </c>
      <c r="I74" s="52" t="s">
        <v>34785</v>
      </c>
      <c r="J74" s="52" t="s">
        <v>34786</v>
      </c>
      <c r="K74" s="52" t="s">
        <v>34787</v>
      </c>
      <c r="L74" s="52" t="s">
        <v>34788</v>
      </c>
      <c r="M74" s="53" t="s">
        <v>53</v>
      </c>
      <c r="N74" s="53">
        <v>3.94</v>
      </c>
      <c r="O74" s="54" t="str">
        <f t="shared" si="10"/>
        <v>KG</v>
      </c>
      <c r="P74" s="53"/>
      <c r="Q74" s="52">
        <v>3.94</v>
      </c>
      <c r="R74" s="55" t="s">
        <v>32205</v>
      </c>
      <c r="S74" s="53" t="s">
        <v>32294</v>
      </c>
      <c r="T74" s="54" t="str">
        <f t="shared" si="11"/>
        <v>1301</v>
      </c>
      <c r="U74" s="54" t="str">
        <f t="shared" si="12"/>
        <v>153845735</v>
      </c>
      <c r="V74" s="56" t="s">
        <v>32426</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32576</v>
      </c>
      <c r="AO74" s="52" t="s">
        <v>32726</v>
      </c>
      <c r="AP74" s="78">
        <v>2893</v>
      </c>
      <c r="AQ74" s="52" t="s">
        <v>32876</v>
      </c>
      <c r="AR74" s="57">
        <v>8.49</v>
      </c>
      <c r="AS74" s="58"/>
    </row>
    <row r="75" spans="2:45" ht="16.25" customHeight="1" x14ac:dyDescent="0.2">
      <c r="B75" s="51">
        <v>67</v>
      </c>
      <c r="C75" s="72" t="s">
        <v>32079</v>
      </c>
      <c r="D75" s="52" t="s">
        <v>34789</v>
      </c>
      <c r="E75" s="52" t="s">
        <v>34790</v>
      </c>
      <c r="F75" s="52" t="s">
        <v>34791</v>
      </c>
      <c r="G75" s="52" t="s">
        <v>34792</v>
      </c>
      <c r="H75" s="52" t="s">
        <v>34793</v>
      </c>
      <c r="I75" s="52" t="s">
        <v>34794</v>
      </c>
      <c r="J75" s="52" t="s">
        <v>34795</v>
      </c>
      <c r="K75" s="52" t="s">
        <v>34796</v>
      </c>
      <c r="L75" s="52" t="s">
        <v>34797</v>
      </c>
      <c r="M75" s="53" t="s">
        <v>31017</v>
      </c>
      <c r="N75" s="53">
        <v>1.1200000000000001</v>
      </c>
      <c r="O75" s="54" t="str">
        <f t="shared" si="10"/>
        <v>KG</v>
      </c>
      <c r="P75" s="53"/>
      <c r="Q75" s="52"/>
      <c r="R75" s="55" t="s">
        <v>32206</v>
      </c>
      <c r="S75" s="53" t="s">
        <v>32295</v>
      </c>
      <c r="T75" s="54" t="str">
        <f t="shared" si="11"/>
        <v>9276</v>
      </c>
      <c r="U75" s="54" t="str">
        <f t="shared" si="12"/>
        <v>235819349</v>
      </c>
      <c r="V75" s="56" t="s">
        <v>32427</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32577</v>
      </c>
      <c r="AO75" s="52" t="s">
        <v>32727</v>
      </c>
      <c r="AP75" s="78">
        <v>4693</v>
      </c>
      <c r="AQ75" s="52" t="s">
        <v>32877</v>
      </c>
      <c r="AR75" s="57">
        <v>2.4500000000000002</v>
      </c>
      <c r="AS75" s="58" t="s">
        <v>33005</v>
      </c>
    </row>
    <row r="76" spans="2:45" ht="16.25" customHeight="1" x14ac:dyDescent="0.2">
      <c r="B76" s="51">
        <v>68</v>
      </c>
      <c r="C76" s="72" t="s">
        <v>32069</v>
      </c>
      <c r="D76" s="52" t="s">
        <v>34798</v>
      </c>
      <c r="E76" s="52" t="s">
        <v>34799</v>
      </c>
      <c r="F76" s="52" t="s">
        <v>34800</v>
      </c>
      <c r="G76" s="52" t="s">
        <v>34801</v>
      </c>
      <c r="H76" s="52" t="s">
        <v>34802</v>
      </c>
      <c r="I76" s="52" t="s">
        <v>34803</v>
      </c>
      <c r="J76" s="52" t="s">
        <v>34804</v>
      </c>
      <c r="K76" s="52" t="s">
        <v>34805</v>
      </c>
      <c r="L76" s="52" t="s">
        <v>34806</v>
      </c>
      <c r="M76" s="53" t="s">
        <v>55</v>
      </c>
      <c r="N76" s="53">
        <v>7.77</v>
      </c>
      <c r="O76" s="54" t="str">
        <f t="shared" si="10"/>
        <v>KG</v>
      </c>
      <c r="P76" s="53"/>
      <c r="Q76" s="52"/>
      <c r="R76" s="55" t="s">
        <v>32207</v>
      </c>
      <c r="S76" s="53" t="s">
        <v>32296</v>
      </c>
      <c r="T76" s="54" t="str">
        <f t="shared" si="11"/>
        <v>7510</v>
      </c>
      <c r="U76" s="54" t="str">
        <f t="shared" si="12"/>
        <v>913066868</v>
      </c>
      <c r="V76" s="56" t="s">
        <v>32428</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32578</v>
      </c>
      <c r="AO76" s="52" t="s">
        <v>32728</v>
      </c>
      <c r="AP76" s="78">
        <v>2734</v>
      </c>
      <c r="AQ76" s="52" t="s">
        <v>32878</v>
      </c>
      <c r="AR76" s="57">
        <v>0.77</v>
      </c>
      <c r="AS76" s="58" t="s">
        <v>33006</v>
      </c>
    </row>
    <row r="77" spans="2:45" ht="16.25" customHeight="1" x14ac:dyDescent="0.2">
      <c r="B77" s="51">
        <v>69</v>
      </c>
      <c r="C77" s="72" t="s">
        <v>32080</v>
      </c>
      <c r="D77" s="52" t="s">
        <v>34807</v>
      </c>
      <c r="E77" s="52" t="s">
        <v>34808</v>
      </c>
      <c r="F77" s="52" t="s">
        <v>34809</v>
      </c>
      <c r="G77" s="52" t="s">
        <v>34810</v>
      </c>
      <c r="H77" s="52" t="s">
        <v>34811</v>
      </c>
      <c r="I77" s="52" t="s">
        <v>34812</v>
      </c>
      <c r="J77" s="52" t="s">
        <v>34813</v>
      </c>
      <c r="K77" s="52" t="s">
        <v>34814</v>
      </c>
      <c r="L77" s="52" t="s">
        <v>34815</v>
      </c>
      <c r="M77" s="53" t="s">
        <v>55</v>
      </c>
      <c r="N77" s="53">
        <v>6.01</v>
      </c>
      <c r="O77" s="54" t="str">
        <f t="shared" si="10"/>
        <v>KG</v>
      </c>
      <c r="P77" s="53"/>
      <c r="Q77" s="52"/>
      <c r="R77" s="55" t="s">
        <v>32208</v>
      </c>
      <c r="S77" s="53" t="s">
        <v>32297</v>
      </c>
      <c r="T77" s="54" t="str">
        <f t="shared" si="11"/>
        <v>4221</v>
      </c>
      <c r="U77" s="54" t="str">
        <f t="shared" si="12"/>
        <v>673937734</v>
      </c>
      <c r="V77" s="56" t="s">
        <v>32429</v>
      </c>
      <c r="W77" s="229" t="s">
        <v>32140</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32579</v>
      </c>
      <c r="AO77" s="52" t="s">
        <v>32729</v>
      </c>
      <c r="AP77" s="78">
        <v>2187</v>
      </c>
      <c r="AQ77" s="52" t="s">
        <v>32879</v>
      </c>
      <c r="AR77" s="57">
        <v>6.01</v>
      </c>
      <c r="AS77" s="58" t="s">
        <v>33007</v>
      </c>
    </row>
    <row r="78" spans="2:45" ht="16.25" customHeight="1" x14ac:dyDescent="0.2">
      <c r="B78" s="51">
        <v>70</v>
      </c>
      <c r="C78" s="72"/>
      <c r="D78" s="52" t="s">
        <v>34816</v>
      </c>
      <c r="E78" s="52" t="s">
        <v>34817</v>
      </c>
      <c r="F78" s="52" t="s">
        <v>34818</v>
      </c>
      <c r="G78" s="52" t="s">
        <v>34819</v>
      </c>
      <c r="H78" s="52" t="s">
        <v>34820</v>
      </c>
      <c r="I78" s="52" t="s">
        <v>34821</v>
      </c>
      <c r="J78" s="52" t="s">
        <v>34822</v>
      </c>
      <c r="K78" s="52" t="s">
        <v>34823</v>
      </c>
      <c r="L78" s="52" t="s">
        <v>34824</v>
      </c>
      <c r="M78" s="53" t="s">
        <v>31022</v>
      </c>
      <c r="N78" s="53">
        <v>8.4700000000000006</v>
      </c>
      <c r="O78" s="54" t="str">
        <f t="shared" si="10"/>
        <v>KG</v>
      </c>
      <c r="P78" s="53"/>
      <c r="Q78" s="52"/>
      <c r="R78" s="55" t="s">
        <v>32209</v>
      </c>
      <c r="S78" s="53" t="s">
        <v>32298</v>
      </c>
      <c r="T78" s="54" t="str">
        <f t="shared" si="11"/>
        <v>8085</v>
      </c>
      <c r="U78" s="54" t="str">
        <f t="shared" si="12"/>
        <v>562817445</v>
      </c>
      <c r="V78" s="56" t="s">
        <v>32430</v>
      </c>
      <c r="W78" s="229" t="s">
        <v>32073</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32580</v>
      </c>
      <c r="AO78" s="52" t="s">
        <v>32730</v>
      </c>
      <c r="AP78" s="78">
        <v>3496</v>
      </c>
      <c r="AQ78" s="52" t="s">
        <v>32880</v>
      </c>
      <c r="AR78" s="57">
        <v>5.43</v>
      </c>
      <c r="AS78" s="58" t="s">
        <v>33008</v>
      </c>
    </row>
    <row r="79" spans="2:45" ht="16.25" customHeight="1" x14ac:dyDescent="0.2">
      <c r="B79" s="51">
        <v>71</v>
      </c>
      <c r="C79" s="72"/>
      <c r="D79" s="52" t="s">
        <v>34825</v>
      </c>
      <c r="E79" s="52" t="s">
        <v>34826</v>
      </c>
      <c r="F79" s="52" t="s">
        <v>34827</v>
      </c>
      <c r="G79" s="52" t="s">
        <v>34828</v>
      </c>
      <c r="H79" s="52" t="s">
        <v>34829</v>
      </c>
      <c r="I79" s="52" t="s">
        <v>34830</v>
      </c>
      <c r="J79" s="52" t="s">
        <v>34831</v>
      </c>
      <c r="K79" s="52" t="s">
        <v>34832</v>
      </c>
      <c r="L79" s="52" t="s">
        <v>34833</v>
      </c>
      <c r="M79" s="53" t="s">
        <v>31015</v>
      </c>
      <c r="N79" s="53">
        <v>8.9</v>
      </c>
      <c r="O79" s="54" t="str">
        <f t="shared" si="10"/>
        <v>KG</v>
      </c>
      <c r="P79" s="53"/>
      <c r="Q79" s="52"/>
      <c r="R79" s="55"/>
      <c r="S79" s="53" t="s">
        <v>32299</v>
      </c>
      <c r="T79" s="54" t="str">
        <f t="shared" si="11"/>
        <v>7114</v>
      </c>
      <c r="U79" s="54" t="str">
        <f t="shared" si="12"/>
        <v>963034876</v>
      </c>
      <c r="V79" s="56" t="s">
        <v>32431</v>
      </c>
      <c r="W79" s="229" t="s">
        <v>32147</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32581</v>
      </c>
      <c r="AO79" s="52" t="s">
        <v>32731</v>
      </c>
      <c r="AP79" s="78">
        <v>3333</v>
      </c>
      <c r="AQ79" s="52" t="s">
        <v>32881</v>
      </c>
      <c r="AR79" s="57">
        <v>7.12</v>
      </c>
      <c r="AS79" s="58" t="s">
        <v>33009</v>
      </c>
    </row>
    <row r="80" spans="2:45" ht="16.25" customHeight="1" x14ac:dyDescent="0.2">
      <c r="B80" s="51">
        <v>72</v>
      </c>
      <c r="C80" s="72"/>
      <c r="D80" s="52" t="s">
        <v>34834</v>
      </c>
      <c r="E80" s="52" t="s">
        <v>34835</v>
      </c>
      <c r="F80" s="52" t="s">
        <v>34836</v>
      </c>
      <c r="G80" s="52" t="s">
        <v>34837</v>
      </c>
      <c r="H80" s="52" t="s">
        <v>34838</v>
      </c>
      <c r="I80" s="52" t="s">
        <v>34839</v>
      </c>
      <c r="J80" s="52" t="s">
        <v>34840</v>
      </c>
      <c r="K80" s="52" t="s">
        <v>34841</v>
      </c>
      <c r="L80" s="52" t="s">
        <v>34842</v>
      </c>
      <c r="M80" s="53" t="s">
        <v>53</v>
      </c>
      <c r="N80" s="53">
        <v>9.1199999999999992</v>
      </c>
      <c r="O80" s="54" t="str">
        <f t="shared" si="10"/>
        <v>KG</v>
      </c>
      <c r="P80" s="53"/>
      <c r="Q80" s="52"/>
      <c r="R80" s="55"/>
      <c r="S80" s="53" t="s">
        <v>32300</v>
      </c>
      <c r="T80" s="54" t="str">
        <f t="shared" si="11"/>
        <v>5538</v>
      </c>
      <c r="U80" s="54" t="str">
        <f t="shared" si="12"/>
        <v>646616715</v>
      </c>
      <c r="V80" s="56" t="s">
        <v>32432</v>
      </c>
      <c r="W80" s="229" t="s">
        <v>32076</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32582</v>
      </c>
      <c r="AO80" s="52" t="s">
        <v>32732</v>
      </c>
      <c r="AP80" s="78">
        <v>3403</v>
      </c>
      <c r="AQ80" s="52" t="s">
        <v>32882</v>
      </c>
      <c r="AR80" s="57"/>
      <c r="AS80" s="58" t="s">
        <v>33010</v>
      </c>
    </row>
    <row r="81" spans="2:45" ht="16.25" customHeight="1" x14ac:dyDescent="0.2">
      <c r="B81" s="51">
        <v>73</v>
      </c>
      <c r="C81" s="72"/>
      <c r="D81" s="52" t="s">
        <v>34843</v>
      </c>
      <c r="E81" s="52" t="s">
        <v>34844</v>
      </c>
      <c r="F81" s="52" t="s">
        <v>34845</v>
      </c>
      <c r="G81" s="52" t="s">
        <v>34846</v>
      </c>
      <c r="H81" s="52" t="s">
        <v>34847</v>
      </c>
      <c r="I81" s="52" t="s">
        <v>34848</v>
      </c>
      <c r="J81" s="52" t="s">
        <v>34849</v>
      </c>
      <c r="K81" s="52" t="s">
        <v>34850</v>
      </c>
      <c r="L81" s="52" t="s">
        <v>34851</v>
      </c>
      <c r="M81" s="53" t="s">
        <v>31021</v>
      </c>
      <c r="N81" s="53">
        <v>4.6900000000000004</v>
      </c>
      <c r="O81" s="54" t="str">
        <f t="shared" si="10"/>
        <v>KG</v>
      </c>
      <c r="P81" s="53"/>
      <c r="Q81" s="52"/>
      <c r="R81" s="55"/>
      <c r="S81" s="53" t="s">
        <v>32301</v>
      </c>
      <c r="T81" s="54" t="str">
        <f t="shared" si="11"/>
        <v>3963</v>
      </c>
      <c r="U81" s="54" t="str">
        <f t="shared" si="12"/>
        <v>466976958</v>
      </c>
      <c r="V81" s="56" t="s">
        <v>32433</v>
      </c>
      <c r="W81" s="229" t="s">
        <v>32066</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32583</v>
      </c>
      <c r="AO81" s="52" t="s">
        <v>32733</v>
      </c>
      <c r="AP81" s="78">
        <v>1543</v>
      </c>
      <c r="AQ81" s="52" t="s">
        <v>32883</v>
      </c>
      <c r="AR81" s="57"/>
      <c r="AS81" s="58" t="s">
        <v>33011</v>
      </c>
    </row>
    <row r="82" spans="2:45" ht="16.25" customHeight="1" x14ac:dyDescent="0.2">
      <c r="B82" s="51">
        <v>74</v>
      </c>
      <c r="C82" s="72"/>
      <c r="D82" s="52" t="s">
        <v>34852</v>
      </c>
      <c r="E82" s="52" t="s">
        <v>34853</v>
      </c>
      <c r="F82" s="52" t="s">
        <v>34854</v>
      </c>
      <c r="G82" s="52" t="s">
        <v>34855</v>
      </c>
      <c r="H82" s="52" t="s">
        <v>34856</v>
      </c>
      <c r="I82" s="52" t="s">
        <v>34857</v>
      </c>
      <c r="J82" s="52" t="s">
        <v>34858</v>
      </c>
      <c r="K82" s="52" t="s">
        <v>34859</v>
      </c>
      <c r="L82" s="52" t="s">
        <v>34860</v>
      </c>
      <c r="M82" s="53" t="s">
        <v>97</v>
      </c>
      <c r="N82" s="53">
        <v>0.41</v>
      </c>
      <c r="O82" s="54" t="str">
        <f t="shared" si="10"/>
        <v>KG</v>
      </c>
      <c r="P82" s="53"/>
      <c r="Q82" s="52"/>
      <c r="R82" s="55"/>
      <c r="S82" s="53" t="s">
        <v>32302</v>
      </c>
      <c r="T82" s="54" t="str">
        <f t="shared" si="11"/>
        <v>4723</v>
      </c>
      <c r="U82" s="54" t="str">
        <f t="shared" si="12"/>
        <v>688081189</v>
      </c>
      <c r="V82" s="56" t="s">
        <v>32434</v>
      </c>
      <c r="W82" s="229" t="s">
        <v>32122</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32584</v>
      </c>
      <c r="AO82" s="52" t="s">
        <v>32734</v>
      </c>
      <c r="AP82" s="78">
        <v>1104</v>
      </c>
      <c r="AQ82" s="52" t="s">
        <v>32884</v>
      </c>
      <c r="AR82" s="57"/>
      <c r="AS82" s="58" t="s">
        <v>33012</v>
      </c>
    </row>
    <row r="83" spans="2:45" ht="16.25" customHeight="1" x14ac:dyDescent="0.2">
      <c r="B83" s="51">
        <v>75</v>
      </c>
      <c r="C83" s="72"/>
      <c r="D83" s="52" t="s">
        <v>34861</v>
      </c>
      <c r="E83" s="52" t="s">
        <v>34862</v>
      </c>
      <c r="F83" s="52" t="s">
        <v>34863</v>
      </c>
      <c r="G83" s="52" t="s">
        <v>34864</v>
      </c>
      <c r="H83" s="52" t="s">
        <v>34865</v>
      </c>
      <c r="I83" s="52" t="s">
        <v>34866</v>
      </c>
      <c r="J83" s="52" t="s">
        <v>34867</v>
      </c>
      <c r="K83" s="52" t="s">
        <v>34868</v>
      </c>
      <c r="L83" s="52" t="s">
        <v>34869</v>
      </c>
      <c r="M83" s="53" t="s">
        <v>31014</v>
      </c>
      <c r="N83" s="53">
        <v>1.49</v>
      </c>
      <c r="O83" s="54" t="str">
        <f t="shared" si="10"/>
        <v>KG</v>
      </c>
      <c r="P83" s="53"/>
      <c r="Q83" s="52"/>
      <c r="R83" s="55"/>
      <c r="S83" s="53" t="s">
        <v>32303</v>
      </c>
      <c r="T83" s="54" t="str">
        <f t="shared" si="11"/>
        <v>3430</v>
      </c>
      <c r="U83" s="54" t="str">
        <f t="shared" si="12"/>
        <v>449924929</v>
      </c>
      <c r="V83" s="56" t="s">
        <v>32435</v>
      </c>
      <c r="W83" s="229" t="s">
        <v>32149</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32585</v>
      </c>
      <c r="AO83" s="52" t="s">
        <v>32735</v>
      </c>
      <c r="AP83" s="78">
        <v>3545</v>
      </c>
      <c r="AQ83" s="52" t="s">
        <v>32885</v>
      </c>
      <c r="AR83" s="57"/>
      <c r="AS83" s="58" t="s">
        <v>33013</v>
      </c>
    </row>
    <row r="84" spans="2:45" ht="16.25" customHeight="1" x14ac:dyDescent="0.2">
      <c r="B84" s="75">
        <v>76</v>
      </c>
      <c r="C84" s="72"/>
      <c r="D84" s="52" t="s">
        <v>34870</v>
      </c>
      <c r="E84" s="52" t="s">
        <v>34871</v>
      </c>
      <c r="F84" s="52" t="s">
        <v>34872</v>
      </c>
      <c r="G84" s="52" t="s">
        <v>34873</v>
      </c>
      <c r="H84" s="52" t="s">
        <v>34874</v>
      </c>
      <c r="I84" s="52" t="s">
        <v>34875</v>
      </c>
      <c r="J84" s="52" t="s">
        <v>34876</v>
      </c>
      <c r="K84" s="52" t="s">
        <v>34877</v>
      </c>
      <c r="L84" s="52" t="s">
        <v>34878</v>
      </c>
      <c r="M84" s="53" t="s">
        <v>31024</v>
      </c>
      <c r="N84" s="53">
        <v>8.14</v>
      </c>
      <c r="O84" s="54" t="str">
        <f t="shared" si="10"/>
        <v>KG</v>
      </c>
      <c r="P84" s="53"/>
      <c r="Q84" s="52"/>
      <c r="R84" s="55"/>
      <c r="S84" s="53" t="s">
        <v>32304</v>
      </c>
      <c r="T84" s="54" t="str">
        <f t="shared" si="11"/>
        <v>8579</v>
      </c>
      <c r="U84" s="54" t="str">
        <f t="shared" si="12"/>
        <v>323514971</v>
      </c>
      <c r="V84" s="56" t="s">
        <v>32436</v>
      </c>
      <c r="W84" s="229" t="s">
        <v>32068</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32586</v>
      </c>
      <c r="AO84" s="52" t="s">
        <v>32736</v>
      </c>
      <c r="AP84" s="78">
        <v>2051</v>
      </c>
      <c r="AQ84" s="52" t="s">
        <v>32886</v>
      </c>
      <c r="AR84" s="57"/>
      <c r="AS84" s="58" t="s">
        <v>33014</v>
      </c>
    </row>
    <row r="85" spans="2:45" ht="16.25" customHeight="1" x14ac:dyDescent="0.2">
      <c r="B85" s="75">
        <v>77</v>
      </c>
      <c r="C85" s="72"/>
      <c r="D85" s="52" t="s">
        <v>34879</v>
      </c>
      <c r="E85" s="52" t="s">
        <v>34880</v>
      </c>
      <c r="F85" s="52" t="s">
        <v>34881</v>
      </c>
      <c r="G85" s="52" t="s">
        <v>34882</v>
      </c>
      <c r="H85" s="52" t="s">
        <v>34883</v>
      </c>
      <c r="I85" s="52" t="s">
        <v>34884</v>
      </c>
      <c r="J85" s="52" t="s">
        <v>34885</v>
      </c>
      <c r="K85" s="52" t="s">
        <v>34886</v>
      </c>
      <c r="L85" s="52" t="s">
        <v>34887</v>
      </c>
      <c r="M85" s="53" t="s">
        <v>98</v>
      </c>
      <c r="N85" s="53">
        <v>2.71</v>
      </c>
      <c r="O85" s="54" t="str">
        <f t="shared" si="10"/>
        <v>KG</v>
      </c>
      <c r="P85" s="53"/>
      <c r="Q85" s="52"/>
      <c r="R85" s="55"/>
      <c r="S85" s="53" t="s">
        <v>32305</v>
      </c>
      <c r="T85" s="54" t="str">
        <f t="shared" si="11"/>
        <v>6003</v>
      </c>
      <c r="U85" s="54" t="str">
        <f t="shared" si="12"/>
        <v>134486609</v>
      </c>
      <c r="V85" s="56" t="s">
        <v>32437</v>
      </c>
      <c r="W85" s="229" t="s">
        <v>32086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32587</v>
      </c>
      <c r="AO85" s="52" t="s">
        <v>32737</v>
      </c>
      <c r="AP85" s="78">
        <v>1119</v>
      </c>
      <c r="AQ85" s="52" t="s">
        <v>32887</v>
      </c>
      <c r="AR85" s="57"/>
      <c r="AS85" s="58" t="s">
        <v>33015</v>
      </c>
    </row>
    <row r="86" spans="2:45" ht="16.25" customHeight="1" x14ac:dyDescent="0.2">
      <c r="B86" s="51">
        <v>78</v>
      </c>
      <c r="C86" s="72"/>
      <c r="D86" s="52" t="s">
        <v>34888</v>
      </c>
      <c r="E86" s="52" t="s">
        <v>34889</v>
      </c>
      <c r="F86" s="52" t="s">
        <v>34890</v>
      </c>
      <c r="G86" s="52" t="s">
        <v>34891</v>
      </c>
      <c r="H86" s="52" t="s">
        <v>34892</v>
      </c>
      <c r="I86" s="52" t="s">
        <v>34893</v>
      </c>
      <c r="J86" s="52" t="s">
        <v>34894</v>
      </c>
      <c r="K86" s="52" t="s">
        <v>34895</v>
      </c>
      <c r="L86" s="52" t="s">
        <v>34896</v>
      </c>
      <c r="M86" s="53" t="s">
        <v>31016</v>
      </c>
      <c r="N86" s="53">
        <v>1.1299999999999999</v>
      </c>
      <c r="O86" s="54" t="str">
        <f t="shared" si="10"/>
        <v>KG</v>
      </c>
      <c r="P86" s="53"/>
      <c r="Q86" s="52"/>
      <c r="R86" s="55"/>
      <c r="S86" s="53" t="s">
        <v>32306</v>
      </c>
      <c r="T86" s="54" t="str">
        <f t="shared" si="11"/>
        <v>5132</v>
      </c>
      <c r="U86" s="54" t="str">
        <f t="shared" si="12"/>
        <v>598506597</v>
      </c>
      <c r="V86" s="56" t="s">
        <v>32438</v>
      </c>
      <c r="W86" s="229" t="s">
        <v>32070</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32588</v>
      </c>
      <c r="AO86" s="52" t="s">
        <v>32738</v>
      </c>
      <c r="AP86" s="78">
        <v>1303</v>
      </c>
      <c r="AQ86" s="52" t="s">
        <v>32888</v>
      </c>
      <c r="AR86" s="57"/>
      <c r="AS86" s="58" t="s">
        <v>33016</v>
      </c>
    </row>
    <row r="87" spans="2:45" ht="16.25" customHeight="1" x14ac:dyDescent="0.2">
      <c r="B87" s="75">
        <v>79</v>
      </c>
      <c r="C87" s="72"/>
      <c r="D87" s="52" t="s">
        <v>34897</v>
      </c>
      <c r="E87" s="52" t="s">
        <v>34898</v>
      </c>
      <c r="F87" s="52" t="s">
        <v>34899</v>
      </c>
      <c r="G87" s="52" t="s">
        <v>34900</v>
      </c>
      <c r="H87" s="52" t="s">
        <v>34901</v>
      </c>
      <c r="I87" s="52" t="s">
        <v>34902</v>
      </c>
      <c r="J87" s="52" t="s">
        <v>34903</v>
      </c>
      <c r="K87" s="52" t="s">
        <v>34904</v>
      </c>
      <c r="L87" s="52" t="s">
        <v>34905</v>
      </c>
      <c r="M87" s="53" t="s">
        <v>97</v>
      </c>
      <c r="N87" s="53">
        <v>8.01</v>
      </c>
      <c r="O87" s="54" t="str">
        <f t="shared" si="10"/>
        <v>KG</v>
      </c>
      <c r="P87" s="53"/>
      <c r="Q87" s="52"/>
      <c r="R87" s="55"/>
      <c r="S87" s="53" t="s">
        <v>32307</v>
      </c>
      <c r="T87" s="54" t="str">
        <f t="shared" si="11"/>
        <v>3685</v>
      </c>
      <c r="U87" s="54" t="str">
        <f t="shared" si="12"/>
        <v>748248319</v>
      </c>
      <c r="V87" s="56" t="s">
        <v>32439</v>
      </c>
      <c r="W87" s="229" t="s">
        <v>32126</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32589</v>
      </c>
      <c r="AO87" s="52" t="s">
        <v>32739</v>
      </c>
      <c r="AP87" s="78">
        <v>3760</v>
      </c>
      <c r="AQ87" s="52" t="s">
        <v>32889</v>
      </c>
      <c r="AR87" s="57"/>
      <c r="AS87" s="58" t="s">
        <v>33017</v>
      </c>
    </row>
    <row r="88" spans="2:45" ht="16.25" customHeight="1" x14ac:dyDescent="0.2">
      <c r="B88" s="51">
        <v>80</v>
      </c>
      <c r="C88" s="72"/>
      <c r="D88" s="52" t="s">
        <v>34906</v>
      </c>
      <c r="E88" s="52" t="s">
        <v>34907</v>
      </c>
      <c r="F88" s="52" t="s">
        <v>34908</v>
      </c>
      <c r="G88" s="52" t="s">
        <v>34909</v>
      </c>
      <c r="H88" s="52" t="s">
        <v>34910</v>
      </c>
      <c r="I88" s="52" t="s">
        <v>34911</v>
      </c>
      <c r="J88" s="52" t="s">
        <v>34912</v>
      </c>
      <c r="K88" s="52" t="s">
        <v>34913</v>
      </c>
      <c r="L88" s="52" t="s">
        <v>34914</v>
      </c>
      <c r="M88" s="53" t="s">
        <v>31013</v>
      </c>
      <c r="N88" s="53">
        <v>4.76</v>
      </c>
      <c r="O88" s="54" t="str">
        <f t="shared" si="10"/>
        <v>KG</v>
      </c>
      <c r="P88" s="53"/>
      <c r="Q88" s="52">
        <v>7.73</v>
      </c>
      <c r="R88" s="55"/>
      <c r="S88" s="53" t="s">
        <v>32308</v>
      </c>
      <c r="T88" s="54" t="str">
        <f t="shared" si="11"/>
        <v>8589</v>
      </c>
      <c r="U88" s="54" t="str">
        <f t="shared" si="12"/>
        <v>288203686</v>
      </c>
      <c r="V88" s="56" t="s">
        <v>32440</v>
      </c>
      <c r="W88" s="229" t="s">
        <v>32088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32590</v>
      </c>
      <c r="AO88" s="52" t="s">
        <v>32740</v>
      </c>
      <c r="AP88" s="78">
        <v>1290</v>
      </c>
      <c r="AQ88" s="52" t="s">
        <v>32890</v>
      </c>
      <c r="AR88" s="57">
        <v>9.56</v>
      </c>
      <c r="AS88" s="58" t="s">
        <v>33018</v>
      </c>
    </row>
    <row r="89" spans="2:45" ht="16.25" customHeight="1" x14ac:dyDescent="0.2">
      <c r="B89" s="51">
        <v>81</v>
      </c>
      <c r="C89" s="72"/>
      <c r="D89" s="52" t="s">
        <v>34915</v>
      </c>
      <c r="E89" s="52" t="s">
        <v>34916</v>
      </c>
      <c r="F89" s="52" t="s">
        <v>34917</v>
      </c>
      <c r="G89" s="52" t="s">
        <v>34918</v>
      </c>
      <c r="H89" s="52" t="s">
        <v>34919</v>
      </c>
      <c r="I89" s="52" t="s">
        <v>34920</v>
      </c>
      <c r="J89" s="52" t="s">
        <v>34921</v>
      </c>
      <c r="K89" s="52" t="s">
        <v>34922</v>
      </c>
      <c r="L89" s="52" t="s">
        <v>34923</v>
      </c>
      <c r="M89" s="53" t="s">
        <v>31019</v>
      </c>
      <c r="N89" s="53">
        <v>1.06</v>
      </c>
      <c r="O89" s="54" t="str">
        <f t="shared" si="10"/>
        <v>KG</v>
      </c>
      <c r="P89" s="53">
        <v>7.71</v>
      </c>
      <c r="Q89" s="52">
        <v>6.05</v>
      </c>
      <c r="R89" s="55"/>
      <c r="S89" s="53" t="s">
        <v>32309</v>
      </c>
      <c r="T89" s="54" t="str">
        <f t="shared" si="11"/>
        <v>7458</v>
      </c>
      <c r="U89" s="54" t="str">
        <f t="shared" si="12"/>
        <v>985448950</v>
      </c>
      <c r="V89" s="56" t="s">
        <v>32441</v>
      </c>
      <c r="W89" s="229" t="s">
        <v>32138</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32591</v>
      </c>
      <c r="AO89" s="52" t="s">
        <v>32741</v>
      </c>
      <c r="AP89" s="78">
        <v>1016</v>
      </c>
      <c r="AQ89" s="52" t="s">
        <v>32891</v>
      </c>
      <c r="AR89" s="57">
        <v>2.74</v>
      </c>
      <c r="AS89" s="58" t="s">
        <v>33019</v>
      </c>
    </row>
    <row r="90" spans="2:45" ht="16.25" customHeight="1" x14ac:dyDescent="0.2">
      <c r="B90" s="51">
        <v>82</v>
      </c>
      <c r="C90" s="72"/>
      <c r="D90" s="52" t="s">
        <v>34924</v>
      </c>
      <c r="E90" s="52" t="s">
        <v>34925</v>
      </c>
      <c r="F90" s="52" t="s">
        <v>34926</v>
      </c>
      <c r="G90" s="52" t="s">
        <v>34927</v>
      </c>
      <c r="H90" s="52" t="s">
        <v>34928</v>
      </c>
      <c r="I90" s="52" t="s">
        <v>34929</v>
      </c>
      <c r="J90" s="52" t="s">
        <v>34930</v>
      </c>
      <c r="K90" s="52" t="s">
        <v>34931</v>
      </c>
      <c r="L90" s="52" t="s">
        <v>34932</v>
      </c>
      <c r="M90" s="53" t="s">
        <v>54</v>
      </c>
      <c r="N90" s="53">
        <v>2.36</v>
      </c>
      <c r="O90" s="54" t="str">
        <f t="shared" si="10"/>
        <v>KG</v>
      </c>
      <c r="P90" s="53">
        <v>2.76</v>
      </c>
      <c r="Q90" s="52">
        <v>7.0000000000000007E-2</v>
      </c>
      <c r="R90" s="55"/>
      <c r="S90" s="53" t="s">
        <v>32310</v>
      </c>
      <c r="T90" s="54" t="str">
        <f t="shared" si="11"/>
        <v>1180</v>
      </c>
      <c r="U90" s="54" t="str">
        <f t="shared" si="12"/>
        <v>516164227</v>
      </c>
      <c r="V90" s="56" t="s">
        <v>32442</v>
      </c>
      <c r="W90" s="229" t="s">
        <v>32051</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32592</v>
      </c>
      <c r="AO90" s="52" t="s">
        <v>32742</v>
      </c>
      <c r="AP90" s="78">
        <v>4743</v>
      </c>
      <c r="AQ90" s="52" t="s">
        <v>32892</v>
      </c>
      <c r="AR90" s="57">
        <v>7.08</v>
      </c>
      <c r="AS90" s="58" t="s">
        <v>33020</v>
      </c>
    </row>
    <row r="91" spans="2:45" ht="16.25" customHeight="1" x14ac:dyDescent="0.2">
      <c r="B91" s="51">
        <v>83</v>
      </c>
      <c r="C91" s="72"/>
      <c r="D91" s="52" t="s">
        <v>34933</v>
      </c>
      <c r="E91" s="52" t="s">
        <v>34934</v>
      </c>
      <c r="F91" s="52" t="s">
        <v>34935</v>
      </c>
      <c r="G91" s="52" t="s">
        <v>34936</v>
      </c>
      <c r="H91" s="52" t="s">
        <v>34937</v>
      </c>
      <c r="I91" s="52" t="s">
        <v>34938</v>
      </c>
      <c r="J91" s="52" t="s">
        <v>34939</v>
      </c>
      <c r="K91" s="52" t="s">
        <v>34940</v>
      </c>
      <c r="L91" s="52" t="s">
        <v>34941</v>
      </c>
      <c r="M91" s="53" t="s">
        <v>93</v>
      </c>
      <c r="N91" s="53">
        <v>9.17</v>
      </c>
      <c r="O91" s="54" t="str">
        <f t="shared" si="10"/>
        <v>KG</v>
      </c>
      <c r="P91" s="53">
        <v>1.2</v>
      </c>
      <c r="Q91" s="52">
        <v>5.54</v>
      </c>
      <c r="R91" s="55"/>
      <c r="S91" s="53" t="s">
        <v>32311</v>
      </c>
      <c r="T91" s="54" t="str">
        <f t="shared" si="11"/>
        <v>3718</v>
      </c>
      <c r="U91" s="54" t="str">
        <f t="shared" si="12"/>
        <v>423752809</v>
      </c>
      <c r="V91" s="56" t="s">
        <v>32443</v>
      </c>
      <c r="W91" s="229" t="s">
        <v>32094</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32593</v>
      </c>
      <c r="AO91" s="52" t="s">
        <v>32743</v>
      </c>
      <c r="AP91" s="78">
        <v>4524</v>
      </c>
      <c r="AQ91" s="52" t="s">
        <v>32893</v>
      </c>
      <c r="AR91" s="57">
        <v>2.5099999999999998</v>
      </c>
      <c r="AS91" s="58" t="s">
        <v>33021</v>
      </c>
    </row>
    <row r="92" spans="2:45" ht="16.25" customHeight="1" x14ac:dyDescent="0.2">
      <c r="B92" s="51">
        <v>84</v>
      </c>
      <c r="C92" s="72"/>
      <c r="D92" s="52" t="s">
        <v>34942</v>
      </c>
      <c r="E92" s="52" t="s">
        <v>34943</v>
      </c>
      <c r="F92" s="52" t="s">
        <v>34944</v>
      </c>
      <c r="G92" s="52" t="s">
        <v>34945</v>
      </c>
      <c r="H92" s="52" t="s">
        <v>34946</v>
      </c>
      <c r="I92" s="52" t="s">
        <v>34947</v>
      </c>
      <c r="J92" s="52" t="s">
        <v>34948</v>
      </c>
      <c r="K92" s="52" t="s">
        <v>34949</v>
      </c>
      <c r="L92" s="52" t="s">
        <v>34950</v>
      </c>
      <c r="M92" s="53" t="s">
        <v>31020</v>
      </c>
      <c r="N92" s="53">
        <v>0.25</v>
      </c>
      <c r="O92" s="54" t="str">
        <f t="shared" si="10"/>
        <v>KG</v>
      </c>
      <c r="P92" s="53">
        <v>1.8</v>
      </c>
      <c r="Q92" s="52">
        <v>4.79</v>
      </c>
      <c r="R92" s="55" t="s">
        <v>32210</v>
      </c>
      <c r="S92" s="53" t="s">
        <v>32312</v>
      </c>
      <c r="T92" s="54" t="str">
        <f t="shared" si="11"/>
        <v>4817</v>
      </c>
      <c r="U92" s="54" t="str">
        <f t="shared" si="12"/>
        <v>554491666</v>
      </c>
      <c r="V92" s="56" t="s">
        <v>32444</v>
      </c>
      <c r="W92" s="229" t="s">
        <v>32123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32594</v>
      </c>
      <c r="AO92" s="52" t="s">
        <v>32744</v>
      </c>
      <c r="AP92" s="78">
        <v>2939</v>
      </c>
      <c r="AQ92" s="52" t="s">
        <v>32894</v>
      </c>
      <c r="AR92" s="57">
        <v>1.56</v>
      </c>
      <c r="AS92" s="58" t="s">
        <v>33022</v>
      </c>
    </row>
    <row r="93" spans="2:45" ht="16.25" customHeight="1" x14ac:dyDescent="0.2">
      <c r="B93" s="51">
        <v>85</v>
      </c>
      <c r="C93" s="72"/>
      <c r="D93" s="52" t="s">
        <v>34951</v>
      </c>
      <c r="E93" s="52" t="s">
        <v>34952</v>
      </c>
      <c r="F93" s="52" t="s">
        <v>34953</v>
      </c>
      <c r="G93" s="52" t="s">
        <v>34954</v>
      </c>
      <c r="H93" s="52" t="s">
        <v>34955</v>
      </c>
      <c r="I93" s="52" t="s">
        <v>34956</v>
      </c>
      <c r="J93" s="52" t="s">
        <v>34957</v>
      </c>
      <c r="K93" s="52" t="s">
        <v>34958</v>
      </c>
      <c r="L93" s="52" t="s">
        <v>34959</v>
      </c>
      <c r="M93" s="53" t="s">
        <v>96</v>
      </c>
      <c r="N93" s="53">
        <v>4.8899999999999997</v>
      </c>
      <c r="O93" s="54" t="str">
        <f t="shared" si="10"/>
        <v>KG</v>
      </c>
      <c r="P93" s="53">
        <v>4.0599999999999996</v>
      </c>
      <c r="Q93" s="52">
        <v>5.76</v>
      </c>
      <c r="R93" s="55" t="s">
        <v>32211</v>
      </c>
      <c r="S93" s="53" t="s">
        <v>32313</v>
      </c>
      <c r="T93" s="54" t="str">
        <f t="shared" si="11"/>
        <v>9817</v>
      </c>
      <c r="U93" s="54" t="str">
        <f t="shared" si="12"/>
        <v>359202461</v>
      </c>
      <c r="V93" s="56" t="s">
        <v>32445</v>
      </c>
      <c r="W93" s="229" t="s">
        <v>32081</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32595</v>
      </c>
      <c r="AO93" s="52" t="s">
        <v>32745</v>
      </c>
      <c r="AP93" s="78">
        <v>3271</v>
      </c>
      <c r="AQ93" s="52" t="s">
        <v>32895</v>
      </c>
      <c r="AR93" s="57">
        <v>1.62</v>
      </c>
      <c r="AS93" s="58" t="s">
        <v>33023</v>
      </c>
    </row>
    <row r="94" spans="2:45" ht="16.25" customHeight="1" x14ac:dyDescent="0.2">
      <c r="B94" s="51">
        <v>86</v>
      </c>
      <c r="C94" s="72"/>
      <c r="D94" s="52" t="s">
        <v>34960</v>
      </c>
      <c r="E94" s="52" t="s">
        <v>34961</v>
      </c>
      <c r="F94" s="52" t="s">
        <v>34962</v>
      </c>
      <c r="G94" s="52" t="s">
        <v>34963</v>
      </c>
      <c r="H94" s="52" t="s">
        <v>34964</v>
      </c>
      <c r="I94" s="52" t="s">
        <v>34965</v>
      </c>
      <c r="J94" s="52" t="s">
        <v>34966</v>
      </c>
      <c r="K94" s="52" t="s">
        <v>34967</v>
      </c>
      <c r="L94" s="52" t="s">
        <v>34968</v>
      </c>
      <c r="M94" s="53" t="s">
        <v>31013</v>
      </c>
      <c r="N94" s="53">
        <v>4.71</v>
      </c>
      <c r="O94" s="54" t="str">
        <f t="shared" si="10"/>
        <v>KG</v>
      </c>
      <c r="P94" s="53">
        <v>3.64</v>
      </c>
      <c r="Q94" s="52">
        <v>0.72</v>
      </c>
      <c r="R94" s="55" t="s">
        <v>32212</v>
      </c>
      <c r="S94" s="53" t="s">
        <v>32314</v>
      </c>
      <c r="T94" s="54" t="str">
        <f t="shared" si="11"/>
        <v>8494</v>
      </c>
      <c r="U94" s="54" t="str">
        <f t="shared" si="12"/>
        <v>675494581</v>
      </c>
      <c r="V94" s="56" t="s">
        <v>32446</v>
      </c>
      <c r="W94" s="229" t="s">
        <v>32080</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32596</v>
      </c>
      <c r="AO94" s="52" t="s">
        <v>32746</v>
      </c>
      <c r="AP94" s="78">
        <v>1553</v>
      </c>
      <c r="AQ94" s="52" t="s">
        <v>32896</v>
      </c>
      <c r="AR94" s="57">
        <v>3.82</v>
      </c>
      <c r="AS94" s="58" t="s">
        <v>33024</v>
      </c>
    </row>
    <row r="95" spans="2:45" ht="16.25" customHeight="1" x14ac:dyDescent="0.2">
      <c r="B95" s="51">
        <v>87</v>
      </c>
      <c r="C95" s="72"/>
      <c r="D95" s="52" t="s">
        <v>34969</v>
      </c>
      <c r="E95" s="52" t="s">
        <v>34970</v>
      </c>
      <c r="F95" s="52" t="s">
        <v>34971</v>
      </c>
      <c r="G95" s="52" t="s">
        <v>34972</v>
      </c>
      <c r="H95" s="52" t="s">
        <v>34973</v>
      </c>
      <c r="I95" s="52" t="s">
        <v>34974</v>
      </c>
      <c r="J95" s="52" t="s">
        <v>34975</v>
      </c>
      <c r="K95" s="52" t="s">
        <v>34976</v>
      </c>
      <c r="L95" s="52" t="s">
        <v>34977</v>
      </c>
      <c r="M95" s="53" t="s">
        <v>97</v>
      </c>
      <c r="N95" s="53">
        <v>1.6</v>
      </c>
      <c r="O95" s="54" t="str">
        <f t="shared" si="10"/>
        <v>KG</v>
      </c>
      <c r="P95" s="53">
        <v>9.2200000000000006</v>
      </c>
      <c r="Q95" s="52">
        <v>0.47</v>
      </c>
      <c r="R95" s="55" t="s">
        <v>32213</v>
      </c>
      <c r="S95" s="53" t="s">
        <v>32315</v>
      </c>
      <c r="T95" s="54" t="str">
        <f t="shared" si="11"/>
        <v>8964</v>
      </c>
      <c r="U95" s="54" t="str">
        <f t="shared" si="12"/>
        <v>877137007</v>
      </c>
      <c r="V95" s="56" t="s">
        <v>32447</v>
      </c>
      <c r="W95" s="229" t="s">
        <v>32056</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32597</v>
      </c>
      <c r="AO95" s="52" t="s">
        <v>32747</v>
      </c>
      <c r="AP95" s="78">
        <v>1778</v>
      </c>
      <c r="AQ95" s="52" t="s">
        <v>32897</v>
      </c>
      <c r="AR95" s="57">
        <v>7.71</v>
      </c>
      <c r="AS95" s="58" t="s">
        <v>33025</v>
      </c>
    </row>
    <row r="96" spans="2:45" ht="16.25" customHeight="1" x14ac:dyDescent="0.2">
      <c r="B96" s="51">
        <v>88</v>
      </c>
      <c r="C96" s="72"/>
      <c r="D96" s="52" t="s">
        <v>34978</v>
      </c>
      <c r="E96" s="52" t="s">
        <v>34979</v>
      </c>
      <c r="F96" s="52" t="s">
        <v>34980</v>
      </c>
      <c r="G96" s="52" t="s">
        <v>34981</v>
      </c>
      <c r="H96" s="52" t="s">
        <v>34982</v>
      </c>
      <c r="I96" s="52" t="s">
        <v>34983</v>
      </c>
      <c r="J96" s="52" t="s">
        <v>34984</v>
      </c>
      <c r="K96" s="52" t="s">
        <v>34985</v>
      </c>
      <c r="L96" s="52" t="s">
        <v>34986</v>
      </c>
      <c r="M96" s="53" t="s">
        <v>31020</v>
      </c>
      <c r="N96" s="53">
        <v>6.97</v>
      </c>
      <c r="O96" s="54" t="str">
        <f t="shared" si="10"/>
        <v>KG</v>
      </c>
      <c r="P96" s="53">
        <v>7.9</v>
      </c>
      <c r="Q96" s="52">
        <v>5.92</v>
      </c>
      <c r="R96" s="55" t="s">
        <v>32214</v>
      </c>
      <c r="S96" s="53" t="s">
        <v>32316</v>
      </c>
      <c r="T96" s="54" t="str">
        <f t="shared" si="11"/>
        <v>3733</v>
      </c>
      <c r="U96" s="54" t="str">
        <f t="shared" si="12"/>
        <v>195613681</v>
      </c>
      <c r="V96" s="56" t="s">
        <v>32448</v>
      </c>
      <c r="W96" s="229" t="s">
        <v>32084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32598</v>
      </c>
      <c r="AO96" s="52" t="s">
        <v>32748</v>
      </c>
      <c r="AP96" s="78">
        <v>2209</v>
      </c>
      <c r="AQ96" s="52" t="s">
        <v>32898</v>
      </c>
      <c r="AR96" s="57">
        <v>0.32</v>
      </c>
      <c r="AS96" s="58" t="s">
        <v>33026</v>
      </c>
    </row>
    <row r="97" spans="2:45" ht="16.25" customHeight="1" x14ac:dyDescent="0.2">
      <c r="B97" s="51">
        <v>89</v>
      </c>
      <c r="C97" s="72"/>
      <c r="D97" s="52" t="s">
        <v>34987</v>
      </c>
      <c r="E97" s="52" t="s">
        <v>34988</v>
      </c>
      <c r="F97" s="52" t="s">
        <v>34989</v>
      </c>
      <c r="G97" s="52" t="s">
        <v>34990</v>
      </c>
      <c r="H97" s="52" t="s">
        <v>34991</v>
      </c>
      <c r="I97" s="52" t="s">
        <v>34992</v>
      </c>
      <c r="J97" s="52" t="s">
        <v>34993</v>
      </c>
      <c r="K97" s="52" t="s">
        <v>34994</v>
      </c>
      <c r="L97" s="52" t="s">
        <v>34995</v>
      </c>
      <c r="M97" s="53" t="s">
        <v>31021</v>
      </c>
      <c r="N97" s="53">
        <v>7.25</v>
      </c>
      <c r="O97" s="54" t="str">
        <f t="shared" si="10"/>
        <v>KG</v>
      </c>
      <c r="P97" s="53">
        <v>9.3699999999999992</v>
      </c>
      <c r="Q97" s="52">
        <v>6.91</v>
      </c>
      <c r="R97" s="55" t="s">
        <v>32215</v>
      </c>
      <c r="S97" s="53" t="s">
        <v>32317</v>
      </c>
      <c r="T97" s="54" t="str">
        <f t="shared" si="11"/>
        <v>2491</v>
      </c>
      <c r="U97" s="54" t="str">
        <f t="shared" si="12"/>
        <v>574848016</v>
      </c>
      <c r="V97" s="56" t="s">
        <v>32449</v>
      </c>
      <c r="W97" s="229" t="s">
        <v>32119</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32599</v>
      </c>
      <c r="AO97" s="52" t="s">
        <v>32749</v>
      </c>
      <c r="AP97" s="78">
        <v>4271</v>
      </c>
      <c r="AQ97" s="52" t="s">
        <v>32899</v>
      </c>
      <c r="AR97" s="57">
        <v>5.79</v>
      </c>
      <c r="AS97" s="58" t="s">
        <v>33027</v>
      </c>
    </row>
    <row r="98" spans="2:45" ht="16.25" customHeight="1" x14ac:dyDescent="0.2">
      <c r="B98" s="75">
        <v>90</v>
      </c>
      <c r="C98" s="72"/>
      <c r="D98" s="52" t="s">
        <v>34996</v>
      </c>
      <c r="E98" s="52" t="s">
        <v>34997</v>
      </c>
      <c r="F98" s="52" t="s">
        <v>34998</v>
      </c>
      <c r="G98" s="52" t="s">
        <v>34999</v>
      </c>
      <c r="H98" s="52" t="s">
        <v>35000</v>
      </c>
      <c r="I98" s="52" t="s">
        <v>35001</v>
      </c>
      <c r="J98" s="52" t="s">
        <v>35002</v>
      </c>
      <c r="K98" s="52" t="s">
        <v>35003</v>
      </c>
      <c r="L98" s="52" t="s">
        <v>35004</v>
      </c>
      <c r="M98" s="53" t="s">
        <v>31019</v>
      </c>
      <c r="N98" s="53">
        <v>0.47</v>
      </c>
      <c r="O98" s="54" t="str">
        <f t="shared" si="10"/>
        <v>KG</v>
      </c>
      <c r="P98" s="53">
        <v>6.36</v>
      </c>
      <c r="Q98" s="52">
        <v>2.5</v>
      </c>
      <c r="R98" s="55" t="s">
        <v>32216</v>
      </c>
      <c r="S98" s="53" t="s">
        <v>32318</v>
      </c>
      <c r="T98" s="54" t="str">
        <f t="shared" si="11"/>
        <v>9744</v>
      </c>
      <c r="U98" s="54" t="str">
        <f t="shared" si="12"/>
        <v>303951100</v>
      </c>
      <c r="V98" s="56" t="s">
        <v>32450</v>
      </c>
      <c r="W98" s="229" t="s">
        <v>32130</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32600</v>
      </c>
      <c r="AO98" s="52" t="s">
        <v>32750</v>
      </c>
      <c r="AP98" s="78">
        <v>3240</v>
      </c>
      <c r="AQ98" s="52" t="s">
        <v>32900</v>
      </c>
      <c r="AR98" s="57">
        <v>3.73</v>
      </c>
      <c r="AS98" s="58" t="s">
        <v>33028</v>
      </c>
    </row>
    <row r="99" spans="2:45" ht="16.25" customHeight="1" x14ac:dyDescent="0.2">
      <c r="B99" s="75">
        <v>91</v>
      </c>
      <c r="C99" s="72" t="s">
        <v>32096</v>
      </c>
      <c r="D99" s="52" t="s">
        <v>35005</v>
      </c>
      <c r="E99" s="52" t="s">
        <v>35006</v>
      </c>
      <c r="F99" s="52" t="s">
        <v>35007</v>
      </c>
      <c r="G99" s="52" t="s">
        <v>35008</v>
      </c>
      <c r="H99" s="52" t="s">
        <v>35009</v>
      </c>
      <c r="I99" s="52" t="s">
        <v>35010</v>
      </c>
      <c r="J99" s="52" t="s">
        <v>35011</v>
      </c>
      <c r="K99" s="52" t="s">
        <v>35012</v>
      </c>
      <c r="L99" s="52" t="s">
        <v>35013</v>
      </c>
      <c r="M99" s="53" t="s">
        <v>93</v>
      </c>
      <c r="N99" s="53">
        <v>7.86</v>
      </c>
      <c r="O99" s="54" t="str">
        <f t="shared" si="10"/>
        <v>KG</v>
      </c>
      <c r="P99" s="53">
        <v>0.49</v>
      </c>
      <c r="Q99" s="52">
        <v>6.97</v>
      </c>
      <c r="R99" s="55" t="s">
        <v>32217</v>
      </c>
      <c r="S99" s="53" t="s">
        <v>32319</v>
      </c>
      <c r="T99" s="54" t="str">
        <f t="shared" si="11"/>
        <v>9804</v>
      </c>
      <c r="U99" s="54" t="str">
        <f t="shared" si="12"/>
        <v>827514279</v>
      </c>
      <c r="V99" s="56" t="s">
        <v>32451</v>
      </c>
      <c r="W99" s="229" t="s">
        <v>32089</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32601</v>
      </c>
      <c r="AO99" s="52" t="s">
        <v>32751</v>
      </c>
      <c r="AP99" s="78">
        <v>3578</v>
      </c>
      <c r="AQ99" s="52" t="s">
        <v>32901</v>
      </c>
      <c r="AR99" s="57">
        <v>9.23</v>
      </c>
      <c r="AS99" s="58" t="s">
        <v>33029</v>
      </c>
    </row>
    <row r="100" spans="2:45" ht="16.25" customHeight="1" x14ac:dyDescent="0.2">
      <c r="B100" s="51">
        <v>92</v>
      </c>
      <c r="C100" s="72" t="s">
        <v>32047</v>
      </c>
      <c r="D100" s="52" t="s">
        <v>35014</v>
      </c>
      <c r="E100" s="52" t="s">
        <v>35015</v>
      </c>
      <c r="F100" s="52" t="s">
        <v>35016</v>
      </c>
      <c r="G100" s="52" t="s">
        <v>35017</v>
      </c>
      <c r="H100" s="52" t="s">
        <v>35018</v>
      </c>
      <c r="I100" s="52" t="s">
        <v>35019</v>
      </c>
      <c r="J100" s="52" t="s">
        <v>35020</v>
      </c>
      <c r="K100" s="52" t="s">
        <v>35021</v>
      </c>
      <c r="L100" s="52" t="s">
        <v>35022</v>
      </c>
      <c r="M100" s="53" t="s">
        <v>98</v>
      </c>
      <c r="N100" s="53">
        <v>8.6999999999999993</v>
      </c>
      <c r="O100" s="54" t="str">
        <f t="shared" si="10"/>
        <v>KG</v>
      </c>
      <c r="P100" s="53">
        <v>9.51</v>
      </c>
      <c r="Q100" s="52">
        <v>7.82</v>
      </c>
      <c r="R100" s="55" t="s">
        <v>32218</v>
      </c>
      <c r="S100" s="53" t="s">
        <v>32320</v>
      </c>
      <c r="T100" s="54" t="str">
        <f t="shared" si="11"/>
        <v>7596</v>
      </c>
      <c r="U100" s="54" t="str">
        <f t="shared" si="12"/>
        <v>403397629</v>
      </c>
      <c r="V100" s="56" t="s">
        <v>32452</v>
      </c>
      <c r="W100" s="229" t="s">
        <v>32136</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32602</v>
      </c>
      <c r="AO100" s="52" t="s">
        <v>32752</v>
      </c>
      <c r="AP100" s="78">
        <v>2815</v>
      </c>
      <c r="AQ100" s="52" t="s">
        <v>32902</v>
      </c>
      <c r="AR100" s="57">
        <v>0.44</v>
      </c>
      <c r="AS100" s="58" t="s">
        <v>33030</v>
      </c>
    </row>
    <row r="101" spans="2:45" ht="16.25" customHeight="1" x14ac:dyDescent="0.2">
      <c r="B101" s="51">
        <v>93</v>
      </c>
      <c r="C101" s="72" t="s">
        <v>32097</v>
      </c>
      <c r="D101" s="52" t="s">
        <v>35023</v>
      </c>
      <c r="E101" s="52" t="s">
        <v>35024</v>
      </c>
      <c r="F101" s="52" t="s">
        <v>35025</v>
      </c>
      <c r="G101" s="52" t="s">
        <v>35026</v>
      </c>
      <c r="H101" s="52" t="s">
        <v>35027</v>
      </c>
      <c r="I101" s="52" t="s">
        <v>35028</v>
      </c>
      <c r="J101" s="52" t="s">
        <v>35029</v>
      </c>
      <c r="K101" s="52" t="s">
        <v>35030</v>
      </c>
      <c r="L101" s="52" t="s">
        <v>35031</v>
      </c>
      <c r="M101" s="53" t="s">
        <v>98</v>
      </c>
      <c r="N101" s="53">
        <v>5.71</v>
      </c>
      <c r="O101" s="54" t="str">
        <f t="shared" si="10"/>
        <v>KG</v>
      </c>
      <c r="P101" s="53">
        <v>1.24</v>
      </c>
      <c r="Q101" s="52">
        <v>0.22</v>
      </c>
      <c r="R101" s="55" t="s">
        <v>32219</v>
      </c>
      <c r="S101" s="53" t="s">
        <v>32321</v>
      </c>
      <c r="T101" s="54" t="str">
        <f t="shared" si="11"/>
        <v>4790</v>
      </c>
      <c r="U101" s="54" t="str">
        <f t="shared" si="12"/>
        <v>985453512</v>
      </c>
      <c r="V101" s="56" t="s">
        <v>32453</v>
      </c>
      <c r="W101" s="229" t="s">
        <v>32133</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32603</v>
      </c>
      <c r="AO101" s="52" t="s">
        <v>32753</v>
      </c>
      <c r="AP101" s="78">
        <v>1620</v>
      </c>
      <c r="AQ101" s="52" t="s">
        <v>32903</v>
      </c>
      <c r="AR101" s="57">
        <v>7.29</v>
      </c>
      <c r="AS101" s="58" t="s">
        <v>33031</v>
      </c>
    </row>
    <row r="102" spans="2:45" ht="16.25" customHeight="1" x14ac:dyDescent="0.2">
      <c r="B102" s="51">
        <v>94</v>
      </c>
      <c r="C102" s="72" t="s">
        <v>32046</v>
      </c>
      <c r="D102" s="52" t="s">
        <v>35032</v>
      </c>
      <c r="E102" s="52" t="s">
        <v>35033</v>
      </c>
      <c r="F102" s="52" t="s">
        <v>35034</v>
      </c>
      <c r="G102" s="52" t="s">
        <v>35035</v>
      </c>
      <c r="H102" s="52" t="s">
        <v>35036</v>
      </c>
      <c r="I102" s="52" t="s">
        <v>35037</v>
      </c>
      <c r="J102" s="52" t="s">
        <v>35038</v>
      </c>
      <c r="K102" s="52" t="s">
        <v>35039</v>
      </c>
      <c r="L102" s="52" t="s">
        <v>35040</v>
      </c>
      <c r="M102" s="53" t="s">
        <v>31013</v>
      </c>
      <c r="N102" s="53">
        <v>6.62</v>
      </c>
      <c r="O102" s="54" t="str">
        <f t="shared" si="10"/>
        <v>KG</v>
      </c>
      <c r="P102" s="53">
        <v>2.0499999999999998</v>
      </c>
      <c r="Q102" s="52">
        <v>6.59</v>
      </c>
      <c r="R102" s="55"/>
      <c r="S102" s="53" t="s">
        <v>32322</v>
      </c>
      <c r="T102" s="54" t="str">
        <f t="shared" si="11"/>
        <v>1323</v>
      </c>
      <c r="U102" s="54" t="str">
        <f t="shared" si="12"/>
        <v>274434801</v>
      </c>
      <c r="V102" s="56" t="s">
        <v>32454</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32604</v>
      </c>
      <c r="AO102" s="52" t="s">
        <v>32754</v>
      </c>
      <c r="AP102" s="78">
        <v>3396</v>
      </c>
      <c r="AQ102" s="52" t="s">
        <v>32904</v>
      </c>
      <c r="AR102" s="57">
        <v>3.44</v>
      </c>
      <c r="AS102" s="58" t="s">
        <v>33032</v>
      </c>
    </row>
    <row r="103" spans="2:45" ht="16.25" customHeight="1" x14ac:dyDescent="0.2">
      <c r="B103" s="51">
        <v>95</v>
      </c>
      <c r="C103" s="72" t="s">
        <v>32098</v>
      </c>
      <c r="D103" s="52" t="s">
        <v>35041</v>
      </c>
      <c r="E103" s="52" t="s">
        <v>35042</v>
      </c>
      <c r="F103" s="52" t="s">
        <v>35043</v>
      </c>
      <c r="G103" s="52" t="s">
        <v>35044</v>
      </c>
      <c r="H103" s="52" t="s">
        <v>35045</v>
      </c>
      <c r="I103" s="52" t="s">
        <v>35046</v>
      </c>
      <c r="J103" s="52" t="s">
        <v>35047</v>
      </c>
      <c r="K103" s="52" t="s">
        <v>35048</v>
      </c>
      <c r="L103" s="52" t="s">
        <v>35049</v>
      </c>
      <c r="M103" s="53" t="s">
        <v>53</v>
      </c>
      <c r="N103" s="53">
        <v>3.06</v>
      </c>
      <c r="O103" s="54" t="str">
        <f t="shared" si="10"/>
        <v>KG</v>
      </c>
      <c r="P103" s="53">
        <v>6.16</v>
      </c>
      <c r="Q103" s="52">
        <v>1.33</v>
      </c>
      <c r="R103" s="55"/>
      <c r="S103" s="53" t="s">
        <v>32323</v>
      </c>
      <c r="T103" s="54" t="str">
        <f t="shared" si="11"/>
        <v>9860</v>
      </c>
      <c r="U103" s="54" t="str">
        <f t="shared" si="12"/>
        <v>653491367</v>
      </c>
      <c r="V103" s="56" t="s">
        <v>32455</v>
      </c>
      <c r="W103" s="229" t="s">
        <v>32050</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32605</v>
      </c>
      <c r="AO103" s="52" t="s">
        <v>32755</v>
      </c>
      <c r="AP103" s="78">
        <v>3434</v>
      </c>
      <c r="AQ103" s="52" t="s">
        <v>32905</v>
      </c>
      <c r="AR103" s="57">
        <v>0.44</v>
      </c>
      <c r="AS103" s="58" t="s">
        <v>33033</v>
      </c>
    </row>
    <row r="104" spans="2:45" ht="16.25" customHeight="1" x14ac:dyDescent="0.2">
      <c r="B104" s="51">
        <v>96</v>
      </c>
      <c r="C104" s="72" t="s">
        <v>32095</v>
      </c>
      <c r="D104" s="52" t="s">
        <v>35050</v>
      </c>
      <c r="E104" s="52" t="s">
        <v>35051</v>
      </c>
      <c r="F104" s="52" t="s">
        <v>35052</v>
      </c>
      <c r="G104" s="52" t="s">
        <v>35053</v>
      </c>
      <c r="H104" s="52" t="s">
        <v>35054</v>
      </c>
      <c r="I104" s="52" t="s">
        <v>35055</v>
      </c>
      <c r="J104" s="52" t="s">
        <v>35056</v>
      </c>
      <c r="K104" s="52" t="s">
        <v>35057</v>
      </c>
      <c r="L104" s="52" t="s">
        <v>35058</v>
      </c>
      <c r="M104" s="53" t="s">
        <v>137</v>
      </c>
      <c r="N104" s="53">
        <v>0.67</v>
      </c>
      <c r="O104" s="54" t="str">
        <f t="shared" si="10"/>
        <v>KG</v>
      </c>
      <c r="P104" s="53">
        <v>0.11</v>
      </c>
      <c r="Q104" s="52">
        <v>7.46</v>
      </c>
      <c r="R104" s="55"/>
      <c r="S104" s="53" t="s">
        <v>32324</v>
      </c>
      <c r="T104" s="54" t="str">
        <f t="shared" si="11"/>
        <v>2109</v>
      </c>
      <c r="U104" s="54" t="str">
        <f t="shared" si="12"/>
        <v>182333132</v>
      </c>
      <c r="V104" s="56" t="s">
        <v>32456</v>
      </c>
      <c r="W104" s="229" t="s">
        <v>32128</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32606</v>
      </c>
      <c r="AO104" s="52" t="s">
        <v>32756</v>
      </c>
      <c r="AP104" s="78">
        <v>4450</v>
      </c>
      <c r="AQ104" s="52" t="s">
        <v>32906</v>
      </c>
      <c r="AR104" s="57">
        <v>4.72</v>
      </c>
      <c r="AS104" s="58" t="s">
        <v>33034</v>
      </c>
    </row>
    <row r="105" spans="2:45" ht="16.25" customHeight="1" x14ac:dyDescent="0.2">
      <c r="B105" s="51">
        <v>97</v>
      </c>
      <c r="C105" s="72" t="s">
        <v>32099</v>
      </c>
      <c r="D105" s="52" t="s">
        <v>35059</v>
      </c>
      <c r="E105" s="52" t="s">
        <v>35060</v>
      </c>
      <c r="F105" s="52" t="s">
        <v>35061</v>
      </c>
      <c r="G105" s="52" t="s">
        <v>35062</v>
      </c>
      <c r="H105" s="52" t="s">
        <v>35063</v>
      </c>
      <c r="I105" s="52" t="s">
        <v>35064</v>
      </c>
      <c r="J105" s="52" t="s">
        <v>35065</v>
      </c>
      <c r="K105" s="52" t="s">
        <v>35066</v>
      </c>
      <c r="L105" s="52" t="s">
        <v>35067</v>
      </c>
      <c r="M105" s="53" t="s">
        <v>96</v>
      </c>
      <c r="N105" s="53">
        <v>1.04</v>
      </c>
      <c r="O105" s="54" t="str">
        <f t="shared" ref="O105:O136" si="15">IF(LEN(B105)&gt;0,"KG","")</f>
        <v>KG</v>
      </c>
      <c r="P105" s="53">
        <v>6.9</v>
      </c>
      <c r="Q105" s="52">
        <v>2.76</v>
      </c>
      <c r="R105" s="55"/>
      <c r="S105" s="53" t="s">
        <v>32325</v>
      </c>
      <c r="T105" s="54" t="str">
        <f t="shared" ref="T105:T136" si="16">IF(S105&lt;&gt;"",MID(S105,1,4),"")</f>
        <v>5685</v>
      </c>
      <c r="U105" s="54" t="str">
        <f t="shared" ref="U105:U136" si="17">IF(S105&lt;&gt;"",MID(S105,6,2)&amp;MID(S105,9,3)&amp;MID(S105,13,16),"")</f>
        <v>227402862</v>
      </c>
      <c r="V105" s="56" t="s">
        <v>32457</v>
      </c>
      <c r="W105" s="229" t="s">
        <v>32143</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32607</v>
      </c>
      <c r="AO105" s="52" t="s">
        <v>32757</v>
      </c>
      <c r="AP105" s="78">
        <v>2939</v>
      </c>
      <c r="AQ105" s="52" t="s">
        <v>32907</v>
      </c>
      <c r="AR105" s="57">
        <v>5.73</v>
      </c>
      <c r="AS105" s="58" t="s">
        <v>33035</v>
      </c>
    </row>
    <row r="106" spans="2:45" ht="16.25" customHeight="1" x14ac:dyDescent="0.2">
      <c r="B106" s="51">
        <v>98</v>
      </c>
      <c r="C106" s="72" t="s">
        <v>32062</v>
      </c>
      <c r="D106" s="52" t="s">
        <v>35068</v>
      </c>
      <c r="E106" s="52" t="s">
        <v>35069</v>
      </c>
      <c r="F106" s="52" t="s">
        <v>35070</v>
      </c>
      <c r="G106" s="52" t="s">
        <v>35071</v>
      </c>
      <c r="H106" s="52" t="s">
        <v>35072</v>
      </c>
      <c r="I106" s="52" t="s">
        <v>35073</v>
      </c>
      <c r="J106" s="52" t="s">
        <v>35074</v>
      </c>
      <c r="K106" s="52" t="s">
        <v>35075</v>
      </c>
      <c r="L106" s="52" t="s">
        <v>35076</v>
      </c>
      <c r="M106" s="53" t="s">
        <v>31016</v>
      </c>
      <c r="N106" s="53">
        <v>0.01</v>
      </c>
      <c r="O106" s="54" t="str">
        <f t="shared" si="15"/>
        <v>KG</v>
      </c>
      <c r="P106" s="53">
        <v>7.49</v>
      </c>
      <c r="Q106" s="52">
        <v>6.48</v>
      </c>
      <c r="R106" s="55"/>
      <c r="S106" s="53" t="s">
        <v>32326</v>
      </c>
      <c r="T106" s="54" t="str">
        <f t="shared" si="16"/>
        <v>9329</v>
      </c>
      <c r="U106" s="54" t="str">
        <f t="shared" si="17"/>
        <v>946138701</v>
      </c>
      <c r="V106" s="56" t="s">
        <v>32458</v>
      </c>
      <c r="W106" s="229" t="s">
        <v>32090</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32608</v>
      </c>
      <c r="AO106" s="52" t="s">
        <v>32758</v>
      </c>
      <c r="AP106" s="78">
        <v>2939</v>
      </c>
      <c r="AQ106" s="52" t="s">
        <v>32908</v>
      </c>
      <c r="AR106" s="57">
        <v>6.39</v>
      </c>
      <c r="AS106" s="58" t="s">
        <v>33036</v>
      </c>
    </row>
    <row r="107" spans="2:45" ht="16.25" customHeight="1" x14ac:dyDescent="0.2">
      <c r="B107" s="51">
        <v>99</v>
      </c>
      <c r="C107" s="72" t="s">
        <v>32100</v>
      </c>
      <c r="D107" s="52" t="s">
        <v>35077</v>
      </c>
      <c r="E107" s="52" t="s">
        <v>35078</v>
      </c>
      <c r="F107" s="52" t="s">
        <v>35079</v>
      </c>
      <c r="G107" s="52" t="s">
        <v>35080</v>
      </c>
      <c r="H107" s="52" t="s">
        <v>35081</v>
      </c>
      <c r="I107" s="52" t="s">
        <v>35082</v>
      </c>
      <c r="J107" s="52" t="s">
        <v>35083</v>
      </c>
      <c r="K107" s="52" t="s">
        <v>35084</v>
      </c>
      <c r="L107" s="52" t="s">
        <v>35085</v>
      </c>
      <c r="M107" s="53" t="s">
        <v>97</v>
      </c>
      <c r="N107" s="53">
        <v>3.45</v>
      </c>
      <c r="O107" s="54" t="str">
        <f t="shared" si="15"/>
        <v>KG</v>
      </c>
      <c r="P107" s="53">
        <v>3.72</v>
      </c>
      <c r="Q107" s="52">
        <v>5.98</v>
      </c>
      <c r="R107" s="55"/>
      <c r="S107" s="53" t="s">
        <v>32327</v>
      </c>
      <c r="T107" s="54" t="str">
        <f t="shared" si="16"/>
        <v>3765</v>
      </c>
      <c r="U107" s="54" t="str">
        <f t="shared" si="17"/>
        <v>936458204</v>
      </c>
      <c r="V107" s="56" t="s">
        <v>32459</v>
      </c>
      <c r="W107" s="229" t="s">
        <v>32141</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32609</v>
      </c>
      <c r="AO107" s="52" t="s">
        <v>32759</v>
      </c>
      <c r="AP107" s="78">
        <v>4527</v>
      </c>
      <c r="AQ107" s="52" t="s">
        <v>32909</v>
      </c>
      <c r="AR107" s="57">
        <v>5.0599999999999996</v>
      </c>
      <c r="AS107" s="58" t="s">
        <v>33037</v>
      </c>
    </row>
    <row r="108" spans="2:45" ht="16.25" customHeight="1" x14ac:dyDescent="0.2">
      <c r="B108" s="51">
        <v>100</v>
      </c>
      <c r="C108" s="72"/>
      <c r="D108" s="52" t="s">
        <v>35086</v>
      </c>
      <c r="E108" s="52" t="s">
        <v>35087</v>
      </c>
      <c r="F108" s="52" t="s">
        <v>35088</v>
      </c>
      <c r="G108" s="52" t="s">
        <v>35089</v>
      </c>
      <c r="H108" s="52" t="s">
        <v>35090</v>
      </c>
      <c r="I108" s="52" t="s">
        <v>35091</v>
      </c>
      <c r="J108" s="52" t="s">
        <v>35092</v>
      </c>
      <c r="K108" s="52" t="s">
        <v>35093</v>
      </c>
      <c r="L108" s="52" t="s">
        <v>35094</v>
      </c>
      <c r="M108" s="53" t="s">
        <v>31015</v>
      </c>
      <c r="N108" s="53">
        <v>3.8</v>
      </c>
      <c r="O108" s="54" t="str">
        <f t="shared" si="15"/>
        <v>KG</v>
      </c>
      <c r="P108" s="53">
        <v>1.44</v>
      </c>
      <c r="Q108" s="52">
        <v>8.0299999999999994</v>
      </c>
      <c r="R108" s="55"/>
      <c r="S108" s="53"/>
      <c r="T108" s="54" t="str">
        <f t="shared" si="16"/>
        <v/>
      </c>
      <c r="U108" s="54" t="str">
        <f t="shared" si="17"/>
        <v/>
      </c>
      <c r="V108" s="56" t="s">
        <v>32460</v>
      </c>
      <c r="W108" s="229" t="s">
        <v>32137</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32610</v>
      </c>
      <c r="AO108" s="52" t="s">
        <v>32760</v>
      </c>
      <c r="AP108" s="78">
        <v>1415</v>
      </c>
      <c r="AQ108" s="52" t="s">
        <v>32910</v>
      </c>
      <c r="AR108" s="57">
        <v>6.73</v>
      </c>
      <c r="AS108" s="58" t="s">
        <v>33038</v>
      </c>
    </row>
    <row r="109" spans="2:45" ht="16.25" customHeight="1" x14ac:dyDescent="0.2">
      <c r="B109" s="51">
        <v>101</v>
      </c>
      <c r="C109" s="72"/>
      <c r="D109" s="52" t="s">
        <v>35095</v>
      </c>
      <c r="E109" s="52" t="s">
        <v>35096</v>
      </c>
      <c r="F109" s="52" t="s">
        <v>35097</v>
      </c>
      <c r="G109" s="52" t="s">
        <v>35098</v>
      </c>
      <c r="H109" s="52" t="s">
        <v>35099</v>
      </c>
      <c r="I109" s="52" t="s">
        <v>35100</v>
      </c>
      <c r="J109" s="52" t="s">
        <v>35101</v>
      </c>
      <c r="K109" s="52" t="s">
        <v>35102</v>
      </c>
      <c r="L109" s="52" t="s">
        <v>35103</v>
      </c>
      <c r="M109" s="53" t="s">
        <v>31023</v>
      </c>
      <c r="N109" s="53">
        <v>4.62</v>
      </c>
      <c r="O109" s="54" t="str">
        <f t="shared" si="15"/>
        <v>KG</v>
      </c>
      <c r="P109" s="53">
        <v>4.41</v>
      </c>
      <c r="Q109" s="52">
        <v>9.48</v>
      </c>
      <c r="R109" s="55"/>
      <c r="S109" s="53"/>
      <c r="T109" s="54" t="str">
        <f t="shared" si="16"/>
        <v/>
      </c>
      <c r="U109" s="54" t="str">
        <f t="shared" si="17"/>
        <v/>
      </c>
      <c r="V109" s="56" t="s">
        <v>32461</v>
      </c>
      <c r="W109" s="229" t="s">
        <v>32144</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32611</v>
      </c>
      <c r="AO109" s="52" t="s">
        <v>32761</v>
      </c>
      <c r="AP109" s="78">
        <v>2956</v>
      </c>
      <c r="AQ109" s="52" t="s">
        <v>32911</v>
      </c>
      <c r="AR109" s="57">
        <v>4.7300000000000004</v>
      </c>
      <c r="AS109" s="58" t="s">
        <v>33039</v>
      </c>
    </row>
    <row r="110" spans="2:45" ht="16.25" customHeight="1" x14ac:dyDescent="0.2">
      <c r="B110" s="75">
        <v>102</v>
      </c>
      <c r="C110" s="72"/>
      <c r="D110" s="52" t="s">
        <v>35104</v>
      </c>
      <c r="E110" s="52" t="s">
        <v>35105</v>
      </c>
      <c r="F110" s="52" t="s">
        <v>35106</v>
      </c>
      <c r="G110" s="52" t="s">
        <v>35107</v>
      </c>
      <c r="H110" s="52" t="s">
        <v>35108</v>
      </c>
      <c r="I110" s="52" t="s">
        <v>35109</v>
      </c>
      <c r="J110" s="52" t="s">
        <v>35110</v>
      </c>
      <c r="K110" s="52" t="s">
        <v>35111</v>
      </c>
      <c r="L110" s="52" t="s">
        <v>35112</v>
      </c>
      <c r="M110" s="53" t="s">
        <v>93</v>
      </c>
      <c r="N110" s="53">
        <v>9.1</v>
      </c>
      <c r="O110" s="54" t="str">
        <f t="shared" si="15"/>
        <v>KG</v>
      </c>
      <c r="P110" s="53">
        <v>7.04</v>
      </c>
      <c r="Q110" s="52">
        <v>3.64</v>
      </c>
      <c r="R110" s="55"/>
      <c r="S110" s="53"/>
      <c r="T110" s="54" t="str">
        <f t="shared" si="16"/>
        <v/>
      </c>
      <c r="U110" s="54" t="str">
        <f t="shared" si="17"/>
        <v/>
      </c>
      <c r="V110" s="56" t="s">
        <v>32462</v>
      </c>
      <c r="W110" s="229" t="s">
        <v>32054</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32612</v>
      </c>
      <c r="AO110" s="52" t="s">
        <v>32762</v>
      </c>
      <c r="AP110" s="78">
        <v>4350</v>
      </c>
      <c r="AQ110" s="52" t="s">
        <v>32912</v>
      </c>
      <c r="AR110" s="57">
        <v>0.69</v>
      </c>
      <c r="AS110" s="58" t="s">
        <v>33040</v>
      </c>
    </row>
    <row r="111" spans="2:45" ht="16.25" customHeight="1" x14ac:dyDescent="0.2">
      <c r="B111" s="75">
        <v>103</v>
      </c>
      <c r="C111" s="72"/>
      <c r="D111" s="52" t="s">
        <v>35113</v>
      </c>
      <c r="E111" s="52" t="s">
        <v>35114</v>
      </c>
      <c r="F111" s="52" t="s">
        <v>35115</v>
      </c>
      <c r="G111" s="52" t="s">
        <v>35116</v>
      </c>
      <c r="H111" s="52" t="s">
        <v>35117</v>
      </c>
      <c r="I111" s="52" t="s">
        <v>35118</v>
      </c>
      <c r="J111" s="52" t="s">
        <v>35119</v>
      </c>
      <c r="K111" s="52" t="s">
        <v>35120</v>
      </c>
      <c r="L111" s="52" t="s">
        <v>35121</v>
      </c>
      <c r="M111" s="53" t="s">
        <v>137</v>
      </c>
      <c r="N111" s="53">
        <v>8.09</v>
      </c>
      <c r="O111" s="54" t="str">
        <f t="shared" si="15"/>
        <v>KG</v>
      </c>
      <c r="P111" s="53">
        <v>1.1499999999999999</v>
      </c>
      <c r="Q111" s="52">
        <v>2.2599999999999998</v>
      </c>
      <c r="R111" s="55"/>
      <c r="S111" s="53"/>
      <c r="T111" s="54" t="str">
        <f t="shared" si="16"/>
        <v/>
      </c>
      <c r="U111" s="54" t="str">
        <f t="shared" si="17"/>
        <v/>
      </c>
      <c r="V111" s="56" t="s">
        <v>32463</v>
      </c>
      <c r="W111" s="229" t="s">
        <v>32065</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32613</v>
      </c>
      <c r="AO111" s="52" t="s">
        <v>32763</v>
      </c>
      <c r="AP111" s="78">
        <v>1067</v>
      </c>
      <c r="AQ111" s="52" t="s">
        <v>32913</v>
      </c>
      <c r="AR111" s="57">
        <v>0.11</v>
      </c>
      <c r="AS111" s="58" t="s">
        <v>33041</v>
      </c>
    </row>
    <row r="112" spans="2:45" ht="16.25" customHeight="1" x14ac:dyDescent="0.2">
      <c r="B112" s="51">
        <v>104</v>
      </c>
      <c r="C112" s="72"/>
      <c r="D112" s="52" t="s">
        <v>35122</v>
      </c>
      <c r="E112" s="52" t="s">
        <v>35123</v>
      </c>
      <c r="F112" s="52" t="s">
        <v>35124</v>
      </c>
      <c r="G112" s="52" t="s">
        <v>35125</v>
      </c>
      <c r="H112" s="52" t="s">
        <v>35126</v>
      </c>
      <c r="I112" s="52" t="s">
        <v>35127</v>
      </c>
      <c r="J112" s="52" t="s">
        <v>35128</v>
      </c>
      <c r="K112" s="52" t="s">
        <v>35129</v>
      </c>
      <c r="L112" s="52" t="s">
        <v>35130</v>
      </c>
      <c r="M112" s="53" t="s">
        <v>55</v>
      </c>
      <c r="N112" s="53">
        <v>5.88</v>
      </c>
      <c r="O112" s="54" t="str">
        <f t="shared" si="15"/>
        <v>KG</v>
      </c>
      <c r="P112" s="53">
        <v>5.92</v>
      </c>
      <c r="Q112" s="52">
        <v>7.36</v>
      </c>
      <c r="R112" s="55"/>
      <c r="S112" s="53"/>
      <c r="T112" s="54" t="str">
        <f t="shared" si="16"/>
        <v/>
      </c>
      <c r="U112" s="54" t="str">
        <f t="shared" si="17"/>
        <v/>
      </c>
      <c r="V112" s="56" t="s">
        <v>32464</v>
      </c>
      <c r="W112" s="229" t="s">
        <v>32050</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32614</v>
      </c>
      <c r="AO112" s="52" t="s">
        <v>32764</v>
      </c>
      <c r="AP112" s="78">
        <v>3040</v>
      </c>
      <c r="AQ112" s="52" t="s">
        <v>32914</v>
      </c>
      <c r="AR112" s="57">
        <v>5.86</v>
      </c>
      <c r="AS112" s="58" t="s">
        <v>33042</v>
      </c>
    </row>
    <row r="113" spans="2:45" ht="16.25" customHeight="1" x14ac:dyDescent="0.2">
      <c r="B113" s="75">
        <v>105</v>
      </c>
      <c r="C113" s="72"/>
      <c r="D113" s="52" t="s">
        <v>35131</v>
      </c>
      <c r="E113" s="52" t="s">
        <v>35132</v>
      </c>
      <c r="F113" s="52" t="s">
        <v>35133</v>
      </c>
      <c r="G113" s="52" t="s">
        <v>35134</v>
      </c>
      <c r="H113" s="52" t="s">
        <v>35135</v>
      </c>
      <c r="I113" s="52" t="s">
        <v>35136</v>
      </c>
      <c r="J113" s="52" t="s">
        <v>35137</v>
      </c>
      <c r="K113" s="52" t="s">
        <v>35138</v>
      </c>
      <c r="L113" s="52" t="s">
        <v>35139</v>
      </c>
      <c r="M113" s="53" t="s">
        <v>98</v>
      </c>
      <c r="N113" s="53">
        <v>7.05</v>
      </c>
      <c r="O113" s="54" t="str">
        <f t="shared" si="15"/>
        <v>KG</v>
      </c>
      <c r="P113" s="53">
        <v>6.64</v>
      </c>
      <c r="Q113" s="52">
        <v>5.53</v>
      </c>
      <c r="R113" s="55"/>
      <c r="S113" s="53"/>
      <c r="T113" s="54" t="str">
        <f t="shared" si="16"/>
        <v/>
      </c>
      <c r="U113" s="54" t="str">
        <f t="shared" si="17"/>
        <v/>
      </c>
      <c r="V113" s="56" t="s">
        <v>32465</v>
      </c>
      <c r="W113" s="229" t="s">
        <v>32088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32615</v>
      </c>
      <c r="AO113" s="52" t="s">
        <v>32765</v>
      </c>
      <c r="AP113" s="78">
        <v>4548</v>
      </c>
      <c r="AQ113" s="52" t="s">
        <v>32915</v>
      </c>
      <c r="AR113" s="57">
        <v>8.73</v>
      </c>
      <c r="AS113" s="58" t="s">
        <v>33043</v>
      </c>
    </row>
    <row r="114" spans="2:45" ht="16.25" customHeight="1" x14ac:dyDescent="0.2">
      <c r="B114" s="51">
        <v>106</v>
      </c>
      <c r="C114" s="72"/>
      <c r="D114" s="52" t="s">
        <v>35140</v>
      </c>
      <c r="E114" s="52" t="s">
        <v>35141</v>
      </c>
      <c r="F114" s="52" t="s">
        <v>35142</v>
      </c>
      <c r="G114" s="52" t="s">
        <v>35143</v>
      </c>
      <c r="H114" s="52" t="s">
        <v>35144</v>
      </c>
      <c r="I114" s="52" t="s">
        <v>35145</v>
      </c>
      <c r="J114" s="52" t="s">
        <v>35146</v>
      </c>
      <c r="K114" s="52" t="s">
        <v>35147</v>
      </c>
      <c r="L114" s="52" t="s">
        <v>35148</v>
      </c>
      <c r="M114" s="53" t="s">
        <v>137</v>
      </c>
      <c r="N114" s="53">
        <v>0.83</v>
      </c>
      <c r="O114" s="54" t="str">
        <f t="shared" si="15"/>
        <v>KG</v>
      </c>
      <c r="P114" s="53">
        <v>6.9</v>
      </c>
      <c r="Q114" s="52">
        <v>3.33</v>
      </c>
      <c r="R114" s="55"/>
      <c r="S114" s="53"/>
      <c r="T114" s="54" t="str">
        <f t="shared" si="16"/>
        <v/>
      </c>
      <c r="U114" s="54" t="str">
        <f t="shared" si="17"/>
        <v/>
      </c>
      <c r="V114" s="56" t="s">
        <v>32466</v>
      </c>
      <c r="W114" s="229" t="s">
        <v>32059</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32616</v>
      </c>
      <c r="AO114" s="52" t="s">
        <v>32766</v>
      </c>
      <c r="AP114" s="78">
        <v>1893</v>
      </c>
      <c r="AQ114" s="52" t="s">
        <v>32916</v>
      </c>
      <c r="AR114" s="57">
        <v>6.66</v>
      </c>
      <c r="AS114" s="58" t="s">
        <v>33044</v>
      </c>
    </row>
    <row r="115" spans="2:45" ht="16.25" customHeight="1" x14ac:dyDescent="0.2">
      <c r="B115" s="51">
        <v>107</v>
      </c>
      <c r="C115" s="72"/>
      <c r="D115" s="52" t="s">
        <v>35149</v>
      </c>
      <c r="E115" s="52" t="s">
        <v>35150</v>
      </c>
      <c r="F115" s="52" t="s">
        <v>35151</v>
      </c>
      <c r="G115" s="52" t="s">
        <v>35152</v>
      </c>
      <c r="H115" s="52" t="s">
        <v>35153</v>
      </c>
      <c r="I115" s="52" t="s">
        <v>35154</v>
      </c>
      <c r="J115" s="52" t="s">
        <v>35155</v>
      </c>
      <c r="K115" s="52" t="s">
        <v>35156</v>
      </c>
      <c r="L115" s="52" t="s">
        <v>35157</v>
      </c>
      <c r="M115" s="53" t="s">
        <v>31018</v>
      </c>
      <c r="N115" s="53">
        <v>1.74</v>
      </c>
      <c r="O115" s="54" t="str">
        <f t="shared" si="15"/>
        <v>KG</v>
      </c>
      <c r="P115" s="53">
        <v>8.1</v>
      </c>
      <c r="Q115" s="52">
        <v>5.28</v>
      </c>
      <c r="R115" s="55"/>
      <c r="S115" s="53"/>
      <c r="T115" s="54" t="str">
        <f t="shared" si="16"/>
        <v/>
      </c>
      <c r="U115" s="54" t="str">
        <f t="shared" si="17"/>
        <v/>
      </c>
      <c r="V115" s="56" t="s">
        <v>32467</v>
      </c>
      <c r="W115" s="229" t="s">
        <v>32120</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32617</v>
      </c>
      <c r="AO115" s="52" t="s">
        <v>32767</v>
      </c>
      <c r="AP115" s="78">
        <v>3993</v>
      </c>
      <c r="AQ115" s="52" t="s">
        <v>32917</v>
      </c>
      <c r="AR115" s="57">
        <v>4.3099999999999996</v>
      </c>
      <c r="AS115" s="58" t="s">
        <v>33045</v>
      </c>
    </row>
    <row r="116" spans="2:45" ht="16.25" customHeight="1" x14ac:dyDescent="0.2">
      <c r="B116" s="51">
        <v>108</v>
      </c>
      <c r="C116" s="72"/>
      <c r="D116" s="52" t="s">
        <v>35158</v>
      </c>
      <c r="E116" s="52" t="s">
        <v>35159</v>
      </c>
      <c r="F116" s="52" t="s">
        <v>35160</v>
      </c>
      <c r="G116" s="52" t="s">
        <v>35161</v>
      </c>
      <c r="H116" s="52" t="s">
        <v>35162</v>
      </c>
      <c r="I116" s="52" t="s">
        <v>35163</v>
      </c>
      <c r="J116" s="52" t="s">
        <v>35164</v>
      </c>
      <c r="K116" s="52" t="s">
        <v>35165</v>
      </c>
      <c r="L116" s="52" t="s">
        <v>35166</v>
      </c>
      <c r="M116" s="53" t="s">
        <v>31020</v>
      </c>
      <c r="N116" s="53">
        <v>1.21</v>
      </c>
      <c r="O116" s="54" t="str">
        <f t="shared" si="15"/>
        <v>KG</v>
      </c>
      <c r="P116" s="53">
        <v>8.3800000000000008</v>
      </c>
      <c r="Q116" s="52">
        <v>0.32</v>
      </c>
      <c r="R116" s="55"/>
      <c r="S116" s="53"/>
      <c r="T116" s="54" t="str">
        <f t="shared" si="16"/>
        <v/>
      </c>
      <c r="U116" s="54" t="str">
        <f t="shared" si="17"/>
        <v/>
      </c>
      <c r="V116" s="56" t="s">
        <v>32468</v>
      </c>
      <c r="W116" s="229" t="s">
        <v>32076</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32618</v>
      </c>
      <c r="AO116" s="52" t="s">
        <v>32768</v>
      </c>
      <c r="AP116" s="78">
        <v>1812</v>
      </c>
      <c r="AQ116" s="52" t="s">
        <v>32918</v>
      </c>
      <c r="AR116" s="57">
        <v>8.4</v>
      </c>
      <c r="AS116" s="58" t="s">
        <v>33046</v>
      </c>
    </row>
    <row r="117" spans="2:45" ht="16.25" customHeight="1" x14ac:dyDescent="0.2">
      <c r="B117" s="51">
        <v>109</v>
      </c>
      <c r="C117" s="72"/>
      <c r="D117" s="52" t="s">
        <v>35167</v>
      </c>
      <c r="E117" s="52" t="s">
        <v>35168</v>
      </c>
      <c r="F117" s="52" t="s">
        <v>35169</v>
      </c>
      <c r="G117" s="52" t="s">
        <v>35170</v>
      </c>
      <c r="H117" s="52" t="s">
        <v>35171</v>
      </c>
      <c r="I117" s="52" t="s">
        <v>35172</v>
      </c>
      <c r="J117" s="52" t="s">
        <v>35173</v>
      </c>
      <c r="K117" s="52" t="s">
        <v>35174</v>
      </c>
      <c r="L117" s="52" t="s">
        <v>35175</v>
      </c>
      <c r="M117" s="53" t="s">
        <v>31025</v>
      </c>
      <c r="N117" s="53">
        <v>5.57</v>
      </c>
      <c r="O117" s="54" t="str">
        <f t="shared" si="15"/>
        <v>KG</v>
      </c>
      <c r="P117" s="53">
        <v>6.26</v>
      </c>
      <c r="Q117" s="52">
        <v>5.21</v>
      </c>
      <c r="R117" s="55" t="s">
        <v>32220</v>
      </c>
      <c r="S117" s="53" t="s">
        <v>32328</v>
      </c>
      <c r="T117" s="54" t="str">
        <f t="shared" si="16"/>
        <v>3090</v>
      </c>
      <c r="U117" s="54" t="str">
        <f t="shared" si="17"/>
        <v>339607334</v>
      </c>
      <c r="V117" s="56" t="s">
        <v>32469</v>
      </c>
      <c r="W117" s="229" t="s">
        <v>32129</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32619</v>
      </c>
      <c r="AO117" s="52" t="s">
        <v>32769</v>
      </c>
      <c r="AP117" s="78">
        <v>4393</v>
      </c>
      <c r="AQ117" s="52" t="s">
        <v>32919</v>
      </c>
      <c r="AR117" s="57">
        <v>6.77</v>
      </c>
      <c r="AS117" s="58" t="s">
        <v>33047</v>
      </c>
    </row>
    <row r="118" spans="2:45" ht="16.25" customHeight="1" x14ac:dyDescent="0.2">
      <c r="B118" s="51">
        <v>110</v>
      </c>
      <c r="C118" s="72"/>
      <c r="D118" s="52" t="s">
        <v>35176</v>
      </c>
      <c r="E118" s="52" t="s">
        <v>35177</v>
      </c>
      <c r="F118" s="52" t="s">
        <v>35178</v>
      </c>
      <c r="G118" s="52" t="s">
        <v>35179</v>
      </c>
      <c r="H118" s="52" t="s">
        <v>35180</v>
      </c>
      <c r="I118" s="52" t="s">
        <v>35181</v>
      </c>
      <c r="J118" s="52" t="s">
        <v>35182</v>
      </c>
      <c r="K118" s="52" t="s">
        <v>35183</v>
      </c>
      <c r="L118" s="52" t="s">
        <v>35184</v>
      </c>
      <c r="M118" s="53" t="s">
        <v>31022</v>
      </c>
      <c r="N118" s="53">
        <v>7.93</v>
      </c>
      <c r="O118" s="54" t="str">
        <f t="shared" si="15"/>
        <v>KG</v>
      </c>
      <c r="P118" s="53">
        <v>0.68</v>
      </c>
      <c r="Q118" s="52">
        <v>4.46</v>
      </c>
      <c r="R118" s="55" t="s">
        <v>32221</v>
      </c>
      <c r="S118" s="53" t="s">
        <v>32329</v>
      </c>
      <c r="T118" s="54" t="str">
        <f t="shared" si="16"/>
        <v>7057</v>
      </c>
      <c r="U118" s="54" t="str">
        <f t="shared" si="17"/>
        <v>935296348</v>
      </c>
      <c r="V118" s="56" t="s">
        <v>32470</v>
      </c>
      <c r="W118" s="229" t="s">
        <v>32145</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32620</v>
      </c>
      <c r="AO118" s="52" t="s">
        <v>32770</v>
      </c>
      <c r="AP118" s="78">
        <v>2895</v>
      </c>
      <c r="AQ118" s="52" t="s">
        <v>32920</v>
      </c>
      <c r="AR118" s="57">
        <v>9.4700000000000006</v>
      </c>
      <c r="AS118" s="58" t="s">
        <v>33048</v>
      </c>
    </row>
    <row r="119" spans="2:45" ht="16.25" customHeight="1" x14ac:dyDescent="0.2">
      <c r="B119" s="51">
        <v>111</v>
      </c>
      <c r="C119" s="72"/>
      <c r="D119" s="52" t="s">
        <v>35185</v>
      </c>
      <c r="E119" s="52" t="s">
        <v>35186</v>
      </c>
      <c r="F119" s="52" t="s">
        <v>35187</v>
      </c>
      <c r="G119" s="52" t="s">
        <v>35188</v>
      </c>
      <c r="H119" s="52" t="s">
        <v>35189</v>
      </c>
      <c r="I119" s="52" t="s">
        <v>35190</v>
      </c>
      <c r="J119" s="52" t="s">
        <v>35191</v>
      </c>
      <c r="K119" s="52" t="s">
        <v>35192</v>
      </c>
      <c r="L119" s="52" t="s">
        <v>35193</v>
      </c>
      <c r="M119" s="53" t="s">
        <v>30626</v>
      </c>
      <c r="N119" s="53">
        <v>4.79</v>
      </c>
      <c r="O119" s="54" t="str">
        <f t="shared" si="15"/>
        <v>KG</v>
      </c>
      <c r="P119" s="53">
        <v>6.48</v>
      </c>
      <c r="Q119" s="52">
        <v>1.37</v>
      </c>
      <c r="R119" s="55" t="s">
        <v>32222</v>
      </c>
      <c r="S119" s="53" t="s">
        <v>32330</v>
      </c>
      <c r="T119" s="54" t="str">
        <f t="shared" si="16"/>
        <v>6976</v>
      </c>
      <c r="U119" s="54" t="str">
        <f t="shared" si="17"/>
        <v>366835125</v>
      </c>
      <c r="V119" s="56" t="s">
        <v>32471</v>
      </c>
      <c r="W119" s="229" t="s">
        <v>32108</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32621</v>
      </c>
      <c r="AO119" s="52" t="s">
        <v>32771</v>
      </c>
      <c r="AP119" s="78">
        <v>1447</v>
      </c>
      <c r="AQ119" s="52" t="s">
        <v>32921</v>
      </c>
      <c r="AR119" s="57">
        <v>9.99</v>
      </c>
      <c r="AS119" s="58" t="s">
        <v>33049</v>
      </c>
    </row>
    <row r="120" spans="2:45" ht="16.25" customHeight="1" x14ac:dyDescent="0.2">
      <c r="B120" s="51">
        <v>112</v>
      </c>
      <c r="C120" s="72"/>
      <c r="D120" s="52" t="s">
        <v>35194</v>
      </c>
      <c r="E120" s="52" t="s">
        <v>35195</v>
      </c>
      <c r="F120" s="52" t="s">
        <v>35196</v>
      </c>
      <c r="G120" s="52" t="s">
        <v>35197</v>
      </c>
      <c r="H120" s="52" t="s">
        <v>35198</v>
      </c>
      <c r="I120" s="52" t="s">
        <v>35199</v>
      </c>
      <c r="J120" s="52" t="s">
        <v>35200</v>
      </c>
      <c r="K120" s="52" t="s">
        <v>35201</v>
      </c>
      <c r="L120" s="52" t="s">
        <v>35202</v>
      </c>
      <c r="M120" s="53" t="s">
        <v>96</v>
      </c>
      <c r="N120" s="53">
        <v>3.01</v>
      </c>
      <c r="O120" s="54" t="str">
        <f t="shared" si="15"/>
        <v>KG</v>
      </c>
      <c r="P120" s="53">
        <v>5.93</v>
      </c>
      <c r="Q120" s="52">
        <v>1.27</v>
      </c>
      <c r="R120" s="55" t="s">
        <v>32223</v>
      </c>
      <c r="S120" s="53" t="s">
        <v>32331</v>
      </c>
      <c r="T120" s="54" t="str">
        <f t="shared" si="16"/>
        <v>8503</v>
      </c>
      <c r="U120" s="54" t="str">
        <f t="shared" si="17"/>
        <v>776017564</v>
      </c>
      <c r="V120" s="56" t="s">
        <v>32472</v>
      </c>
      <c r="W120" s="229" t="s">
        <v>32101</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32622</v>
      </c>
      <c r="AO120" s="52" t="s">
        <v>32772</v>
      </c>
      <c r="AP120" s="78">
        <v>3898</v>
      </c>
      <c r="AQ120" s="52" t="s">
        <v>32922</v>
      </c>
      <c r="AR120" s="57">
        <v>5.5</v>
      </c>
      <c r="AS120" s="58" t="s">
        <v>33050</v>
      </c>
    </row>
    <row r="121" spans="2:45" ht="16.25" customHeight="1" x14ac:dyDescent="0.2">
      <c r="B121" s="51">
        <v>113</v>
      </c>
      <c r="C121" s="72"/>
      <c r="D121" s="52" t="s">
        <v>35203</v>
      </c>
      <c r="E121" s="52" t="s">
        <v>35204</v>
      </c>
      <c r="F121" s="52" t="s">
        <v>35205</v>
      </c>
      <c r="G121" s="52" t="s">
        <v>35206</v>
      </c>
      <c r="H121" s="52" t="s">
        <v>35207</v>
      </c>
      <c r="I121" s="52" t="s">
        <v>35208</v>
      </c>
      <c r="J121" s="52" t="s">
        <v>35209</v>
      </c>
      <c r="K121" s="52" t="s">
        <v>35210</v>
      </c>
      <c r="L121" s="52" t="s">
        <v>35211</v>
      </c>
      <c r="M121" s="53" t="s">
        <v>93</v>
      </c>
      <c r="N121" s="53">
        <v>6.04</v>
      </c>
      <c r="O121" s="54" t="str">
        <f t="shared" si="15"/>
        <v>KG</v>
      </c>
      <c r="P121" s="53">
        <v>6.85</v>
      </c>
      <c r="Q121" s="52">
        <v>6.17</v>
      </c>
      <c r="R121" s="55" t="s">
        <v>32224</v>
      </c>
      <c r="S121" s="53" t="s">
        <v>32332</v>
      </c>
      <c r="T121" s="54" t="str">
        <f t="shared" si="16"/>
        <v>5589</v>
      </c>
      <c r="U121" s="54" t="str">
        <f t="shared" si="17"/>
        <v>325823830</v>
      </c>
      <c r="V121" s="56" t="s">
        <v>32473</v>
      </c>
      <c r="W121" s="229" t="s">
        <v>32053</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32623</v>
      </c>
      <c r="AO121" s="52" t="s">
        <v>32773</v>
      </c>
      <c r="AP121" s="78">
        <v>2055</v>
      </c>
      <c r="AQ121" s="52" t="s">
        <v>32923</v>
      </c>
      <c r="AR121" s="57">
        <v>5.41</v>
      </c>
      <c r="AS121" s="58" t="s">
        <v>33051</v>
      </c>
    </row>
    <row r="122" spans="2:45" ht="16.25" customHeight="1" x14ac:dyDescent="0.2">
      <c r="B122" s="51">
        <v>114</v>
      </c>
      <c r="C122" s="72"/>
      <c r="D122" s="52" t="s">
        <v>35212</v>
      </c>
      <c r="E122" s="52" t="s">
        <v>35213</v>
      </c>
      <c r="F122" s="52" t="s">
        <v>35214</v>
      </c>
      <c r="G122" s="52" t="s">
        <v>35215</v>
      </c>
      <c r="H122" s="52" t="s">
        <v>35216</v>
      </c>
      <c r="I122" s="52" t="s">
        <v>35217</v>
      </c>
      <c r="J122" s="52" t="s">
        <v>35218</v>
      </c>
      <c r="K122" s="52" t="s">
        <v>35219</v>
      </c>
      <c r="L122" s="52" t="s">
        <v>35220</v>
      </c>
      <c r="M122" s="53" t="s">
        <v>94</v>
      </c>
      <c r="N122" s="53">
        <v>5.12</v>
      </c>
      <c r="O122" s="54" t="str">
        <f t="shared" si="15"/>
        <v>KG</v>
      </c>
      <c r="P122" s="53">
        <v>9.17</v>
      </c>
      <c r="Q122" s="52">
        <v>4.2300000000000004</v>
      </c>
      <c r="R122" s="55" t="s">
        <v>32225</v>
      </c>
      <c r="S122" s="53" t="s">
        <v>32333</v>
      </c>
      <c r="T122" s="54" t="str">
        <f t="shared" si="16"/>
        <v>2362</v>
      </c>
      <c r="U122" s="54" t="str">
        <f t="shared" si="17"/>
        <v>652209893</v>
      </c>
      <c r="V122" s="56" t="s">
        <v>32474</v>
      </c>
      <c r="W122" s="229" t="s">
        <v>32070</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32624</v>
      </c>
      <c r="AO122" s="52" t="s">
        <v>32774</v>
      </c>
      <c r="AP122" s="78">
        <v>2007</v>
      </c>
      <c r="AQ122" s="52" t="s">
        <v>32924</v>
      </c>
      <c r="AR122" s="57">
        <v>6.79</v>
      </c>
      <c r="AS122" s="58" t="s">
        <v>33052</v>
      </c>
    </row>
    <row r="123" spans="2:45" ht="16.25" customHeight="1" x14ac:dyDescent="0.2">
      <c r="B123" s="51">
        <v>115</v>
      </c>
      <c r="C123" s="72"/>
      <c r="D123" s="52" t="s">
        <v>35221</v>
      </c>
      <c r="E123" s="52" t="s">
        <v>35222</v>
      </c>
      <c r="F123" s="52" t="s">
        <v>35223</v>
      </c>
      <c r="G123" s="52" t="s">
        <v>35224</v>
      </c>
      <c r="H123" s="52" t="s">
        <v>35225</v>
      </c>
      <c r="I123" s="52" t="s">
        <v>35226</v>
      </c>
      <c r="J123" s="52" t="s">
        <v>35227</v>
      </c>
      <c r="K123" s="52" t="s">
        <v>35228</v>
      </c>
      <c r="L123" s="52" t="s">
        <v>35229</v>
      </c>
      <c r="M123" s="53" t="s">
        <v>31015</v>
      </c>
      <c r="N123" s="53">
        <v>7.47</v>
      </c>
      <c r="O123" s="54" t="str">
        <f t="shared" si="15"/>
        <v>KG</v>
      </c>
      <c r="P123" s="53">
        <v>4.17</v>
      </c>
      <c r="Q123" s="52">
        <v>8.02</v>
      </c>
      <c r="R123" s="55" t="s">
        <v>32226</v>
      </c>
      <c r="S123" s="53" t="s">
        <v>32334</v>
      </c>
      <c r="T123" s="54" t="str">
        <f t="shared" si="16"/>
        <v>7397</v>
      </c>
      <c r="U123" s="54" t="str">
        <f t="shared" si="17"/>
        <v>557775361</v>
      </c>
      <c r="V123" s="56" t="s">
        <v>32475</v>
      </c>
      <c r="W123" s="229" t="s">
        <v>32073</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32625</v>
      </c>
      <c r="AO123" s="52" t="s">
        <v>32775</v>
      </c>
      <c r="AP123" s="78">
        <v>3827</v>
      </c>
      <c r="AQ123" s="52" t="s">
        <v>32925</v>
      </c>
      <c r="AR123" s="57">
        <v>2.16</v>
      </c>
      <c r="AS123" s="58" t="s">
        <v>33053</v>
      </c>
    </row>
    <row r="124" spans="2:45" ht="16.25" customHeight="1" x14ac:dyDescent="0.2">
      <c r="B124" s="75">
        <v>116</v>
      </c>
      <c r="C124" s="72"/>
      <c r="D124" s="52" t="s">
        <v>35230</v>
      </c>
      <c r="E124" s="52" t="s">
        <v>35231</v>
      </c>
      <c r="F124" s="52" t="s">
        <v>35232</v>
      </c>
      <c r="G124" s="52" t="s">
        <v>35233</v>
      </c>
      <c r="H124" s="52" t="s">
        <v>35234</v>
      </c>
      <c r="I124" s="52" t="s">
        <v>35235</v>
      </c>
      <c r="J124" s="52" t="s">
        <v>35236</v>
      </c>
      <c r="K124" s="52" t="s">
        <v>35237</v>
      </c>
      <c r="L124" s="52" t="s">
        <v>35238</v>
      </c>
      <c r="M124" s="53" t="s">
        <v>31024</v>
      </c>
      <c r="N124" s="53">
        <v>8.11</v>
      </c>
      <c r="O124" s="54" t="str">
        <f t="shared" si="15"/>
        <v>KG</v>
      </c>
      <c r="P124" s="53"/>
      <c r="Q124" s="52">
        <v>8.26</v>
      </c>
      <c r="R124" s="55" t="s">
        <v>32227</v>
      </c>
      <c r="S124" s="53" t="s">
        <v>32335</v>
      </c>
      <c r="T124" s="54" t="str">
        <f t="shared" si="16"/>
        <v>4012</v>
      </c>
      <c r="U124" s="54" t="str">
        <f t="shared" si="17"/>
        <v>479289359</v>
      </c>
      <c r="V124" s="56" t="s">
        <v>32476</v>
      </c>
      <c r="W124" s="229" t="s">
        <v>32070</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32626</v>
      </c>
      <c r="AO124" s="52" t="s">
        <v>32776</v>
      </c>
      <c r="AP124" s="78">
        <v>2337</v>
      </c>
      <c r="AQ124" s="52" t="s">
        <v>32926</v>
      </c>
      <c r="AR124" s="57">
        <v>1.22</v>
      </c>
      <c r="AS124" s="58" t="s">
        <v>33054</v>
      </c>
    </row>
    <row r="125" spans="2:45" ht="16.25" customHeight="1" x14ac:dyDescent="0.2">
      <c r="B125" s="75">
        <v>117</v>
      </c>
      <c r="C125" s="72"/>
      <c r="D125" s="52" t="s">
        <v>35239</v>
      </c>
      <c r="E125" s="52" t="s">
        <v>35240</v>
      </c>
      <c r="F125" s="52" t="s">
        <v>35241</v>
      </c>
      <c r="G125" s="52" t="s">
        <v>35242</v>
      </c>
      <c r="H125" s="52" t="s">
        <v>35243</v>
      </c>
      <c r="I125" s="52" t="s">
        <v>35244</v>
      </c>
      <c r="J125" s="52" t="s">
        <v>35245</v>
      </c>
      <c r="K125" s="52" t="s">
        <v>35246</v>
      </c>
      <c r="L125" s="52" t="s">
        <v>35247</v>
      </c>
      <c r="M125" s="53" t="s">
        <v>97</v>
      </c>
      <c r="N125" s="53">
        <v>3.77</v>
      </c>
      <c r="O125" s="54" t="str">
        <f t="shared" si="15"/>
        <v>KG</v>
      </c>
      <c r="P125" s="53"/>
      <c r="Q125" s="52">
        <v>0.78</v>
      </c>
      <c r="R125" s="55" t="s">
        <v>32228</v>
      </c>
      <c r="S125" s="53" t="s">
        <v>32336</v>
      </c>
      <c r="T125" s="54" t="str">
        <f t="shared" si="16"/>
        <v>1198</v>
      </c>
      <c r="U125" s="54" t="str">
        <f t="shared" si="17"/>
        <v>737888594</v>
      </c>
      <c r="V125" s="56" t="s">
        <v>32477</v>
      </c>
      <c r="W125" s="229" t="s">
        <v>32138</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32627</v>
      </c>
      <c r="AO125" s="52" t="s">
        <v>32777</v>
      </c>
      <c r="AP125" s="78">
        <v>2963</v>
      </c>
      <c r="AQ125" s="52" t="s">
        <v>32927</v>
      </c>
      <c r="AR125" s="57">
        <v>6.19</v>
      </c>
      <c r="AS125" s="58" t="s">
        <v>33055</v>
      </c>
    </row>
    <row r="126" spans="2:45" ht="16.25" customHeight="1" x14ac:dyDescent="0.2">
      <c r="B126" s="51">
        <v>118</v>
      </c>
      <c r="C126" s="72"/>
      <c r="D126" s="52" t="s">
        <v>35248</v>
      </c>
      <c r="E126" s="52" t="s">
        <v>35249</v>
      </c>
      <c r="F126" s="52" t="s">
        <v>35250</v>
      </c>
      <c r="G126" s="52" t="s">
        <v>35251</v>
      </c>
      <c r="H126" s="52" t="s">
        <v>35252</v>
      </c>
      <c r="I126" s="52" t="s">
        <v>35253</v>
      </c>
      <c r="J126" s="52" t="s">
        <v>35254</v>
      </c>
      <c r="K126" s="52" t="s">
        <v>35255</v>
      </c>
      <c r="L126" s="52" t="s">
        <v>35256</v>
      </c>
      <c r="M126" s="53" t="s">
        <v>31025</v>
      </c>
      <c r="N126" s="53">
        <v>5.0599999999999996</v>
      </c>
      <c r="O126" s="54" t="str">
        <f t="shared" si="15"/>
        <v>KG</v>
      </c>
      <c r="P126" s="53"/>
      <c r="Q126" s="52">
        <v>8.35</v>
      </c>
      <c r="R126" s="55" t="s">
        <v>32229</v>
      </c>
      <c r="S126" s="53" t="s">
        <v>32337</v>
      </c>
      <c r="T126" s="54" t="str">
        <f t="shared" si="16"/>
        <v>3772</v>
      </c>
      <c r="U126" s="54" t="str">
        <f t="shared" si="17"/>
        <v>297842684</v>
      </c>
      <c r="V126" s="56" t="s">
        <v>32478</v>
      </c>
      <c r="W126" s="229" t="s">
        <v>32064</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32628</v>
      </c>
      <c r="AO126" s="52" t="s">
        <v>32778</v>
      </c>
      <c r="AP126" s="78">
        <v>2759</v>
      </c>
      <c r="AQ126" s="52" t="s">
        <v>32928</v>
      </c>
      <c r="AR126" s="57">
        <v>9.18</v>
      </c>
      <c r="AS126" s="58" t="s">
        <v>33056</v>
      </c>
    </row>
    <row r="127" spans="2:45" ht="16.25" customHeight="1" x14ac:dyDescent="0.2">
      <c r="B127" s="51">
        <v>119</v>
      </c>
      <c r="C127" s="72"/>
      <c r="D127" s="52" t="s">
        <v>35257</v>
      </c>
      <c r="E127" s="52" t="s">
        <v>35258</v>
      </c>
      <c r="F127" s="52" t="s">
        <v>35259</v>
      </c>
      <c r="G127" s="52" t="s">
        <v>35260</v>
      </c>
      <c r="H127" s="52" t="s">
        <v>35261</v>
      </c>
      <c r="I127" s="52" t="s">
        <v>35262</v>
      </c>
      <c r="J127" s="52" t="s">
        <v>35263</v>
      </c>
      <c r="K127" s="52" t="s">
        <v>35264</v>
      </c>
      <c r="L127" s="52" t="s">
        <v>35265</v>
      </c>
      <c r="M127" s="53" t="s">
        <v>31021</v>
      </c>
      <c r="N127" s="53">
        <v>1.51</v>
      </c>
      <c r="O127" s="54" t="str">
        <f t="shared" si="15"/>
        <v>KG</v>
      </c>
      <c r="P127" s="53"/>
      <c r="Q127" s="52">
        <v>6.47</v>
      </c>
      <c r="R127" s="55" t="s">
        <v>32230</v>
      </c>
      <c r="S127" s="53" t="s">
        <v>32338</v>
      </c>
      <c r="T127" s="54" t="str">
        <f t="shared" si="16"/>
        <v>8530</v>
      </c>
      <c r="U127" s="54" t="str">
        <f t="shared" si="17"/>
        <v>455154618</v>
      </c>
      <c r="V127" s="56" t="s">
        <v>32479</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32629</v>
      </c>
      <c r="AO127" s="52" t="s">
        <v>32779</v>
      </c>
      <c r="AP127" s="78">
        <v>1872</v>
      </c>
      <c r="AQ127" s="52" t="s">
        <v>32929</v>
      </c>
      <c r="AR127" s="57">
        <v>4.8899999999999997</v>
      </c>
      <c r="AS127" s="58" t="s">
        <v>33057</v>
      </c>
    </row>
    <row r="128" spans="2:45" ht="16.25" customHeight="1" x14ac:dyDescent="0.2">
      <c r="B128" s="51">
        <v>120</v>
      </c>
      <c r="C128" s="72" t="s">
        <v>32098</v>
      </c>
      <c r="D128" s="52" t="s">
        <v>35266</v>
      </c>
      <c r="E128" s="52" t="s">
        <v>35267</v>
      </c>
      <c r="F128" s="52" t="s">
        <v>35268</v>
      </c>
      <c r="G128" s="52" t="s">
        <v>35269</v>
      </c>
      <c r="H128" s="52" t="s">
        <v>35270</v>
      </c>
      <c r="I128" s="52" t="s">
        <v>35271</v>
      </c>
      <c r="J128" s="52" t="s">
        <v>35272</v>
      </c>
      <c r="K128" s="52" t="s">
        <v>35273</v>
      </c>
      <c r="L128" s="52" t="s">
        <v>35274</v>
      </c>
      <c r="M128" s="53" t="s">
        <v>31022</v>
      </c>
      <c r="N128" s="53">
        <v>9.8800000000000008</v>
      </c>
      <c r="O128" s="54" t="str">
        <f t="shared" si="15"/>
        <v>KG</v>
      </c>
      <c r="P128" s="53"/>
      <c r="Q128" s="52">
        <v>6.67</v>
      </c>
      <c r="R128" s="55" t="s">
        <v>32231</v>
      </c>
      <c r="S128" s="53" t="s">
        <v>32339</v>
      </c>
      <c r="T128" s="54" t="str">
        <f t="shared" si="16"/>
        <v>1462</v>
      </c>
      <c r="U128" s="54" t="str">
        <f t="shared" si="17"/>
        <v>615269770</v>
      </c>
      <c r="V128" s="56" t="s">
        <v>32480</v>
      </c>
      <c r="W128" s="229" t="s">
        <v>32111</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32630</v>
      </c>
      <c r="AO128" s="52" t="s">
        <v>32780</v>
      </c>
      <c r="AP128" s="78">
        <v>1973</v>
      </c>
      <c r="AQ128" s="52" t="s">
        <v>32930</v>
      </c>
      <c r="AR128" s="57">
        <v>3.27</v>
      </c>
      <c r="AS128" s="58" t="s">
        <v>33058</v>
      </c>
    </row>
    <row r="129" spans="2:45" ht="16.25" customHeight="1" x14ac:dyDescent="0.2">
      <c r="B129" s="51">
        <v>121</v>
      </c>
      <c r="C129" s="72" t="s">
        <v>32107</v>
      </c>
      <c r="D129" s="52" t="s">
        <v>35275</v>
      </c>
      <c r="E129" s="52" t="s">
        <v>35276</v>
      </c>
      <c r="F129" s="52" t="s">
        <v>35277</v>
      </c>
      <c r="G129" s="52" t="s">
        <v>35278</v>
      </c>
      <c r="H129" s="52" t="s">
        <v>35279</v>
      </c>
      <c r="I129" s="52" t="s">
        <v>35280</v>
      </c>
      <c r="J129" s="52" t="s">
        <v>35281</v>
      </c>
      <c r="K129" s="52" t="s">
        <v>35282</v>
      </c>
      <c r="L129" s="52" t="s">
        <v>35283</v>
      </c>
      <c r="M129" s="53" t="s">
        <v>31018</v>
      </c>
      <c r="N129" s="53">
        <v>7.8</v>
      </c>
      <c r="O129" s="54" t="str">
        <f t="shared" si="15"/>
        <v>KG</v>
      </c>
      <c r="P129" s="53">
        <v>9.8800000000000008</v>
      </c>
      <c r="Q129" s="52">
        <v>4.54</v>
      </c>
      <c r="R129" s="55" t="s">
        <v>32232</v>
      </c>
      <c r="S129" s="53" t="s">
        <v>32340</v>
      </c>
      <c r="T129" s="54" t="str">
        <f t="shared" si="16"/>
        <v>2349</v>
      </c>
      <c r="U129" s="54" t="str">
        <f t="shared" si="17"/>
        <v>157925105</v>
      </c>
      <c r="V129" s="56" t="s">
        <v>32481</v>
      </c>
      <c r="W129" s="229" t="s">
        <v>32145</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32631</v>
      </c>
      <c r="AO129" s="52" t="s">
        <v>32781</v>
      </c>
      <c r="AP129" s="78">
        <v>3410</v>
      </c>
      <c r="AQ129" s="52" t="s">
        <v>32931</v>
      </c>
      <c r="AR129" s="57">
        <v>3.39</v>
      </c>
      <c r="AS129" s="58" t="s">
        <v>33059</v>
      </c>
    </row>
    <row r="130" spans="2:45" ht="16.25" customHeight="1" x14ac:dyDescent="0.2">
      <c r="B130" s="51">
        <v>122</v>
      </c>
      <c r="C130" s="72" t="s">
        <v>32108</v>
      </c>
      <c r="D130" s="52" t="s">
        <v>35284</v>
      </c>
      <c r="E130" s="52" t="s">
        <v>35285</v>
      </c>
      <c r="F130" s="52" t="s">
        <v>35286</v>
      </c>
      <c r="G130" s="52" t="s">
        <v>35287</v>
      </c>
      <c r="H130" s="52" t="s">
        <v>35288</v>
      </c>
      <c r="I130" s="52" t="s">
        <v>35289</v>
      </c>
      <c r="J130" s="52" t="s">
        <v>35290</v>
      </c>
      <c r="K130" s="52" t="s">
        <v>35291</v>
      </c>
      <c r="L130" s="52" t="s">
        <v>35292</v>
      </c>
      <c r="M130" s="53" t="s">
        <v>31014</v>
      </c>
      <c r="N130" s="53">
        <v>9.07</v>
      </c>
      <c r="O130" s="54" t="str">
        <f t="shared" si="15"/>
        <v>KG</v>
      </c>
      <c r="P130" s="53">
        <v>9.33</v>
      </c>
      <c r="Q130" s="52">
        <v>6.08</v>
      </c>
      <c r="R130" s="55" t="s">
        <v>32233</v>
      </c>
      <c r="S130" s="53" t="s">
        <v>32341</v>
      </c>
      <c r="T130" s="54" t="str">
        <f t="shared" si="16"/>
        <v>6757</v>
      </c>
      <c r="U130" s="54" t="str">
        <f t="shared" si="17"/>
        <v>352713534</v>
      </c>
      <c r="V130" s="56" t="s">
        <v>32482</v>
      </c>
      <c r="W130" s="229" t="s">
        <v>32080</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32632</v>
      </c>
      <c r="AO130" s="52" t="s">
        <v>32782</v>
      </c>
      <c r="AP130" s="78">
        <v>3570</v>
      </c>
      <c r="AQ130" s="52" t="s">
        <v>32932</v>
      </c>
      <c r="AR130" s="57">
        <v>8.61</v>
      </c>
      <c r="AS130" s="58" t="s">
        <v>33060</v>
      </c>
    </row>
    <row r="131" spans="2:45" ht="16.25" customHeight="1" x14ac:dyDescent="0.2">
      <c r="B131" s="51">
        <v>123</v>
      </c>
      <c r="C131" s="72" t="s">
        <v>32109</v>
      </c>
      <c r="D131" s="52" t="s">
        <v>35293</v>
      </c>
      <c r="E131" s="52" t="s">
        <v>35294</v>
      </c>
      <c r="F131" s="52" t="s">
        <v>35295</v>
      </c>
      <c r="G131" s="52" t="s">
        <v>35296</v>
      </c>
      <c r="H131" s="52" t="s">
        <v>35297</v>
      </c>
      <c r="I131" s="52" t="s">
        <v>35298</v>
      </c>
      <c r="J131" s="52" t="s">
        <v>35299</v>
      </c>
      <c r="K131" s="52" t="s">
        <v>35300</v>
      </c>
      <c r="L131" s="52" t="s">
        <v>35301</v>
      </c>
      <c r="M131" s="53" t="s">
        <v>31025</v>
      </c>
      <c r="N131" s="53">
        <v>2.41</v>
      </c>
      <c r="O131" s="54" t="str">
        <f t="shared" si="15"/>
        <v>KG</v>
      </c>
      <c r="P131" s="53">
        <v>1.44</v>
      </c>
      <c r="Q131" s="52">
        <v>3.7</v>
      </c>
      <c r="R131" s="55" t="s">
        <v>32234</v>
      </c>
      <c r="S131" s="53" t="s">
        <v>32342</v>
      </c>
      <c r="T131" s="54" t="str">
        <f t="shared" si="16"/>
        <v>6222</v>
      </c>
      <c r="U131" s="54" t="str">
        <f t="shared" si="17"/>
        <v>558352872</v>
      </c>
      <c r="V131" s="56" t="s">
        <v>32483</v>
      </c>
      <c r="W131" s="229" t="s">
        <v>32092</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32633</v>
      </c>
      <c r="AO131" s="52" t="s">
        <v>32783</v>
      </c>
      <c r="AP131" s="78">
        <v>1045</v>
      </c>
      <c r="AQ131" s="52" t="s">
        <v>32933</v>
      </c>
      <c r="AR131" s="57">
        <v>7.43</v>
      </c>
      <c r="AS131" s="58" t="s">
        <v>33061</v>
      </c>
    </row>
    <row r="132" spans="2:45" ht="16.25" customHeight="1" x14ac:dyDescent="0.2">
      <c r="B132" s="51">
        <v>124</v>
      </c>
      <c r="C132" s="72" t="s">
        <v>32110</v>
      </c>
      <c r="D132" s="52" t="s">
        <v>35302</v>
      </c>
      <c r="E132" s="52" t="s">
        <v>35303</v>
      </c>
      <c r="F132" s="52" t="s">
        <v>35304</v>
      </c>
      <c r="G132" s="52" t="s">
        <v>35305</v>
      </c>
      <c r="H132" s="52" t="s">
        <v>35306</v>
      </c>
      <c r="I132" s="52" t="s">
        <v>35307</v>
      </c>
      <c r="J132" s="52" t="s">
        <v>35308</v>
      </c>
      <c r="K132" s="52" t="s">
        <v>35309</v>
      </c>
      <c r="L132" s="52" t="s">
        <v>35310</v>
      </c>
      <c r="M132" s="53" t="s">
        <v>53</v>
      </c>
      <c r="N132" s="53">
        <v>4.62</v>
      </c>
      <c r="O132" s="54" t="str">
        <f t="shared" si="15"/>
        <v>KG</v>
      </c>
      <c r="P132" s="53">
        <v>6.52</v>
      </c>
      <c r="Q132" s="52">
        <v>7.41</v>
      </c>
      <c r="R132" s="55" t="s">
        <v>32235</v>
      </c>
      <c r="S132" s="53" t="s">
        <v>32343</v>
      </c>
      <c r="T132" s="54" t="str">
        <f t="shared" si="16"/>
        <v>8027</v>
      </c>
      <c r="U132" s="54" t="str">
        <f t="shared" si="17"/>
        <v>783579771</v>
      </c>
      <c r="V132" s="56" t="s">
        <v>32484</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32634</v>
      </c>
      <c r="AO132" s="52" t="s">
        <v>32784</v>
      </c>
      <c r="AP132" s="78">
        <v>1756</v>
      </c>
      <c r="AQ132" s="52" t="s">
        <v>32934</v>
      </c>
      <c r="AR132" s="57">
        <v>4.1100000000000003</v>
      </c>
      <c r="AS132" s="58" t="s">
        <v>33062</v>
      </c>
    </row>
    <row r="133" spans="2:45" ht="16.25" customHeight="1" x14ac:dyDescent="0.2">
      <c r="B133" s="51">
        <v>125</v>
      </c>
      <c r="C133" s="72" t="s">
        <v>32091</v>
      </c>
      <c r="D133" s="52" t="s">
        <v>35311</v>
      </c>
      <c r="E133" s="52" t="s">
        <v>35312</v>
      </c>
      <c r="F133" s="52" t="s">
        <v>35313</v>
      </c>
      <c r="G133" s="52" t="s">
        <v>35314</v>
      </c>
      <c r="H133" s="52" t="s">
        <v>35315</v>
      </c>
      <c r="I133" s="52" t="s">
        <v>35316</v>
      </c>
      <c r="J133" s="52" t="s">
        <v>35317</v>
      </c>
      <c r="K133" s="52" t="s">
        <v>35318</v>
      </c>
      <c r="L133" s="52" t="s">
        <v>35319</v>
      </c>
      <c r="M133" s="53" t="s">
        <v>96</v>
      </c>
      <c r="N133" s="53">
        <v>2.85</v>
      </c>
      <c r="O133" s="54" t="str">
        <f t="shared" si="15"/>
        <v>KG</v>
      </c>
      <c r="P133" s="53">
        <v>4.26</v>
      </c>
      <c r="Q133" s="52">
        <v>5.0199999999999996</v>
      </c>
      <c r="R133" s="55" t="s">
        <v>32236</v>
      </c>
      <c r="S133" s="53" t="s">
        <v>32344</v>
      </c>
      <c r="T133" s="54" t="str">
        <f t="shared" si="16"/>
        <v>4464</v>
      </c>
      <c r="U133" s="54" t="str">
        <f t="shared" si="17"/>
        <v>618583901</v>
      </c>
      <c r="V133" s="56" t="s">
        <v>32485</v>
      </c>
      <c r="W133" s="229" t="s">
        <v>32081</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32635</v>
      </c>
      <c r="AO133" s="52" t="s">
        <v>32785</v>
      </c>
      <c r="AP133" s="78">
        <v>3545</v>
      </c>
      <c r="AQ133" s="52" t="s">
        <v>32935</v>
      </c>
      <c r="AR133" s="57">
        <v>8.35</v>
      </c>
      <c r="AS133" s="58" t="s">
        <v>33063</v>
      </c>
    </row>
    <row r="134" spans="2:45" ht="16.25" customHeight="1" x14ac:dyDescent="0.2">
      <c r="B134" s="51">
        <v>126</v>
      </c>
      <c r="C134" s="72" t="s">
        <v>32073</v>
      </c>
      <c r="D134" s="52" t="s">
        <v>35320</v>
      </c>
      <c r="E134" s="52" t="s">
        <v>35321</v>
      </c>
      <c r="F134" s="52" t="s">
        <v>35322</v>
      </c>
      <c r="G134" s="52" t="s">
        <v>35323</v>
      </c>
      <c r="H134" s="52" t="s">
        <v>35324</v>
      </c>
      <c r="I134" s="52" t="s">
        <v>35325</v>
      </c>
      <c r="J134" s="52" t="s">
        <v>35326</v>
      </c>
      <c r="K134" s="52" t="s">
        <v>35327</v>
      </c>
      <c r="L134" s="52" t="s">
        <v>35328</v>
      </c>
      <c r="M134" s="53" t="s">
        <v>94</v>
      </c>
      <c r="N134" s="53">
        <v>0.23</v>
      </c>
      <c r="O134" s="54" t="str">
        <f t="shared" si="15"/>
        <v>KG</v>
      </c>
      <c r="P134" s="53">
        <v>6.67</v>
      </c>
      <c r="Q134" s="52">
        <v>1.54</v>
      </c>
      <c r="R134" s="55" t="s">
        <v>32237</v>
      </c>
      <c r="S134" s="53" t="s">
        <v>32345</v>
      </c>
      <c r="T134" s="54" t="str">
        <f t="shared" si="16"/>
        <v>7265</v>
      </c>
      <c r="U134" s="54" t="str">
        <f t="shared" si="17"/>
        <v>803911037</v>
      </c>
      <c r="V134" s="56" t="s">
        <v>32486</v>
      </c>
      <c r="W134" s="229" t="s">
        <v>32052</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32636</v>
      </c>
      <c r="AO134" s="52" t="s">
        <v>32786</v>
      </c>
      <c r="AP134" s="78">
        <v>2504</v>
      </c>
      <c r="AQ134" s="52" t="s">
        <v>32936</v>
      </c>
      <c r="AR134" s="57">
        <v>9.1199999999999992</v>
      </c>
      <c r="AS134" s="58" t="s">
        <v>33064</v>
      </c>
    </row>
    <row r="135" spans="2:45" ht="16.25" customHeight="1" x14ac:dyDescent="0.2">
      <c r="B135" s="51">
        <v>127</v>
      </c>
      <c r="C135" s="72" t="s">
        <v>32111</v>
      </c>
      <c r="D135" s="52" t="s">
        <v>35329</v>
      </c>
      <c r="E135" s="52" t="s">
        <v>35330</v>
      </c>
      <c r="F135" s="52" t="s">
        <v>35331</v>
      </c>
      <c r="G135" s="52" t="s">
        <v>35332</v>
      </c>
      <c r="H135" s="52" t="s">
        <v>35333</v>
      </c>
      <c r="I135" s="52" t="s">
        <v>35334</v>
      </c>
      <c r="J135" s="52" t="s">
        <v>35335</v>
      </c>
      <c r="K135" s="52" t="s">
        <v>35336</v>
      </c>
      <c r="L135" s="52" t="s">
        <v>35337</v>
      </c>
      <c r="M135" s="53" t="s">
        <v>31019</v>
      </c>
      <c r="N135" s="53">
        <v>8.26</v>
      </c>
      <c r="O135" s="54" t="str">
        <f t="shared" si="15"/>
        <v>KG</v>
      </c>
      <c r="P135" s="53">
        <v>3.34</v>
      </c>
      <c r="Q135" s="52"/>
      <c r="R135" s="55"/>
      <c r="S135" s="53"/>
      <c r="T135" s="54" t="str">
        <f t="shared" si="16"/>
        <v/>
      </c>
      <c r="U135" s="54" t="str">
        <f t="shared" si="17"/>
        <v/>
      </c>
      <c r="V135" s="56" t="s">
        <v>32487</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32637</v>
      </c>
      <c r="AO135" s="52" t="s">
        <v>32787</v>
      </c>
      <c r="AP135" s="78">
        <v>1529</v>
      </c>
      <c r="AQ135" s="52" t="s">
        <v>32937</v>
      </c>
      <c r="AR135" s="57">
        <v>8.57</v>
      </c>
      <c r="AS135" s="58" t="s">
        <v>33065</v>
      </c>
    </row>
    <row r="136" spans="2:45" ht="16.25" customHeight="1" x14ac:dyDescent="0.2">
      <c r="B136" s="75">
        <v>128</v>
      </c>
      <c r="C136" s="72" t="s">
        <v>32112</v>
      </c>
      <c r="D136" s="52" t="s">
        <v>35338</v>
      </c>
      <c r="E136" s="52" t="s">
        <v>35339</v>
      </c>
      <c r="F136" s="52" t="s">
        <v>35340</v>
      </c>
      <c r="G136" s="52" t="s">
        <v>35341</v>
      </c>
      <c r="H136" s="52" t="s">
        <v>35342</v>
      </c>
      <c r="I136" s="52" t="s">
        <v>35343</v>
      </c>
      <c r="J136" s="52" t="s">
        <v>35344</v>
      </c>
      <c r="K136" s="52" t="s">
        <v>35345</v>
      </c>
      <c r="L136" s="52" t="s">
        <v>35346</v>
      </c>
      <c r="M136" s="53" t="s">
        <v>92</v>
      </c>
      <c r="N136" s="53">
        <v>6.53</v>
      </c>
      <c r="O136" s="54" t="str">
        <f t="shared" si="15"/>
        <v>KG</v>
      </c>
      <c r="P136" s="53">
        <v>7.94</v>
      </c>
      <c r="Q136" s="52"/>
      <c r="R136" s="55"/>
      <c r="S136" s="53"/>
      <c r="T136" s="54" t="str">
        <f t="shared" si="16"/>
        <v/>
      </c>
      <c r="U136" s="54" t="str">
        <f t="shared" si="17"/>
        <v/>
      </c>
      <c r="V136" s="56" t="s">
        <v>32488</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32638</v>
      </c>
      <c r="AO136" s="52" t="s">
        <v>32788</v>
      </c>
      <c r="AP136" s="78">
        <v>1834</v>
      </c>
      <c r="AQ136" s="52" t="s">
        <v>32938</v>
      </c>
      <c r="AR136" s="57">
        <v>2.67</v>
      </c>
      <c r="AS136" s="58" t="s">
        <v>33066</v>
      </c>
    </row>
    <row r="137" spans="2:45" ht="16.25" customHeight="1" x14ac:dyDescent="0.2">
      <c r="B137" s="75">
        <v>129</v>
      </c>
      <c r="C137" s="72" t="s">
        <v>32037</v>
      </c>
      <c r="D137" s="52" t="s">
        <v>35347</v>
      </c>
      <c r="E137" s="52" t="s">
        <v>35348</v>
      </c>
      <c r="F137" s="52" t="s">
        <v>35349</v>
      </c>
      <c r="G137" s="52" t="s">
        <v>35350</v>
      </c>
      <c r="H137" s="52" t="s">
        <v>35351</v>
      </c>
      <c r="I137" s="52" t="s">
        <v>35352</v>
      </c>
      <c r="J137" s="52" t="s">
        <v>35353</v>
      </c>
      <c r="K137" s="52" t="s">
        <v>35354</v>
      </c>
      <c r="L137" s="52" t="s">
        <v>35355</v>
      </c>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32489</v>
      </c>
      <c r="W137" s="229" t="s">
        <v>32110</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32639</v>
      </c>
      <c r="AO137" s="52" t="s">
        <v>32789</v>
      </c>
      <c r="AP137" s="78">
        <v>1218</v>
      </c>
      <c r="AQ137" s="52" t="s">
        <v>32939</v>
      </c>
      <c r="AR137" s="57">
        <v>7.92</v>
      </c>
      <c r="AS137" s="58" t="s">
        <v>33067</v>
      </c>
    </row>
    <row r="138" spans="2:45" ht="16.25" customHeight="1" x14ac:dyDescent="0.2">
      <c r="B138" s="51">
        <v>130</v>
      </c>
      <c r="C138" s="72" t="s">
        <v>32092</v>
      </c>
      <c r="D138" s="52" t="s">
        <v>35356</v>
      </c>
      <c r="E138" s="52" t="s">
        <v>35357</v>
      </c>
      <c r="F138" s="52" t="s">
        <v>35358</v>
      </c>
      <c r="G138" s="52" t="s">
        <v>35359</v>
      </c>
      <c r="H138" s="52" t="s">
        <v>35360</v>
      </c>
      <c r="I138" s="52" t="s">
        <v>35361</v>
      </c>
      <c r="J138" s="52" t="s">
        <v>35362</v>
      </c>
      <c r="K138" s="52" t="s">
        <v>35363</v>
      </c>
      <c r="L138" s="52" t="s">
        <v>35364</v>
      </c>
      <c r="M138" s="53" t="s">
        <v>31021</v>
      </c>
      <c r="N138" s="53">
        <v>0.85</v>
      </c>
      <c r="O138" s="54" t="str">
        <f t="shared" si="20"/>
        <v>KG</v>
      </c>
      <c r="P138" s="53">
        <v>9.0399999999999991</v>
      </c>
      <c r="Q138" s="52"/>
      <c r="R138" s="55"/>
      <c r="S138" s="53"/>
      <c r="T138" s="54" t="str">
        <f t="shared" si="21"/>
        <v/>
      </c>
      <c r="U138" s="54" t="str">
        <f t="shared" si="22"/>
        <v/>
      </c>
      <c r="V138" s="56" t="s">
        <v>32490</v>
      </c>
      <c r="W138" s="229" t="s">
        <v>32066</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32640</v>
      </c>
      <c r="AO138" s="52" t="s">
        <v>32790</v>
      </c>
      <c r="AP138" s="78">
        <v>2053</v>
      </c>
      <c r="AQ138" s="52" t="s">
        <v>32940</v>
      </c>
      <c r="AR138" s="57">
        <v>0.06</v>
      </c>
      <c r="AS138" s="58" t="s">
        <v>33068</v>
      </c>
    </row>
    <row r="139" spans="2:45" ht="16.25" customHeight="1" x14ac:dyDescent="0.2">
      <c r="B139" s="75">
        <v>131</v>
      </c>
      <c r="C139" s="72" t="s">
        <v>32055</v>
      </c>
      <c r="D139" s="52" t="s">
        <v>35365</v>
      </c>
      <c r="E139" s="52" t="s">
        <v>35366</v>
      </c>
      <c r="F139" s="52" t="s">
        <v>35367</v>
      </c>
      <c r="G139" s="52" t="s">
        <v>35368</v>
      </c>
      <c r="H139" s="52" t="s">
        <v>35369</v>
      </c>
      <c r="I139" s="52" t="s">
        <v>35370</v>
      </c>
      <c r="J139" s="52" t="s">
        <v>35371</v>
      </c>
      <c r="K139" s="52" t="s">
        <v>35372</v>
      </c>
      <c r="L139" s="52" t="s">
        <v>35373</v>
      </c>
      <c r="M139" s="53" t="s">
        <v>95</v>
      </c>
      <c r="N139" s="53">
        <v>6.79</v>
      </c>
      <c r="O139" s="54" t="str">
        <f t="shared" si="20"/>
        <v>KG</v>
      </c>
      <c r="P139" s="53">
        <v>9.5500000000000007</v>
      </c>
      <c r="Q139" s="52"/>
      <c r="R139" s="55"/>
      <c r="S139" s="53"/>
      <c r="T139" s="54" t="str">
        <f t="shared" si="21"/>
        <v/>
      </c>
      <c r="U139" s="54" t="str">
        <f t="shared" si="22"/>
        <v/>
      </c>
      <c r="V139" s="56" t="s">
        <v>32491</v>
      </c>
      <c r="W139" s="229" t="s">
        <v>32119</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32641</v>
      </c>
      <c r="AO139" s="52" t="s">
        <v>32791</v>
      </c>
      <c r="AP139" s="78">
        <v>3526</v>
      </c>
      <c r="AQ139" s="52" t="s">
        <v>32941</v>
      </c>
      <c r="AR139" s="57">
        <v>2.0699999999999998</v>
      </c>
      <c r="AS139" s="58" t="s">
        <v>33069</v>
      </c>
    </row>
    <row r="140" spans="2:45" ht="16.25" customHeight="1" x14ac:dyDescent="0.2">
      <c r="B140" s="51">
        <v>132</v>
      </c>
      <c r="C140" s="72" t="s">
        <v>32087</v>
      </c>
      <c r="D140" s="52" t="s">
        <v>35374</v>
      </c>
      <c r="E140" s="52" t="s">
        <v>35375</v>
      </c>
      <c r="F140" s="52" t="s">
        <v>35376</v>
      </c>
      <c r="G140" s="52" t="s">
        <v>35377</v>
      </c>
      <c r="H140" s="52" t="s">
        <v>35378</v>
      </c>
      <c r="I140" s="52" t="s">
        <v>35379</v>
      </c>
      <c r="J140" s="52" t="s">
        <v>35380</v>
      </c>
      <c r="K140" s="52" t="s">
        <v>35381</v>
      </c>
      <c r="L140" s="52" t="s">
        <v>35382</v>
      </c>
      <c r="M140" s="53" t="s">
        <v>31020</v>
      </c>
      <c r="N140" s="53">
        <v>9.98</v>
      </c>
      <c r="O140" s="54" t="str">
        <f t="shared" si="20"/>
        <v>KG</v>
      </c>
      <c r="P140" s="53">
        <v>6.02</v>
      </c>
      <c r="Q140" s="52"/>
      <c r="R140" s="55"/>
      <c r="S140" s="53"/>
      <c r="T140" s="54" t="str">
        <f t="shared" si="21"/>
        <v/>
      </c>
      <c r="U140" s="54" t="str">
        <f t="shared" si="22"/>
        <v/>
      </c>
      <c r="V140" s="56" t="s">
        <v>32492</v>
      </c>
      <c r="W140" s="229" t="s">
        <v>32084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32642</v>
      </c>
      <c r="AO140" s="52" t="s">
        <v>32792</v>
      </c>
      <c r="AP140" s="78">
        <v>4651</v>
      </c>
      <c r="AQ140" s="52" t="s">
        <v>32942</v>
      </c>
      <c r="AR140" s="57">
        <v>8.2100000000000009</v>
      </c>
      <c r="AS140" s="58" t="s">
        <v>33070</v>
      </c>
    </row>
    <row r="141" spans="2:45" ht="16.25" customHeight="1" x14ac:dyDescent="0.2">
      <c r="B141" s="51">
        <v>133</v>
      </c>
      <c r="C141" s="72" t="s">
        <v>32113</v>
      </c>
      <c r="D141" s="52" t="s">
        <v>35383</v>
      </c>
      <c r="E141" s="52" t="s">
        <v>35384</v>
      </c>
      <c r="F141" s="52" t="s">
        <v>35385</v>
      </c>
      <c r="G141" s="52" t="s">
        <v>35386</v>
      </c>
      <c r="H141" s="52" t="s">
        <v>35387</v>
      </c>
      <c r="I141" s="52" t="s">
        <v>35388</v>
      </c>
      <c r="J141" s="52" t="s">
        <v>35389</v>
      </c>
      <c r="K141" s="52" t="s">
        <v>35390</v>
      </c>
      <c r="L141" s="52" t="s">
        <v>35391</v>
      </c>
      <c r="M141" s="53" t="s">
        <v>31018</v>
      </c>
      <c r="N141" s="53">
        <v>0.82</v>
      </c>
      <c r="O141" s="54" t="str">
        <f t="shared" si="20"/>
        <v>KG</v>
      </c>
      <c r="P141" s="53">
        <v>4.8099999999999996</v>
      </c>
      <c r="Q141" s="52"/>
      <c r="R141" s="55"/>
      <c r="S141" s="53"/>
      <c r="T141" s="54" t="str">
        <f t="shared" si="21"/>
        <v/>
      </c>
      <c r="U141" s="54" t="str">
        <f t="shared" si="22"/>
        <v/>
      </c>
      <c r="V141" s="56" t="s">
        <v>32493</v>
      </c>
      <c r="W141" s="229" t="s">
        <v>32109</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32643</v>
      </c>
      <c r="AO141" s="52" t="s">
        <v>32793</v>
      </c>
      <c r="AP141" s="78">
        <v>3984</v>
      </c>
      <c r="AQ141" s="52" t="s">
        <v>32943</v>
      </c>
      <c r="AR141" s="57">
        <v>3.67</v>
      </c>
      <c r="AS141" s="58" t="s">
        <v>33071</v>
      </c>
    </row>
    <row r="142" spans="2:45" ht="16.25" customHeight="1" x14ac:dyDescent="0.2">
      <c r="B142" s="51">
        <v>134</v>
      </c>
      <c r="C142" s="72" t="s">
        <v>32102</v>
      </c>
      <c r="D142" s="52" t="s">
        <v>35392</v>
      </c>
      <c r="E142" s="52" t="s">
        <v>35393</v>
      </c>
      <c r="F142" s="52" t="s">
        <v>35394</v>
      </c>
      <c r="G142" s="52" t="s">
        <v>35395</v>
      </c>
      <c r="H142" s="52" t="s">
        <v>35396</v>
      </c>
      <c r="I142" s="52" t="s">
        <v>35397</v>
      </c>
      <c r="J142" s="52" t="s">
        <v>35398</v>
      </c>
      <c r="K142" s="52" t="s">
        <v>35399</v>
      </c>
      <c r="L142" s="52" t="s">
        <v>35400</v>
      </c>
      <c r="M142" s="53" t="s">
        <v>31023</v>
      </c>
      <c r="N142" s="53">
        <v>2.42</v>
      </c>
      <c r="O142" s="54" t="str">
        <f t="shared" si="20"/>
        <v>KG</v>
      </c>
      <c r="P142" s="53">
        <v>4.37</v>
      </c>
      <c r="Q142" s="52"/>
      <c r="R142" s="55"/>
      <c r="S142" s="53"/>
      <c r="T142" s="54" t="str">
        <f t="shared" si="21"/>
        <v/>
      </c>
      <c r="U142" s="54" t="str">
        <f t="shared" si="22"/>
        <v/>
      </c>
      <c r="V142" s="56" t="s">
        <v>32494</v>
      </c>
      <c r="W142" s="229" t="s">
        <v>32106</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32644</v>
      </c>
      <c r="AO142" s="52" t="s">
        <v>32794</v>
      </c>
      <c r="AP142" s="78">
        <v>1405</v>
      </c>
      <c r="AQ142" s="52" t="s">
        <v>32944</v>
      </c>
      <c r="AR142" s="57">
        <v>1.68</v>
      </c>
      <c r="AS142" s="58" t="s">
        <v>33072</v>
      </c>
    </row>
    <row r="143" spans="2:45" ht="16.25" customHeight="1" x14ac:dyDescent="0.2">
      <c r="B143" s="51">
        <v>135</v>
      </c>
      <c r="C143" s="72" t="s">
        <v>32085</v>
      </c>
      <c r="D143" s="52" t="s">
        <v>35401</v>
      </c>
      <c r="E143" s="52" t="s">
        <v>35402</v>
      </c>
      <c r="F143" s="52" t="s">
        <v>35403</v>
      </c>
      <c r="G143" s="52" t="s">
        <v>35404</v>
      </c>
      <c r="H143" s="52" t="s">
        <v>35405</v>
      </c>
      <c r="I143" s="52" t="s">
        <v>35406</v>
      </c>
      <c r="J143" s="52" t="s">
        <v>35407</v>
      </c>
      <c r="K143" s="52" t="s">
        <v>35408</v>
      </c>
      <c r="L143" s="52" t="s">
        <v>35409</v>
      </c>
      <c r="M143" s="53" t="s">
        <v>98</v>
      </c>
      <c r="N143" s="53">
        <v>0.63</v>
      </c>
      <c r="O143" s="54" t="str">
        <f t="shared" si="20"/>
        <v>KG</v>
      </c>
      <c r="P143" s="53">
        <v>1.27</v>
      </c>
      <c r="Q143" s="52"/>
      <c r="R143" s="55"/>
      <c r="S143" s="53"/>
      <c r="T143" s="54" t="str">
        <f t="shared" si="21"/>
        <v/>
      </c>
      <c r="U143" s="54" t="str">
        <f t="shared" si="22"/>
        <v/>
      </c>
      <c r="V143" s="56" t="s">
        <v>32495</v>
      </c>
      <c r="W143" s="229" t="s">
        <v>32108</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32645</v>
      </c>
      <c r="AO143" s="52" t="s">
        <v>32795</v>
      </c>
      <c r="AP143" s="78">
        <v>2436</v>
      </c>
      <c r="AQ143" s="52" t="s">
        <v>32945</v>
      </c>
      <c r="AR143" s="57">
        <v>2.5099999999999998</v>
      </c>
      <c r="AS143" s="58" t="s">
        <v>33073</v>
      </c>
    </row>
    <row r="144" spans="2:45" ht="16.25" customHeight="1" x14ac:dyDescent="0.2">
      <c r="B144" s="51">
        <v>136</v>
      </c>
      <c r="C144" s="72" t="s">
        <v>32114</v>
      </c>
      <c r="D144" s="52" t="s">
        <v>35410</v>
      </c>
      <c r="E144" s="52" t="s">
        <v>35411</v>
      </c>
      <c r="F144" s="52" t="s">
        <v>35412</v>
      </c>
      <c r="G144" s="52" t="s">
        <v>35413</v>
      </c>
      <c r="H144" s="52" t="s">
        <v>35414</v>
      </c>
      <c r="I144" s="52" t="s">
        <v>35415</v>
      </c>
      <c r="J144" s="52" t="s">
        <v>35416</v>
      </c>
      <c r="K144" s="52" t="s">
        <v>35417</v>
      </c>
      <c r="L144" s="52" t="s">
        <v>35418</v>
      </c>
      <c r="M144" s="53" t="s">
        <v>31014</v>
      </c>
      <c r="N144" s="53">
        <v>4.0599999999999996</v>
      </c>
      <c r="O144" s="54" t="str">
        <f t="shared" si="20"/>
        <v>KG</v>
      </c>
      <c r="P144" s="53">
        <v>4.07</v>
      </c>
      <c r="Q144" s="52">
        <v>9.56</v>
      </c>
      <c r="R144" s="55" t="s">
        <v>32238</v>
      </c>
      <c r="S144" s="53" t="s">
        <v>32346</v>
      </c>
      <c r="T144" s="54" t="str">
        <f t="shared" si="21"/>
        <v>4358</v>
      </c>
      <c r="U144" s="54" t="str">
        <f t="shared" si="22"/>
        <v>567215392</v>
      </c>
      <c r="V144" s="56" t="s">
        <v>32496</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32646</v>
      </c>
      <c r="AO144" s="52" t="s">
        <v>32796</v>
      </c>
      <c r="AP144" s="78">
        <v>1150</v>
      </c>
      <c r="AQ144" s="52" t="s">
        <v>32946</v>
      </c>
      <c r="AR144" s="57">
        <v>6.68</v>
      </c>
      <c r="AS144" s="58" t="s">
        <v>33074</v>
      </c>
    </row>
    <row r="145" spans="2:45" ht="16.25" customHeight="1" x14ac:dyDescent="0.2">
      <c r="B145" s="51">
        <v>137</v>
      </c>
      <c r="C145" s="72" t="s">
        <v>32115</v>
      </c>
      <c r="D145" s="52" t="s">
        <v>35419</v>
      </c>
      <c r="E145" s="52" t="s">
        <v>35420</v>
      </c>
      <c r="F145" s="52" t="s">
        <v>35421</v>
      </c>
      <c r="G145" s="52" t="s">
        <v>35422</v>
      </c>
      <c r="H145" s="52" t="s">
        <v>35423</v>
      </c>
      <c r="I145" s="52" t="s">
        <v>35424</v>
      </c>
      <c r="J145" s="52" t="s">
        <v>35425</v>
      </c>
      <c r="K145" s="52" t="s">
        <v>35426</v>
      </c>
      <c r="L145" s="52" t="s">
        <v>35427</v>
      </c>
      <c r="M145" s="53" t="s">
        <v>97</v>
      </c>
      <c r="N145" s="53">
        <v>2.6</v>
      </c>
      <c r="O145" s="54" t="str">
        <f t="shared" si="20"/>
        <v>KG</v>
      </c>
      <c r="P145" s="53">
        <v>0.12</v>
      </c>
      <c r="Q145" s="52">
        <v>3.62</v>
      </c>
      <c r="R145" s="55" t="s">
        <v>32239</v>
      </c>
      <c r="S145" s="53" t="s">
        <v>32347</v>
      </c>
      <c r="T145" s="54" t="str">
        <f t="shared" si="21"/>
        <v>5168</v>
      </c>
      <c r="U145" s="54" t="str">
        <f t="shared" si="22"/>
        <v>336595860</v>
      </c>
      <c r="V145" s="56" t="s">
        <v>32497</v>
      </c>
      <c r="W145" s="229" t="s">
        <v>32147</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32647</v>
      </c>
      <c r="AO145" s="52" t="s">
        <v>32797</v>
      </c>
      <c r="AP145" s="78">
        <v>3104</v>
      </c>
      <c r="AQ145" s="52" t="s">
        <v>32947</v>
      </c>
      <c r="AR145" s="57">
        <v>7.86</v>
      </c>
      <c r="AS145" s="58" t="s">
        <v>33075</v>
      </c>
    </row>
    <row r="146" spans="2:45" ht="16.25" customHeight="1" x14ac:dyDescent="0.2">
      <c r="B146" s="51">
        <v>138</v>
      </c>
      <c r="C146" s="72" t="s">
        <v>32109</v>
      </c>
      <c r="D146" s="52" t="s">
        <v>35428</v>
      </c>
      <c r="E146" s="52" t="s">
        <v>35429</v>
      </c>
      <c r="F146" s="52" t="s">
        <v>35430</v>
      </c>
      <c r="G146" s="52" t="s">
        <v>35431</v>
      </c>
      <c r="H146" s="52" t="s">
        <v>35432</v>
      </c>
      <c r="I146" s="52" t="s">
        <v>35433</v>
      </c>
      <c r="J146" s="52" t="s">
        <v>35434</v>
      </c>
      <c r="K146" s="52" t="s">
        <v>35435</v>
      </c>
      <c r="L146" s="52" t="s">
        <v>35436</v>
      </c>
      <c r="M146" s="53" t="s">
        <v>96</v>
      </c>
      <c r="N146" s="53">
        <v>4.45</v>
      </c>
      <c r="O146" s="54" t="str">
        <f t="shared" si="20"/>
        <v>KG</v>
      </c>
      <c r="P146" s="53">
        <v>4.21</v>
      </c>
      <c r="Q146" s="52">
        <v>7.34</v>
      </c>
      <c r="R146" s="55" t="s">
        <v>32240</v>
      </c>
      <c r="S146" s="53" t="s">
        <v>32348</v>
      </c>
      <c r="T146" s="54" t="str">
        <f t="shared" si="21"/>
        <v>5814</v>
      </c>
      <c r="U146" s="54" t="str">
        <f t="shared" si="22"/>
        <v>234884542</v>
      </c>
      <c r="V146" s="56" t="s">
        <v>32498</v>
      </c>
      <c r="W146" s="229" t="s">
        <v>32115</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32648</v>
      </c>
      <c r="AO146" s="52" t="s">
        <v>32798</v>
      </c>
      <c r="AP146" s="78">
        <v>4509</v>
      </c>
      <c r="AQ146" s="52" t="s">
        <v>32948</v>
      </c>
      <c r="AR146" s="57">
        <v>4.4400000000000004</v>
      </c>
      <c r="AS146" s="58" t="s">
        <v>33076</v>
      </c>
    </row>
    <row r="147" spans="2:45" ht="16.25" customHeight="1" x14ac:dyDescent="0.2">
      <c r="B147" s="51">
        <v>139</v>
      </c>
      <c r="C147" s="72" t="s">
        <v>32067</v>
      </c>
      <c r="D147" s="52" t="s">
        <v>35437</v>
      </c>
      <c r="E147" s="52" t="s">
        <v>35438</v>
      </c>
      <c r="F147" s="52" t="s">
        <v>35439</v>
      </c>
      <c r="G147" s="52" t="s">
        <v>35440</v>
      </c>
      <c r="H147" s="52" t="s">
        <v>35441</v>
      </c>
      <c r="I147" s="52" t="s">
        <v>35442</v>
      </c>
      <c r="J147" s="52" t="s">
        <v>35443</v>
      </c>
      <c r="K147" s="52" t="s">
        <v>35444</v>
      </c>
      <c r="L147" s="52" t="s">
        <v>35445</v>
      </c>
      <c r="M147" s="53" t="s">
        <v>31015</v>
      </c>
      <c r="N147" s="53">
        <v>8.1300000000000008</v>
      </c>
      <c r="O147" s="54" t="str">
        <f t="shared" si="20"/>
        <v>KG</v>
      </c>
      <c r="P147" s="53">
        <v>1.1599999999999999</v>
      </c>
      <c r="Q147" s="52">
        <v>7.47</v>
      </c>
      <c r="R147" s="55" t="s">
        <v>32241</v>
      </c>
      <c r="S147" s="53" t="s">
        <v>32349</v>
      </c>
      <c r="T147" s="54" t="str">
        <f t="shared" si="21"/>
        <v>3116</v>
      </c>
      <c r="U147" s="54" t="str">
        <f t="shared" si="22"/>
        <v>338295029</v>
      </c>
      <c r="V147" s="56" t="s">
        <v>32499</v>
      </c>
      <c r="W147" s="229" t="s">
        <v>32132</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32649</v>
      </c>
      <c r="AO147" s="52" t="s">
        <v>32799</v>
      </c>
      <c r="AP147" s="78">
        <v>4724</v>
      </c>
      <c r="AQ147" s="52" t="s">
        <v>32949</v>
      </c>
      <c r="AR147" s="57">
        <v>9.16</v>
      </c>
      <c r="AS147" s="58" t="s">
        <v>33077</v>
      </c>
    </row>
    <row r="148" spans="2:45" ht="16.25" customHeight="1" x14ac:dyDescent="0.2">
      <c r="B148" s="51">
        <v>140</v>
      </c>
      <c r="C148" s="72" t="s">
        <v>32088</v>
      </c>
      <c r="D148" s="52" t="s">
        <v>35446</v>
      </c>
      <c r="E148" s="52" t="s">
        <v>35447</v>
      </c>
      <c r="F148" s="52" t="s">
        <v>35448</v>
      </c>
      <c r="G148" s="52" t="s">
        <v>35449</v>
      </c>
      <c r="H148" s="52" t="s">
        <v>35450</v>
      </c>
      <c r="I148" s="52" t="s">
        <v>35451</v>
      </c>
      <c r="J148" s="52" t="s">
        <v>35452</v>
      </c>
      <c r="K148" s="52" t="s">
        <v>35453</v>
      </c>
      <c r="L148" s="52" t="s">
        <v>35454</v>
      </c>
      <c r="M148" s="53" t="s">
        <v>55</v>
      </c>
      <c r="N148" s="53">
        <v>8.01</v>
      </c>
      <c r="O148" s="54" t="str">
        <f t="shared" si="20"/>
        <v>KG</v>
      </c>
      <c r="P148" s="53">
        <v>3.46</v>
      </c>
      <c r="Q148" s="52">
        <v>7.8</v>
      </c>
      <c r="R148" s="55" t="s">
        <v>32242</v>
      </c>
      <c r="S148" s="53" t="s">
        <v>32350</v>
      </c>
      <c r="T148" s="54" t="str">
        <f t="shared" si="21"/>
        <v>7028</v>
      </c>
      <c r="U148" s="54" t="str">
        <f t="shared" si="22"/>
        <v>115949267</v>
      </c>
      <c r="V148" s="56" t="s">
        <v>32500</v>
      </c>
      <c r="W148" s="229" t="s">
        <v>32117</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32650</v>
      </c>
      <c r="AO148" s="52" t="s">
        <v>32800</v>
      </c>
      <c r="AP148" s="78">
        <v>1594</v>
      </c>
      <c r="AQ148" s="52" t="s">
        <v>32950</v>
      </c>
      <c r="AR148" s="57">
        <v>9.5299999999999994</v>
      </c>
      <c r="AS148" s="58" t="s">
        <v>33078</v>
      </c>
    </row>
    <row r="149" spans="2:45" ht="16.25" customHeight="1" x14ac:dyDescent="0.2">
      <c r="B149" s="51">
        <v>141</v>
      </c>
      <c r="C149" s="72" t="s">
        <v>32084</v>
      </c>
      <c r="D149" s="52" t="s">
        <v>35455</v>
      </c>
      <c r="E149" s="52" t="s">
        <v>35456</v>
      </c>
      <c r="F149" s="52" t="s">
        <v>35457</v>
      </c>
      <c r="G149" s="52" t="s">
        <v>35458</v>
      </c>
      <c r="H149" s="52" t="s">
        <v>35459</v>
      </c>
      <c r="I149" s="52" t="s">
        <v>35460</v>
      </c>
      <c r="J149" s="52" t="s">
        <v>35461</v>
      </c>
      <c r="K149" s="52" t="s">
        <v>35462</v>
      </c>
      <c r="L149" s="52" t="s">
        <v>35463</v>
      </c>
      <c r="M149" s="53" t="s">
        <v>93</v>
      </c>
      <c r="N149" s="53">
        <v>2.4500000000000002</v>
      </c>
      <c r="O149" s="54" t="str">
        <f t="shared" si="20"/>
        <v>KG</v>
      </c>
      <c r="P149" s="53">
        <v>1.44</v>
      </c>
      <c r="Q149" s="52">
        <v>6.11</v>
      </c>
      <c r="R149" s="55" t="s">
        <v>32243</v>
      </c>
      <c r="S149" s="53" t="s">
        <v>32351</v>
      </c>
      <c r="T149" s="54" t="str">
        <f t="shared" si="21"/>
        <v>9352</v>
      </c>
      <c r="U149" s="54" t="str">
        <f t="shared" si="22"/>
        <v>512069178</v>
      </c>
      <c r="V149" s="56" t="s">
        <v>32501</v>
      </c>
      <c r="W149" s="229" t="s">
        <v>32072</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32651</v>
      </c>
      <c r="AO149" s="52" t="s">
        <v>32801</v>
      </c>
      <c r="AP149" s="78">
        <v>2927</v>
      </c>
      <c r="AQ149" s="52" t="s">
        <v>32951</v>
      </c>
      <c r="AR149" s="57">
        <v>6.89</v>
      </c>
      <c r="AS149" s="58" t="s">
        <v>33079</v>
      </c>
    </row>
    <row r="150" spans="2:45" ht="16.25" customHeight="1" x14ac:dyDescent="0.2">
      <c r="B150" s="75">
        <v>142</v>
      </c>
      <c r="C150" s="72" t="s">
        <v>32066</v>
      </c>
      <c r="D150" s="52" t="s">
        <v>35464</v>
      </c>
      <c r="E150" s="52" t="s">
        <v>35465</v>
      </c>
      <c r="F150" s="52" t="s">
        <v>35466</v>
      </c>
      <c r="G150" s="52" t="s">
        <v>35467</v>
      </c>
      <c r="H150" s="52" t="s">
        <v>35468</v>
      </c>
      <c r="I150" s="52" t="s">
        <v>35469</v>
      </c>
      <c r="J150" s="52" t="s">
        <v>35470</v>
      </c>
      <c r="K150" s="52" t="s">
        <v>35471</v>
      </c>
      <c r="L150" s="52" t="s">
        <v>35472</v>
      </c>
      <c r="M150" s="53" t="s">
        <v>31014</v>
      </c>
      <c r="N150" s="53">
        <v>9.98</v>
      </c>
      <c r="O150" s="54" t="str">
        <f t="shared" si="20"/>
        <v>KG</v>
      </c>
      <c r="P150" s="53">
        <v>8.18</v>
      </c>
      <c r="Q150" s="52">
        <v>4.0199999999999996</v>
      </c>
      <c r="R150" s="55" t="s">
        <v>32244</v>
      </c>
      <c r="S150" s="53" t="s">
        <v>32352</v>
      </c>
      <c r="T150" s="54" t="str">
        <f t="shared" si="21"/>
        <v>3098</v>
      </c>
      <c r="U150" s="54" t="str">
        <f t="shared" si="22"/>
        <v>907372288</v>
      </c>
      <c r="V150" s="56" t="s">
        <v>32502</v>
      </c>
      <c r="W150" s="229" t="s">
        <v>32053</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32652</v>
      </c>
      <c r="AO150" s="52" t="s">
        <v>32802</v>
      </c>
      <c r="AP150" s="78">
        <v>4970</v>
      </c>
      <c r="AQ150" s="52" t="s">
        <v>32952</v>
      </c>
      <c r="AR150" s="57">
        <v>7.76</v>
      </c>
      <c r="AS150" s="58" t="s">
        <v>33080</v>
      </c>
    </row>
    <row r="151" spans="2:45" ht="16.25" customHeight="1" x14ac:dyDescent="0.2">
      <c r="B151" s="75">
        <v>143</v>
      </c>
      <c r="C151" s="72" t="s">
        <v>32058</v>
      </c>
      <c r="D151" s="52" t="s">
        <v>35473</v>
      </c>
      <c r="E151" s="52" t="s">
        <v>35474</v>
      </c>
      <c r="F151" s="52" t="s">
        <v>35475</v>
      </c>
      <c r="G151" s="52" t="s">
        <v>35476</v>
      </c>
      <c r="H151" s="52" t="s">
        <v>35477</v>
      </c>
      <c r="I151" s="52" t="s">
        <v>35478</v>
      </c>
      <c r="J151" s="52" t="s">
        <v>35479</v>
      </c>
      <c r="K151" s="52" t="s">
        <v>35480</v>
      </c>
      <c r="L151" s="52" t="s">
        <v>35481</v>
      </c>
      <c r="M151" s="53" t="s">
        <v>31021</v>
      </c>
      <c r="N151" s="53">
        <v>7.85</v>
      </c>
      <c r="O151" s="54" t="str">
        <f t="shared" si="20"/>
        <v>KG</v>
      </c>
      <c r="P151" s="53">
        <v>8.6300000000000008</v>
      </c>
      <c r="Q151" s="52">
        <v>9.15</v>
      </c>
      <c r="R151" s="55" t="s">
        <v>32245</v>
      </c>
      <c r="S151" s="53" t="s">
        <v>32353</v>
      </c>
      <c r="T151" s="54" t="str">
        <f t="shared" si="21"/>
        <v>4229</v>
      </c>
      <c r="U151" s="54" t="str">
        <f t="shared" si="22"/>
        <v>915697246</v>
      </c>
      <c r="V151" s="56" t="s">
        <v>32503</v>
      </c>
      <c r="W151" s="229" t="s">
        <v>32112</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32653</v>
      </c>
      <c r="AO151" s="52" t="s">
        <v>32803</v>
      </c>
      <c r="AP151" s="78">
        <v>3466</v>
      </c>
      <c r="AQ151" s="52" t="s">
        <v>32953</v>
      </c>
      <c r="AR151" s="57">
        <v>9.6199999999999992</v>
      </c>
      <c r="AS151" s="58" t="s">
        <v>33081</v>
      </c>
    </row>
    <row r="152" spans="2:45" ht="16.25" customHeight="1" x14ac:dyDescent="0.2">
      <c r="B152" s="51">
        <v>144</v>
      </c>
      <c r="C152" s="72" t="s">
        <v>32071</v>
      </c>
      <c r="D152" s="52" t="s">
        <v>35482</v>
      </c>
      <c r="E152" s="52" t="s">
        <v>35483</v>
      </c>
      <c r="F152" s="52" t="s">
        <v>35484</v>
      </c>
      <c r="G152" s="52" t="s">
        <v>35485</v>
      </c>
      <c r="H152" s="52" t="s">
        <v>35486</v>
      </c>
      <c r="I152" s="52" t="s">
        <v>35487</v>
      </c>
      <c r="J152" s="52" t="s">
        <v>35488</v>
      </c>
      <c r="K152" s="52" t="s">
        <v>35489</v>
      </c>
      <c r="L152" s="52" t="s">
        <v>35490</v>
      </c>
      <c r="M152" s="53" t="s">
        <v>98</v>
      </c>
      <c r="N152" s="53">
        <v>9.3800000000000008</v>
      </c>
      <c r="O152" s="54" t="str">
        <f t="shared" si="20"/>
        <v>KG</v>
      </c>
      <c r="P152" s="53">
        <v>6.15</v>
      </c>
      <c r="Q152" s="52">
        <v>3.94</v>
      </c>
      <c r="R152" s="55" t="s">
        <v>32246</v>
      </c>
      <c r="S152" s="53" t="s">
        <v>32354</v>
      </c>
      <c r="T152" s="54" t="str">
        <f t="shared" si="21"/>
        <v>7553</v>
      </c>
      <c r="U152" s="54" t="str">
        <f t="shared" si="22"/>
        <v>563647417</v>
      </c>
      <c r="V152" s="56" t="s">
        <v>32504</v>
      </c>
      <c r="W152" s="229" t="s">
        <v>32115</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32654</v>
      </c>
      <c r="AO152" s="52" t="s">
        <v>32804</v>
      </c>
      <c r="AP152" s="78">
        <v>1640</v>
      </c>
      <c r="AQ152" s="52" t="s">
        <v>32954</v>
      </c>
      <c r="AR152" s="57">
        <v>1.91</v>
      </c>
      <c r="AS152" s="58" t="s">
        <v>33082</v>
      </c>
    </row>
    <row r="153" spans="2:45" ht="16.25" customHeight="1" x14ac:dyDescent="0.2">
      <c r="B153" s="51">
        <v>145</v>
      </c>
      <c r="C153" s="72" t="s">
        <v>32116</v>
      </c>
      <c r="D153" s="52" t="s">
        <v>35491</v>
      </c>
      <c r="E153" s="52" t="s">
        <v>35492</v>
      </c>
      <c r="F153" s="52" t="s">
        <v>35493</v>
      </c>
      <c r="G153" s="52" t="s">
        <v>35494</v>
      </c>
      <c r="H153" s="52" t="s">
        <v>35495</v>
      </c>
      <c r="I153" s="52" t="s">
        <v>35496</v>
      </c>
      <c r="J153" s="52" t="s">
        <v>35497</v>
      </c>
      <c r="K153" s="52" t="s">
        <v>35498</v>
      </c>
      <c r="L153" s="52" t="s">
        <v>35499</v>
      </c>
      <c r="M153" s="53" t="s">
        <v>31020</v>
      </c>
      <c r="N153" s="53">
        <v>4.62</v>
      </c>
      <c r="O153" s="54" t="str">
        <f t="shared" si="20"/>
        <v>KG</v>
      </c>
      <c r="P153" s="53">
        <v>8.06</v>
      </c>
      <c r="Q153" s="52">
        <v>9.7200000000000006</v>
      </c>
      <c r="R153" s="55" t="s">
        <v>32247</v>
      </c>
      <c r="S153" s="53" t="s">
        <v>32355</v>
      </c>
      <c r="T153" s="54" t="str">
        <f t="shared" si="21"/>
        <v>1741</v>
      </c>
      <c r="U153" s="54" t="str">
        <f t="shared" si="22"/>
        <v>208583091</v>
      </c>
      <c r="V153" s="56" t="s">
        <v>32505</v>
      </c>
      <c r="W153" s="229" t="s">
        <v>32112</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32655</v>
      </c>
      <c r="AO153" s="52" t="s">
        <v>32805</v>
      </c>
      <c r="AP153" s="78">
        <v>4147</v>
      </c>
      <c r="AQ153" s="52" t="s">
        <v>32955</v>
      </c>
      <c r="AR153" s="57">
        <v>4.3099999999999996</v>
      </c>
      <c r="AS153" s="58" t="s">
        <v>33083</v>
      </c>
    </row>
    <row r="154" spans="2:45" ht="16.25" customHeight="1" x14ac:dyDescent="0.2">
      <c r="B154" s="51">
        <v>146</v>
      </c>
      <c r="C154" s="72" t="s">
        <v>32091</v>
      </c>
      <c r="D154" s="52" t="s">
        <v>35500</v>
      </c>
      <c r="E154" s="52" t="s">
        <v>35501</v>
      </c>
      <c r="F154" s="52" t="s">
        <v>35502</v>
      </c>
      <c r="G154" s="52" t="s">
        <v>35503</v>
      </c>
      <c r="H154" s="52" t="s">
        <v>35504</v>
      </c>
      <c r="I154" s="52" t="s">
        <v>35505</v>
      </c>
      <c r="J154" s="52" t="s">
        <v>35506</v>
      </c>
      <c r="K154" s="52" t="s">
        <v>35507</v>
      </c>
      <c r="L154" s="52" t="s">
        <v>35508</v>
      </c>
      <c r="M154" s="53" t="s">
        <v>96</v>
      </c>
      <c r="N154" s="53">
        <v>4.0999999999999996</v>
      </c>
      <c r="O154" s="54" t="str">
        <f t="shared" si="20"/>
        <v>KG</v>
      </c>
      <c r="P154" s="53">
        <v>8.4700000000000006</v>
      </c>
      <c r="Q154" s="52">
        <v>8.2100000000000009</v>
      </c>
      <c r="R154" s="55" t="s">
        <v>32248</v>
      </c>
      <c r="S154" s="53" t="s">
        <v>32356</v>
      </c>
      <c r="T154" s="54" t="str">
        <f t="shared" si="21"/>
        <v>1076</v>
      </c>
      <c r="U154" s="54" t="str">
        <f t="shared" si="22"/>
        <v>163224411</v>
      </c>
      <c r="V154" s="56" t="s">
        <v>32506</v>
      </c>
      <c r="W154" s="229" t="s">
        <v>32131</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32656</v>
      </c>
      <c r="AO154" s="52" t="s">
        <v>32806</v>
      </c>
      <c r="AP154" s="78">
        <v>2059</v>
      </c>
      <c r="AQ154" s="52" t="s">
        <v>32956</v>
      </c>
      <c r="AR154" s="57">
        <v>4.38</v>
      </c>
      <c r="AS154" s="58" t="s">
        <v>33084</v>
      </c>
    </row>
    <row r="155" spans="2:45" ht="16.25" customHeight="1" x14ac:dyDescent="0.2">
      <c r="B155" s="51">
        <v>147</v>
      </c>
      <c r="C155" s="72" t="s">
        <v>32082</v>
      </c>
      <c r="D155" s="52" t="s">
        <v>35509</v>
      </c>
      <c r="E155" s="52" t="s">
        <v>35510</v>
      </c>
      <c r="F155" s="52" t="s">
        <v>35511</v>
      </c>
      <c r="G155" s="52" t="s">
        <v>35512</v>
      </c>
      <c r="H155" s="52" t="s">
        <v>35513</v>
      </c>
      <c r="I155" s="52" t="s">
        <v>35514</v>
      </c>
      <c r="J155" s="52" t="s">
        <v>35515</v>
      </c>
      <c r="K155" s="52" t="s">
        <v>35516</v>
      </c>
      <c r="L155" s="52" t="s">
        <v>35517</v>
      </c>
      <c r="M155" s="53" t="s">
        <v>31023</v>
      </c>
      <c r="N155" s="53">
        <v>4.1100000000000003</v>
      </c>
      <c r="O155" s="54" t="str">
        <f t="shared" si="20"/>
        <v>KG</v>
      </c>
      <c r="P155" s="53">
        <v>6.12</v>
      </c>
      <c r="Q155" s="52">
        <v>5.92</v>
      </c>
      <c r="R155" s="55" t="s">
        <v>32249</v>
      </c>
      <c r="S155" s="53" t="s">
        <v>32357</v>
      </c>
      <c r="T155" s="54" t="str">
        <f t="shared" si="21"/>
        <v>8205</v>
      </c>
      <c r="U155" s="54" t="str">
        <f t="shared" si="22"/>
        <v>416928566</v>
      </c>
      <c r="V155" s="56" t="s">
        <v>32507</v>
      </c>
      <c r="W155" s="229" t="s">
        <v>32062</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32657</v>
      </c>
      <c r="AO155" s="52" t="s">
        <v>32807</v>
      </c>
      <c r="AP155" s="78">
        <v>4146</v>
      </c>
      <c r="AQ155" s="52" t="s">
        <v>32957</v>
      </c>
      <c r="AR155" s="57">
        <v>9.19</v>
      </c>
      <c r="AS155" s="58" t="s">
        <v>33085</v>
      </c>
    </row>
    <row r="156" spans="2:45" ht="16.25" customHeight="1" x14ac:dyDescent="0.2">
      <c r="B156" s="51">
        <v>148</v>
      </c>
      <c r="C156" s="72" t="s">
        <v>32111</v>
      </c>
      <c r="D156" s="52" t="s">
        <v>35518</v>
      </c>
      <c r="E156" s="52" t="s">
        <v>35519</v>
      </c>
      <c r="F156" s="52" t="s">
        <v>35520</v>
      </c>
      <c r="G156" s="52" t="s">
        <v>35521</v>
      </c>
      <c r="H156" s="52" t="s">
        <v>35522</v>
      </c>
      <c r="I156" s="52" t="s">
        <v>35523</v>
      </c>
      <c r="J156" s="52" t="s">
        <v>35524</v>
      </c>
      <c r="K156" s="52" t="s">
        <v>35525</v>
      </c>
      <c r="L156" s="52" t="s">
        <v>35526</v>
      </c>
      <c r="M156" s="53" t="s">
        <v>31024</v>
      </c>
      <c r="N156" s="53">
        <v>4.67</v>
      </c>
      <c r="O156" s="54" t="str">
        <f t="shared" si="20"/>
        <v>KG</v>
      </c>
      <c r="P156" s="53">
        <v>7.22</v>
      </c>
      <c r="Q156" s="52">
        <v>8.77</v>
      </c>
      <c r="R156" s="55" t="s">
        <v>32250</v>
      </c>
      <c r="S156" s="53" t="s">
        <v>32358</v>
      </c>
      <c r="T156" s="54" t="str">
        <f t="shared" si="21"/>
        <v>6858</v>
      </c>
      <c r="U156" s="54" t="str">
        <f t="shared" si="22"/>
        <v>115219868</v>
      </c>
      <c r="V156" s="56" t="s">
        <v>32508</v>
      </c>
      <c r="W156" s="229" t="s">
        <v>32142</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32658</v>
      </c>
      <c r="AO156" s="52" t="s">
        <v>32808</v>
      </c>
      <c r="AP156" s="78">
        <v>4047</v>
      </c>
      <c r="AQ156" s="52" t="s">
        <v>32958</v>
      </c>
      <c r="AR156" s="57">
        <v>6.93</v>
      </c>
      <c r="AS156" s="58" t="s">
        <v>33086</v>
      </c>
    </row>
    <row r="157" spans="2:45" ht="16.25" customHeight="1" x14ac:dyDescent="0.2">
      <c r="B157" s="51">
        <v>149</v>
      </c>
      <c r="C157" s="72" t="s">
        <v>32065</v>
      </c>
      <c r="D157" s="52" t="s">
        <v>35527</v>
      </c>
      <c r="E157" s="52" t="s">
        <v>35528</v>
      </c>
      <c r="F157" s="52" t="s">
        <v>35529</v>
      </c>
      <c r="G157" s="52" t="s">
        <v>35530</v>
      </c>
      <c r="H157" s="52" t="s">
        <v>35531</v>
      </c>
      <c r="I157" s="52" t="s">
        <v>35532</v>
      </c>
      <c r="J157" s="52" t="s">
        <v>35533</v>
      </c>
      <c r="K157" s="52" t="s">
        <v>35534</v>
      </c>
      <c r="L157" s="52" t="s">
        <v>35535</v>
      </c>
      <c r="M157" s="53" t="s">
        <v>92</v>
      </c>
      <c r="N157" s="53">
        <v>9.26</v>
      </c>
      <c r="O157" s="54" t="str">
        <f t="shared" si="20"/>
        <v>KG</v>
      </c>
      <c r="P157" s="53">
        <v>5.49</v>
      </c>
      <c r="Q157" s="52">
        <v>9.1300000000000008</v>
      </c>
      <c r="R157" s="55" t="s">
        <v>32251</v>
      </c>
      <c r="S157" s="53" t="s">
        <v>32359</v>
      </c>
      <c r="T157" s="54" t="str">
        <f t="shared" si="21"/>
        <v>1431</v>
      </c>
      <c r="U157" s="54" t="str">
        <f t="shared" si="22"/>
        <v>798892252</v>
      </c>
      <c r="V157" s="56" t="s">
        <v>32509</v>
      </c>
      <c r="W157" s="229" t="s">
        <v>32118</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32659</v>
      </c>
      <c r="AO157" s="52" t="s">
        <v>32809</v>
      </c>
      <c r="AP157" s="78">
        <v>2652</v>
      </c>
      <c r="AQ157" s="52" t="s">
        <v>32959</v>
      </c>
      <c r="AR157" s="57">
        <v>2.5499999999999998</v>
      </c>
      <c r="AS157" s="58" t="s">
        <v>33087</v>
      </c>
    </row>
    <row r="158" spans="2:45" ht="16.25" customHeight="1" thickBot="1" x14ac:dyDescent="0.25">
      <c r="B158" s="51">
        <v>150</v>
      </c>
      <c r="C158" s="73" t="s">
        <v>32117</v>
      </c>
      <c r="D158" s="59" t="s">
        <v>35536</v>
      </c>
      <c r="E158" s="59" t="s">
        <v>35537</v>
      </c>
      <c r="F158" s="59" t="s">
        <v>35538</v>
      </c>
      <c r="G158" s="59" t="s">
        <v>35539</v>
      </c>
      <c r="H158" s="59" t="s">
        <v>35540</v>
      </c>
      <c r="I158" s="59" t="s">
        <v>35541</v>
      </c>
      <c r="J158" s="59" t="s">
        <v>35542</v>
      </c>
      <c r="K158" s="59" t="s">
        <v>35543</v>
      </c>
      <c r="L158" s="59" t="s">
        <v>35544</v>
      </c>
      <c r="M158" s="60" t="s">
        <v>96</v>
      </c>
      <c r="N158" s="60">
        <v>6.27</v>
      </c>
      <c r="O158" s="61" t="str">
        <f t="shared" si="20"/>
        <v>KG</v>
      </c>
      <c r="P158" s="60">
        <v>8.7100000000000009</v>
      </c>
      <c r="Q158" s="59">
        <v>2.65</v>
      </c>
      <c r="R158" s="62" t="s">
        <v>32252</v>
      </c>
      <c r="S158" s="60" t="s">
        <v>32360</v>
      </c>
      <c r="T158" s="61" t="str">
        <f t="shared" si="21"/>
        <v>4430</v>
      </c>
      <c r="U158" s="61" t="str">
        <f t="shared" si="22"/>
        <v>929572463</v>
      </c>
      <c r="V158" s="63" t="s">
        <v>32510</v>
      </c>
      <c r="W158" s="230" t="s">
        <v>32105</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32660</v>
      </c>
      <c r="AO158" s="59" t="s">
        <v>32810</v>
      </c>
      <c r="AP158" s="78">
        <v>1843</v>
      </c>
      <c r="AQ158" s="59" t="s">
        <v>32960</v>
      </c>
      <c r="AR158" s="64">
        <v>5.91</v>
      </c>
      <c r="AS158" s="65" t="s">
        <v>33088</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Materialkurztext DE 1</v>
      </c>
      <c r="C9" s="147" t="s">
        <v>33089</v>
      </c>
      <c r="D9" s="147" t="s">
        <v>30773</v>
      </c>
      <c r="E9" s="148" t="str">
        <f>_xlfn.IFNA(IF(A9&lt;&gt;"", INDEX('G-Partner'!B:B,MATCH(Input_Lieferant!AM9,'G-Partner'!A:A,0)), ""), "***")</f>
        <v>1000051193</v>
      </c>
      <c r="F9" s="149" t="s">
        <v>33097</v>
      </c>
      <c r="G9" s="147" t="s">
        <v>117</v>
      </c>
      <c r="H9" s="147"/>
      <c r="I9" s="150">
        <v>6.19</v>
      </c>
      <c r="J9" s="147" t="s">
        <v>123</v>
      </c>
      <c r="K9" s="147" t="s">
        <v>116</v>
      </c>
      <c r="L9" s="151" t="str">
        <f>IF(A9&lt;&gt;"",Input_Lieferant!AR9,"")&amp;""</f>
        <v>2.31</v>
      </c>
      <c r="M9" s="149" t="s">
        <v>33247</v>
      </c>
      <c r="N9" s="147" t="s">
        <v>30771</v>
      </c>
      <c r="O9" s="152" t="s">
        <v>33360</v>
      </c>
      <c r="P9" s="147"/>
      <c r="Q9" s="153" t="s">
        <v>30783</v>
      </c>
      <c r="R9" s="147"/>
      <c r="S9" s="154">
        <f>IF(A9&lt;&gt;"", IF(Input_Lieferant!Z9="N",1,IF(Input_Lieferant!Z9="X",2,"")),"")</f>
        <v>1</v>
      </c>
    </row>
    <row r="10" spans="1:19" ht="16.25" customHeight="1" x14ac:dyDescent="0.2">
      <c r="A10" s="155">
        <f>IF(LEN(Input_Lieferant!B10&amp;"") &gt;0, VALUE(Input_Lieferant!B10&amp;"")+0,"")</f>
        <v>2</v>
      </c>
      <c r="B10" s="156" t="str">
        <f>Input_Lieferant!D10</f>
        <v>Materialkurztext DE 2</v>
      </c>
      <c r="C10" s="157" t="s">
        <v>33090</v>
      </c>
      <c r="D10" s="157" t="s">
        <v>30778</v>
      </c>
      <c r="E10" s="158" t="str">
        <f>_xlfn.IFNA(IF(A10&lt;&gt;"", INDEX('G-Partner'!B:B,MATCH(Input_Lieferant!AM10,'G-Partner'!A:A,0)), ""), "***")</f>
        <v>1000056404</v>
      </c>
      <c r="F10" s="159" t="s">
        <v>33098</v>
      </c>
      <c r="G10" s="157" t="s">
        <v>138</v>
      </c>
      <c r="H10" s="157"/>
      <c r="I10" s="160">
        <v>1.9</v>
      </c>
      <c r="J10" s="157" t="s">
        <v>123</v>
      </c>
      <c r="K10" s="157" t="s">
        <v>116</v>
      </c>
      <c r="L10" s="161" t="str">
        <f>IF(A10&lt;&gt;"",Input_Lieferant!AR10,"")&amp;""</f>
        <v>1</v>
      </c>
      <c r="M10" s="159" t="s">
        <v>33248</v>
      </c>
      <c r="N10" s="162" t="s">
        <v>30765</v>
      </c>
      <c r="O10" s="163" t="s">
        <v>33361</v>
      </c>
      <c r="P10" s="157"/>
      <c r="Q10" s="157" t="s">
        <v>30783</v>
      </c>
      <c r="R10" s="157"/>
      <c r="S10" s="164">
        <f>IF(A10&lt;&gt;"", IF(Input_Lieferant!Z10="N",1,IF(Input_Lieferant!Z10="X",2,"")),"")</f>
        <v>2</v>
      </c>
    </row>
    <row r="11" spans="1:19" ht="16.25" customHeight="1" x14ac:dyDescent="0.2">
      <c r="A11" s="155">
        <f>IF(LEN(Input_Lieferant!B11&amp;"") &gt;0, VALUE(Input_Lieferant!B11&amp;"")+0,"")</f>
        <v>3</v>
      </c>
      <c r="B11" s="156" t="str">
        <f>Input_Lieferant!D11</f>
        <v>Materialkurztext DE 3</v>
      </c>
      <c r="C11" s="157" t="s">
        <v>33091</v>
      </c>
      <c r="D11" s="157" t="s">
        <v>30775</v>
      </c>
      <c r="E11" s="158" t="str">
        <f>_xlfn.IFNA(IF(A11&lt;&gt;"", INDEX('G-Partner'!B:B,MATCH(Input_Lieferant!AM11,'G-Partner'!A:A,0)), ""), "***")</f>
        <v>1000051093</v>
      </c>
      <c r="F11" s="159" t="s">
        <v>33099</v>
      </c>
      <c r="G11" s="157" t="s">
        <v>138</v>
      </c>
      <c r="H11" s="157"/>
      <c r="I11" s="160">
        <v>3</v>
      </c>
      <c r="J11" s="157" t="s">
        <v>123</v>
      </c>
      <c r="K11" s="157" t="s">
        <v>116</v>
      </c>
      <c r="L11" s="161" t="str">
        <f>IF(A11&lt;&gt;"",Input_Lieferant!AR11,"")&amp;""</f>
        <v>2.67</v>
      </c>
      <c r="M11" s="159" t="s">
        <v>33249</v>
      </c>
      <c r="N11" s="162" t="s">
        <v>30762</v>
      </c>
      <c r="O11" s="163" t="s">
        <v>33360</v>
      </c>
      <c r="P11" s="157"/>
      <c r="Q11" s="157" t="s">
        <v>30781</v>
      </c>
      <c r="R11" s="157"/>
      <c r="S11" s="164">
        <f>IF(A11&lt;&gt;"", IF(Input_Lieferant!Z11="N",1,IF(Input_Lieferant!Z11="X",2,"")),"")</f>
        <v>2</v>
      </c>
    </row>
    <row r="12" spans="1:19" ht="16.25" customHeight="1" x14ac:dyDescent="0.2">
      <c r="A12" s="155">
        <f>IF(LEN(Input_Lieferant!B12&amp;"") &gt;0, VALUE(Input_Lieferant!B12&amp;"")+0,"")</f>
        <v>4</v>
      </c>
      <c r="B12" s="156" t="str">
        <f>Input_Lieferant!D12</f>
        <v>Materialkurztext DE 4</v>
      </c>
      <c r="C12" s="157" t="s">
        <v>33092</v>
      </c>
      <c r="D12" s="157" t="s">
        <v>30777</v>
      </c>
      <c r="E12" s="158" t="str">
        <f>_xlfn.IFNA(IF(A12&lt;&gt;"", INDEX('G-Partner'!B:B,MATCH(Input_Lieferant!AM12,'G-Partner'!A:A,0)), ""), "***")</f>
        <v>1000053780</v>
      </c>
      <c r="F12" s="159" t="s">
        <v>33100</v>
      </c>
      <c r="G12" s="157" t="s">
        <v>117</v>
      </c>
      <c r="H12" s="157"/>
      <c r="I12" s="160"/>
      <c r="J12" s="157" t="s">
        <v>123</v>
      </c>
      <c r="K12" s="157" t="s">
        <v>116</v>
      </c>
      <c r="L12" s="161" t="str">
        <f>IF(A12&lt;&gt;"",Input_Lieferant!AR12,"")&amp;""</f>
        <v>5.78</v>
      </c>
      <c r="M12" s="159"/>
      <c r="N12" s="162" t="s">
        <v>30757</v>
      </c>
      <c r="O12" s="163" t="s">
        <v>33362</v>
      </c>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Materialkurztext DE 5</v>
      </c>
      <c r="C13" s="157" t="s">
        <v>33089</v>
      </c>
      <c r="D13" s="157" t="s">
        <v>30776</v>
      </c>
      <c r="E13" s="158" t="str">
        <f>_xlfn.IFNA(IF(A13&lt;&gt;"", INDEX('G-Partner'!B:B,MATCH(Input_Lieferant!AM13,'G-Partner'!A:A,0)), ""), "***")</f>
        <v>1000053474</v>
      </c>
      <c r="F13" s="159" t="s">
        <v>33101</v>
      </c>
      <c r="G13" s="157" t="s">
        <v>114</v>
      </c>
      <c r="H13" s="157"/>
      <c r="I13" s="160"/>
      <c r="J13" s="157" t="s">
        <v>123</v>
      </c>
      <c r="K13" s="157" t="s">
        <v>116</v>
      </c>
      <c r="L13" s="161" t="str">
        <f>IF(A13&lt;&gt;"",Input_Lieferant!AR13,"")&amp;""</f>
        <v>3.45</v>
      </c>
      <c r="M13" s="159"/>
      <c r="N13" s="162" t="s">
        <v>31078</v>
      </c>
      <c r="O13" s="163" t="s">
        <v>33363</v>
      </c>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Materialkurztext DE 6</v>
      </c>
      <c r="C14" s="157" t="s">
        <v>33093</v>
      </c>
      <c r="D14" s="157" t="s">
        <v>30777</v>
      </c>
      <c r="E14" s="158" t="str">
        <f>_xlfn.IFNA(IF(A14&lt;&gt;"", INDEX('G-Partner'!B:B,MATCH(Input_Lieferant!AM14,'G-Partner'!A:A,0)), ""), "***")</f>
        <v>1000052938</v>
      </c>
      <c r="F14" s="159" t="s">
        <v>33102</v>
      </c>
      <c r="G14" s="157" t="s">
        <v>114</v>
      </c>
      <c r="H14" s="157" t="str">
        <f t="shared" ref="H14:H73" si="0">IF(A14&lt;&gt;"","X","")</f>
        <v>X</v>
      </c>
      <c r="I14" s="160"/>
      <c r="J14" s="157" t="s">
        <v>123</v>
      </c>
      <c r="K14" s="157" t="s">
        <v>116</v>
      </c>
      <c r="L14" s="161" t="str">
        <f>IF(A14&lt;&gt;"",Input_Lieferant!AR14,"")&amp;""</f>
        <v>2.33</v>
      </c>
      <c r="M14" s="159"/>
      <c r="N14" s="162" t="s">
        <v>30759</v>
      </c>
      <c r="O14" s="163" t="s">
        <v>33364</v>
      </c>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Materialkurztext DE 7</v>
      </c>
      <c r="C15" s="157" t="s">
        <v>33090</v>
      </c>
      <c r="D15" s="157" t="s">
        <v>30777</v>
      </c>
      <c r="E15" s="158" t="str">
        <f>_xlfn.IFNA(IF(A15&lt;&gt;"", INDEX('G-Partner'!B:B,MATCH(Input_Lieferant!AM15,'G-Partner'!A:A,0)), ""), "***")</f>
        <v>1000053429</v>
      </c>
      <c r="F15" s="159" t="s">
        <v>33103</v>
      </c>
      <c r="G15" s="157" t="s">
        <v>117</v>
      </c>
      <c r="H15" s="157" t="str">
        <f t="shared" si="0"/>
        <v>X</v>
      </c>
      <c r="I15" s="160"/>
      <c r="J15" s="157" t="s">
        <v>123</v>
      </c>
      <c r="K15" s="157" t="s">
        <v>116</v>
      </c>
      <c r="L15" s="161" t="str">
        <f>IF(A15&lt;&gt;"",Input_Lieferant!AR15,"")&amp;""</f>
        <v/>
      </c>
      <c r="M15" s="159"/>
      <c r="N15" s="162" t="s">
        <v>30761</v>
      </c>
      <c r="O15" s="163" t="s">
        <v>33365</v>
      </c>
      <c r="P15" s="157" t="s">
        <v>135</v>
      </c>
      <c r="Q15" s="157"/>
      <c r="R15" s="157"/>
      <c r="S15" s="164">
        <f>IF(A15&lt;&gt;"", IF(Input_Lieferant!Z15="N",1,IF(Input_Lieferant!Z15="X",2,"")),"")</f>
        <v>2</v>
      </c>
    </row>
    <row r="16" spans="1:19" ht="16.25" customHeight="1" x14ac:dyDescent="0.2">
      <c r="A16" s="155">
        <f>IF(LEN(Input_Lieferant!B16&amp;"") &gt;0, VALUE(Input_Lieferant!B16&amp;"")+0,"")</f>
        <v>8</v>
      </c>
      <c r="B16" s="156" t="str">
        <f>Input_Lieferant!D16</f>
        <v>Materialkurztext DE 8</v>
      </c>
      <c r="C16" s="157" t="s">
        <v>33090</v>
      </c>
      <c r="D16" s="157" t="s">
        <v>30778</v>
      </c>
      <c r="E16" s="158" t="str">
        <f>_xlfn.IFNA(IF(A16&lt;&gt;"", INDEX('G-Partner'!B:B,MATCH(Input_Lieferant!AM16,'G-Partner'!A:A,0)), ""), "***")</f>
        <v>1000057486</v>
      </c>
      <c r="F16" s="159" t="s">
        <v>33104</v>
      </c>
      <c r="G16" s="157" t="s">
        <v>114</v>
      </c>
      <c r="H16" s="157" t="str">
        <f t="shared" si="0"/>
        <v>X</v>
      </c>
      <c r="I16" s="160"/>
      <c r="J16" s="157"/>
      <c r="K16" s="157" t="s">
        <v>116</v>
      </c>
      <c r="L16" s="161" t="str">
        <f>IF(A16&lt;&gt;"",Input_Lieferant!AR16,"")&amp;""</f>
        <v/>
      </c>
      <c r="M16" s="159"/>
      <c r="N16" s="162" t="s">
        <v>30770</v>
      </c>
      <c r="O16" s="163" t="s">
        <v>33366</v>
      </c>
      <c r="P16" s="157" t="s">
        <v>114</v>
      </c>
      <c r="Q16" s="157"/>
      <c r="R16" s="157"/>
      <c r="S16" s="164">
        <f>IF(A16&lt;&gt;"", IF(Input_Lieferant!Z16="N",1,IF(Input_Lieferant!Z16="X",2,"")),"")</f>
        <v>2</v>
      </c>
    </row>
    <row r="17" spans="1:19" ht="16.25" customHeight="1" x14ac:dyDescent="0.2">
      <c r="A17" s="155">
        <f>IF(LEN(Input_Lieferant!B17&amp;"") &gt;0, VALUE(Input_Lieferant!B17&amp;"")+0,"")</f>
        <v>9</v>
      </c>
      <c r="B17" s="156" t="str">
        <f>Input_Lieferant!D17</f>
        <v>Materialkurztext DE 9</v>
      </c>
      <c r="C17" s="157" t="s">
        <v>33091</v>
      </c>
      <c r="D17" s="157" t="s">
        <v>30773</v>
      </c>
      <c r="E17" s="158" t="str">
        <f>_xlfn.IFNA(IF(A17&lt;&gt;"", INDEX('G-Partner'!B:B,MATCH(Input_Lieferant!AM17,'G-Partner'!A:A,0)), ""), "***")</f>
        <v>1000050002</v>
      </c>
      <c r="F17" s="159" t="s">
        <v>33105</v>
      </c>
      <c r="G17" s="157" t="s">
        <v>138</v>
      </c>
      <c r="H17" s="157" t="str">
        <f t="shared" si="0"/>
        <v>X</v>
      </c>
      <c r="I17" s="160"/>
      <c r="J17" s="157"/>
      <c r="K17" s="157" t="s">
        <v>116</v>
      </c>
      <c r="L17" s="161" t="str">
        <f>IF(A17&lt;&gt;"",Input_Lieferant!AR17,"")&amp;""</f>
        <v/>
      </c>
      <c r="M17" s="159"/>
      <c r="N17" s="162" t="s">
        <v>30762</v>
      </c>
      <c r="O17" s="163" t="s">
        <v>33364</v>
      </c>
      <c r="P17" s="157" t="s">
        <v>115</v>
      </c>
      <c r="Q17" s="157"/>
      <c r="R17" s="157"/>
      <c r="S17" s="164">
        <f>IF(A17&lt;&gt;"", IF(Input_Lieferant!Z17="N",1,IF(Input_Lieferant!Z17="X",2,"")),"")</f>
        <v>2</v>
      </c>
    </row>
    <row r="18" spans="1:19" ht="16.25" customHeight="1" x14ac:dyDescent="0.2">
      <c r="A18" s="155">
        <f>IF(LEN(Input_Lieferant!B18&amp;"") &gt;0, VALUE(Input_Lieferant!B18&amp;"")+0,"")</f>
        <v>10</v>
      </c>
      <c r="B18" s="156" t="str">
        <f>Input_Lieferant!D18</f>
        <v>Materialkurztext DE 10</v>
      </c>
      <c r="C18" s="157" t="s">
        <v>33093</v>
      </c>
      <c r="D18" s="157" t="s">
        <v>30779</v>
      </c>
      <c r="E18" s="158" t="str">
        <f>_xlfn.IFNA(IF(A18&lt;&gt;"", INDEX('G-Partner'!B:B,MATCH(Input_Lieferant!AM18,'G-Partner'!A:A,0)), ""), "***")</f>
        <v>1000050797</v>
      </c>
      <c r="F18" s="159" t="s">
        <v>33106</v>
      </c>
      <c r="G18" s="157" t="s">
        <v>114</v>
      </c>
      <c r="H18" s="157" t="str">
        <f t="shared" si="0"/>
        <v>X</v>
      </c>
      <c r="I18" s="160"/>
      <c r="J18" s="157"/>
      <c r="K18" s="157" t="s">
        <v>116</v>
      </c>
      <c r="L18" s="161" t="str">
        <f>IF(A18&lt;&gt;"",Input_Lieferant!AR18,"")&amp;""</f>
        <v/>
      </c>
      <c r="M18" s="159"/>
      <c r="N18" s="162" t="s">
        <v>30761</v>
      </c>
      <c r="O18" s="163" t="s">
        <v>33367</v>
      </c>
      <c r="P18" s="157" t="s">
        <v>114</v>
      </c>
      <c r="Q18" s="157"/>
      <c r="R18" s="157"/>
      <c r="S18" s="164">
        <f>IF(A18&lt;&gt;"", IF(Input_Lieferant!Z18="N",1,IF(Input_Lieferant!Z18="X",2,"")),"")</f>
        <v>2</v>
      </c>
    </row>
    <row r="19" spans="1:19" ht="16.25" customHeight="1" x14ac:dyDescent="0.2">
      <c r="A19" s="155">
        <f>IF(LEN(Input_Lieferant!B19&amp;"") &gt;0, VALUE(Input_Lieferant!B19&amp;"")+0,"")</f>
        <v>11</v>
      </c>
      <c r="B19" s="156" t="str">
        <f>Input_Lieferant!D19</f>
        <v>Materialkurztext DE 11</v>
      </c>
      <c r="C19" s="157" t="s">
        <v>33089</v>
      </c>
      <c r="D19" s="157" t="s">
        <v>30779</v>
      </c>
      <c r="E19" s="158" t="str">
        <f>_xlfn.IFNA(IF(A19&lt;&gt;"", INDEX('G-Partner'!B:B,MATCH(Input_Lieferant!AM19,'G-Partner'!A:A,0)), ""), "***")</f>
        <v>1000059767</v>
      </c>
      <c r="F19" s="159" t="s">
        <v>33107</v>
      </c>
      <c r="G19" s="157" t="s">
        <v>117</v>
      </c>
      <c r="H19" s="157" t="str">
        <f t="shared" si="0"/>
        <v>X</v>
      </c>
      <c r="I19" s="160">
        <v>3.5</v>
      </c>
      <c r="J19" s="157"/>
      <c r="K19" s="157" t="s">
        <v>116</v>
      </c>
      <c r="L19" s="161" t="str">
        <f>IF(A19&lt;&gt;"",Input_Lieferant!AR19,"")&amp;""</f>
        <v/>
      </c>
      <c r="M19" s="159"/>
      <c r="N19" s="162" t="s">
        <v>31079</v>
      </c>
      <c r="O19" s="163" t="s">
        <v>33368</v>
      </c>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Materialkurztext DE 12</v>
      </c>
      <c r="C20" s="157" t="s">
        <v>33091</v>
      </c>
      <c r="D20" s="157" t="s">
        <v>30779</v>
      </c>
      <c r="E20" s="158" t="str">
        <f>_xlfn.IFNA(IF(A20&lt;&gt;"", INDEX('G-Partner'!B:B,MATCH(Input_Lieferant!AM20,'G-Partner'!A:A,0)), ""), "***")</f>
        <v>1000047051</v>
      </c>
      <c r="F20" s="159" t="s">
        <v>33108</v>
      </c>
      <c r="G20" s="157" t="s">
        <v>114</v>
      </c>
      <c r="H20" s="157" t="str">
        <f t="shared" si="0"/>
        <v>X</v>
      </c>
      <c r="I20" s="160">
        <v>8.35</v>
      </c>
      <c r="J20" s="157"/>
      <c r="K20" s="157" t="s">
        <v>116</v>
      </c>
      <c r="L20" s="161" t="str">
        <f>IF(A20&lt;&gt;"",Input_Lieferant!AR20,"")&amp;""</f>
        <v/>
      </c>
      <c r="M20" s="159"/>
      <c r="N20" s="162" t="s">
        <v>30760</v>
      </c>
      <c r="O20" s="163" t="s">
        <v>33369</v>
      </c>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Materialkurztext DE 13</v>
      </c>
      <c r="C21" s="157" t="s">
        <v>33094</v>
      </c>
      <c r="D21" s="157" t="s">
        <v>30775</v>
      </c>
      <c r="E21" s="158" t="str">
        <f>_xlfn.IFNA(IF(A21&lt;&gt;"", INDEX('G-Partner'!B:B,MATCH(Input_Lieferant!AM21,'G-Partner'!A:A,0)), ""), "***")</f>
        <v>1000053780</v>
      </c>
      <c r="F21" s="159" t="s">
        <v>33109</v>
      </c>
      <c r="G21" s="157" t="s">
        <v>114</v>
      </c>
      <c r="H21" s="157" t="str">
        <f t="shared" si="0"/>
        <v>X</v>
      </c>
      <c r="I21" s="160">
        <v>2.62</v>
      </c>
      <c r="J21" s="157"/>
      <c r="K21" s="157"/>
      <c r="L21" s="161" t="str">
        <f>IF(A21&lt;&gt;"",Input_Lieferant!AR21,"")&amp;""</f>
        <v/>
      </c>
      <c r="M21" s="159" t="s">
        <v>33250</v>
      </c>
      <c r="N21" s="162" t="s">
        <v>30766</v>
      </c>
      <c r="O21" s="163" t="s">
        <v>33370</v>
      </c>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Materialkurztext DE 14</v>
      </c>
      <c r="C22" s="157" t="s">
        <v>33095</v>
      </c>
      <c r="D22" s="157" t="s">
        <v>30776</v>
      </c>
      <c r="E22" s="158" t="str">
        <f>_xlfn.IFNA(IF(A22&lt;&gt;"", INDEX('G-Partner'!B:B,MATCH(Input_Lieferant!AM22,'G-Partner'!A:A,0)), ""), "***")</f>
        <v>1000050022</v>
      </c>
      <c r="F22" s="159" t="s">
        <v>33110</v>
      </c>
      <c r="G22" s="157" t="s">
        <v>114</v>
      </c>
      <c r="H22" s="157" t="str">
        <f t="shared" si="0"/>
        <v>X</v>
      </c>
      <c r="I22" s="160">
        <v>2.08</v>
      </c>
      <c r="J22" s="157"/>
      <c r="K22" s="157"/>
      <c r="L22" s="161" t="str">
        <f>IF(A22&lt;&gt;"",Input_Lieferant!AR22,"")&amp;""</f>
        <v/>
      </c>
      <c r="M22" s="159" t="s">
        <v>33251</v>
      </c>
      <c r="N22" s="162" t="s">
        <v>30757</v>
      </c>
      <c r="O22" s="163" t="s">
        <v>33371</v>
      </c>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Materialkurztext DE 15</v>
      </c>
      <c r="C23" s="157" t="s">
        <v>33094</v>
      </c>
      <c r="D23" s="157" t="s">
        <v>30776</v>
      </c>
      <c r="E23" s="158" t="str">
        <f>_xlfn.IFNA(IF(A23&lt;&gt;"", INDEX('G-Partner'!B:B,MATCH(Input_Lieferant!AM23,'G-Partner'!A:A,0)), ""), "***")</f>
        <v>1000053734</v>
      </c>
      <c r="F23" s="159" t="s">
        <v>33111</v>
      </c>
      <c r="G23" s="157" t="s">
        <v>114</v>
      </c>
      <c r="H23" s="157" t="str">
        <f t="shared" si="0"/>
        <v>X</v>
      </c>
      <c r="I23" s="160">
        <v>8.2200000000000006</v>
      </c>
      <c r="J23" s="157"/>
      <c r="K23" s="157"/>
      <c r="L23" s="161" t="str">
        <f>IF(A23&lt;&gt;"",Input_Lieferant!AR23,"")&amp;""</f>
        <v>3.77</v>
      </c>
      <c r="M23" s="159"/>
      <c r="N23" s="162" t="s">
        <v>30761</v>
      </c>
      <c r="O23" s="163" t="s">
        <v>33372</v>
      </c>
      <c r="P23" s="157"/>
      <c r="Q23" s="157" t="s">
        <v>30781</v>
      </c>
      <c r="R23" s="157"/>
      <c r="S23" s="164">
        <f>IF(A23&lt;&gt;"", IF(Input_Lieferant!Z23="N",1,IF(Input_Lieferant!Z23="X",2,"")),"")</f>
        <v>2</v>
      </c>
    </row>
    <row r="24" spans="1:19" ht="16.25" customHeight="1" x14ac:dyDescent="0.2">
      <c r="A24" s="155">
        <f>IF(LEN(Input_Lieferant!B24&amp;"") &gt;0, VALUE(Input_Lieferant!B24&amp;"")+0,"")</f>
        <v>16</v>
      </c>
      <c r="B24" s="156" t="str">
        <f>Input_Lieferant!D24</f>
        <v>Materialkurztext DE 16</v>
      </c>
      <c r="C24" s="157" t="s">
        <v>33095</v>
      </c>
      <c r="D24" s="157" t="s">
        <v>30772</v>
      </c>
      <c r="E24" s="158" t="str">
        <f>_xlfn.IFNA(IF(A24&lt;&gt;"", INDEX('G-Partner'!B:B,MATCH(Input_Lieferant!AM24,'G-Partner'!A:A,0)), ""), "***")</f>
        <v>1000058433</v>
      </c>
      <c r="F24" s="159" t="s">
        <v>33112</v>
      </c>
      <c r="G24" s="157" t="s">
        <v>114</v>
      </c>
      <c r="H24" s="157" t="str">
        <f t="shared" si="0"/>
        <v>X</v>
      </c>
      <c r="I24" s="160">
        <v>5.54</v>
      </c>
      <c r="J24" s="157" t="s">
        <v>123</v>
      </c>
      <c r="K24" s="157"/>
      <c r="L24" s="161" t="str">
        <f>IF(A24&lt;&gt;"",Input_Lieferant!AR24,"")&amp;""</f>
        <v>0.87</v>
      </c>
      <c r="M24" s="159"/>
      <c r="N24" s="162" t="s">
        <v>30763</v>
      </c>
      <c r="O24" s="163" t="s">
        <v>33373</v>
      </c>
      <c r="P24" s="157"/>
      <c r="Q24" s="157" t="s">
        <v>30782</v>
      </c>
      <c r="R24" s="157"/>
      <c r="S24" s="164">
        <f>IF(A24&lt;&gt;"", IF(Input_Lieferant!Z24="N",1,IF(Input_Lieferant!Z24="X",2,"")),"")</f>
        <v>2</v>
      </c>
    </row>
    <row r="25" spans="1:19" ht="16.25" customHeight="1" x14ac:dyDescent="0.2">
      <c r="A25" s="155">
        <f>IF(LEN(Input_Lieferant!B25&amp;"") &gt;0, VALUE(Input_Lieferant!B25&amp;"")+0,"")</f>
        <v>17</v>
      </c>
      <c r="B25" s="156" t="str">
        <f>Input_Lieferant!D25</f>
        <v>Materialkurztext DE 17</v>
      </c>
      <c r="C25" s="157" t="s">
        <v>33095</v>
      </c>
      <c r="D25" s="157" t="s">
        <v>30772</v>
      </c>
      <c r="E25" s="158" t="str">
        <f>_xlfn.IFNA(IF(A25&lt;&gt;"", INDEX('G-Partner'!B:B,MATCH(Input_Lieferant!AM25,'G-Partner'!A:A,0)), ""), "***")</f>
        <v>1000058326</v>
      </c>
      <c r="F25" s="159" t="s">
        <v>33113</v>
      </c>
      <c r="G25" s="157" t="s">
        <v>138</v>
      </c>
      <c r="H25" s="157" t="str">
        <f t="shared" si="0"/>
        <v>X</v>
      </c>
      <c r="I25" s="160">
        <v>0.48</v>
      </c>
      <c r="J25" s="157" t="s">
        <v>123</v>
      </c>
      <c r="K25" s="157"/>
      <c r="L25" s="161" t="str">
        <f>IF(A25&lt;&gt;"",Input_Lieferant!AR25,"")&amp;""</f>
        <v>1.92</v>
      </c>
      <c r="M25" s="159"/>
      <c r="N25" s="162" t="s">
        <v>30760</v>
      </c>
      <c r="O25" s="163" t="s">
        <v>33374</v>
      </c>
      <c r="P25" s="157"/>
      <c r="Q25" s="157" t="s">
        <v>151</v>
      </c>
      <c r="R25" s="157"/>
      <c r="S25" s="164">
        <f>IF(A25&lt;&gt;"", IF(Input_Lieferant!Z25="N",1,IF(Input_Lieferant!Z25="X",2,"")),"")</f>
        <v>1</v>
      </c>
    </row>
    <row r="26" spans="1:19" ht="16.25" customHeight="1" x14ac:dyDescent="0.2">
      <c r="A26" s="155">
        <f>IF(LEN(Input_Lieferant!B26&amp;"") &gt;0, VALUE(Input_Lieferant!B26&amp;"")+0,"")</f>
        <v>18</v>
      </c>
      <c r="B26" s="156" t="str">
        <f>Input_Lieferant!D26</f>
        <v>Materialkurztext DE 18</v>
      </c>
      <c r="C26" s="157" t="s">
        <v>33095</v>
      </c>
      <c r="D26" s="157" t="s">
        <v>30776</v>
      </c>
      <c r="E26" s="158" t="str">
        <f>_xlfn.IFNA(IF(A26&lt;&gt;"", INDEX('G-Partner'!B:B,MATCH(Input_Lieferant!AM26,'G-Partner'!A:A,0)), ""), "***")</f>
        <v>1000050002</v>
      </c>
      <c r="F26" s="159" t="s">
        <v>33114</v>
      </c>
      <c r="G26" s="157" t="s">
        <v>138</v>
      </c>
      <c r="H26" s="157" t="str">
        <f t="shared" si="0"/>
        <v>X</v>
      </c>
      <c r="I26" s="160">
        <v>1.76</v>
      </c>
      <c r="J26" s="157" t="s">
        <v>123</v>
      </c>
      <c r="K26" s="157"/>
      <c r="L26" s="161" t="str">
        <f>IF(A26&lt;&gt;"",Input_Lieferant!AR26,"")&amp;""</f>
        <v>1.26</v>
      </c>
      <c r="M26" s="159"/>
      <c r="N26" s="162" t="s">
        <v>30768</v>
      </c>
      <c r="O26" s="163" t="s">
        <v>33375</v>
      </c>
      <c r="P26" s="157"/>
      <c r="Q26" s="157" t="s">
        <v>30782</v>
      </c>
      <c r="R26" s="157"/>
      <c r="S26" s="164">
        <f>IF(A26&lt;&gt;"", IF(Input_Lieferant!Z26="N",1,IF(Input_Lieferant!Z26="X",2,"")),"")</f>
        <v>2</v>
      </c>
    </row>
    <row r="27" spans="1:19" ht="16.25" customHeight="1" x14ac:dyDescent="0.2">
      <c r="A27" s="155">
        <f>IF(LEN(Input_Lieferant!B27&amp;"") &gt;0, VALUE(Input_Lieferant!B27&amp;"")+0,"")</f>
        <v>19</v>
      </c>
      <c r="B27" s="156" t="str">
        <f>Input_Lieferant!D27</f>
        <v>Materialkurztext DE 19</v>
      </c>
      <c r="C27" s="157" t="s">
        <v>33091</v>
      </c>
      <c r="D27" s="157" t="s">
        <v>30779</v>
      </c>
      <c r="E27" s="158" t="str">
        <f>_xlfn.IFNA(IF(A27&lt;&gt;"", INDEX('G-Partner'!B:B,MATCH(Input_Lieferant!AM27,'G-Partner'!A:A,0)), ""), "***")</f>
        <v>1000050524</v>
      </c>
      <c r="F27" s="159" t="s">
        <v>33115</v>
      </c>
      <c r="G27" s="157" t="s">
        <v>138</v>
      </c>
      <c r="H27" s="157" t="str">
        <f t="shared" si="0"/>
        <v>X</v>
      </c>
      <c r="I27" s="160">
        <v>3.26</v>
      </c>
      <c r="J27" s="157" t="s">
        <v>123</v>
      </c>
      <c r="K27" s="157"/>
      <c r="L27" s="161" t="str">
        <f>IF(A27&lt;&gt;"",Input_Lieferant!AR27,"")&amp;""</f>
        <v>6.11</v>
      </c>
      <c r="M27" s="159"/>
      <c r="N27" s="162" t="s">
        <v>30766</v>
      </c>
      <c r="O27" s="163" t="s">
        <v>33360</v>
      </c>
      <c r="P27" s="157"/>
      <c r="Q27" s="157" t="s">
        <v>30782</v>
      </c>
      <c r="R27" s="157"/>
      <c r="S27" s="164">
        <f>IF(A27&lt;&gt;"", IF(Input_Lieferant!Z27="N",1,IF(Input_Lieferant!Z27="X",2,"")),"")</f>
        <v>2</v>
      </c>
    </row>
    <row r="28" spans="1:19" ht="16.25" customHeight="1" x14ac:dyDescent="0.2">
      <c r="A28" s="155">
        <f>IF(LEN(Input_Lieferant!B28&amp;"") &gt;0, VALUE(Input_Lieferant!B28&amp;"")+0,"")</f>
        <v>20</v>
      </c>
      <c r="B28" s="156" t="str">
        <f>Input_Lieferant!D28</f>
        <v>Materialkurztext DE 20</v>
      </c>
      <c r="C28" s="157" t="s">
        <v>33096</v>
      </c>
      <c r="D28" s="157" t="s">
        <v>30777</v>
      </c>
      <c r="E28" s="158" t="str">
        <f>_xlfn.IFNA(IF(A28&lt;&gt;"", INDEX('G-Partner'!B:B,MATCH(Input_Lieferant!AM28,'G-Partner'!A:A,0)), ""), "***")</f>
        <v>1000049931</v>
      </c>
      <c r="F28" s="159" t="s">
        <v>33116</v>
      </c>
      <c r="G28" s="157" t="s">
        <v>117</v>
      </c>
      <c r="H28" s="157" t="str">
        <f t="shared" si="0"/>
        <v>X</v>
      </c>
      <c r="I28" s="160">
        <v>8.91</v>
      </c>
      <c r="J28" s="157" t="s">
        <v>123</v>
      </c>
      <c r="K28" s="157"/>
      <c r="L28" s="161" t="str">
        <f>IF(A28&lt;&gt;"",Input_Lieferant!AR28,"")&amp;""</f>
        <v>6.68</v>
      </c>
      <c r="M28" s="159"/>
      <c r="N28" s="162" t="s">
        <v>30757</v>
      </c>
      <c r="O28" s="163" t="s">
        <v>33376</v>
      </c>
      <c r="P28" s="157"/>
      <c r="Q28" s="157" t="s">
        <v>30782</v>
      </c>
      <c r="R28" s="157"/>
      <c r="S28" s="164">
        <f>IF(A28&lt;&gt;"", IF(Input_Lieferant!Z28="N",1,IF(Input_Lieferant!Z28="X",2,"")),"")</f>
        <v>2</v>
      </c>
    </row>
    <row r="29" spans="1:19" ht="16.25" customHeight="1" x14ac:dyDescent="0.2">
      <c r="A29" s="155">
        <f>IF(LEN(Input_Lieferant!B29&amp;"") &gt;0, VALUE(Input_Lieferant!B29&amp;"")+0,"")</f>
        <v>21</v>
      </c>
      <c r="B29" s="156" t="str">
        <f>Input_Lieferant!D29</f>
        <v>Materialkurztext DE 21</v>
      </c>
      <c r="C29" s="157" t="s">
        <v>33094</v>
      </c>
      <c r="D29" s="157" t="s">
        <v>30778</v>
      </c>
      <c r="E29" s="158" t="str">
        <f>_xlfn.IFNA(IF(A29&lt;&gt;"", INDEX('G-Partner'!B:B,MATCH(Input_Lieferant!AM29,'G-Partner'!A:A,0)), ""), "***")</f>
        <v>1000053429</v>
      </c>
      <c r="F29" s="159" t="s">
        <v>33117</v>
      </c>
      <c r="G29" s="157" t="s">
        <v>114</v>
      </c>
      <c r="H29" s="157" t="str">
        <f t="shared" si="0"/>
        <v>X</v>
      </c>
      <c r="I29" s="160">
        <v>1.32</v>
      </c>
      <c r="J29" s="157" t="s">
        <v>123</v>
      </c>
      <c r="K29" s="157"/>
      <c r="L29" s="161" t="str">
        <f>IF(A29&lt;&gt;"",Input_Lieferant!AR29,"")&amp;""</f>
        <v>5.1</v>
      </c>
      <c r="M29" s="159"/>
      <c r="N29" s="162" t="s">
        <v>30769</v>
      </c>
      <c r="O29" s="163" t="s">
        <v>33377</v>
      </c>
      <c r="P29" s="157"/>
      <c r="Q29" s="157" t="s">
        <v>151</v>
      </c>
      <c r="R29" s="157"/>
      <c r="S29" s="164">
        <f>IF(A29&lt;&gt;"", IF(Input_Lieferant!Z29="N",1,IF(Input_Lieferant!Z29="X",2,"")),"")</f>
        <v>1</v>
      </c>
    </row>
    <row r="30" spans="1:19" ht="16.25" customHeight="1" x14ac:dyDescent="0.2">
      <c r="A30" s="155">
        <f>IF(LEN(Input_Lieferant!B30&amp;"") &gt;0, VALUE(Input_Lieferant!B30&amp;"")+0,"")</f>
        <v>22</v>
      </c>
      <c r="B30" s="156" t="str">
        <f>Input_Lieferant!D30</f>
        <v>Materialkurztext DE 22</v>
      </c>
      <c r="C30" s="157" t="s">
        <v>33095</v>
      </c>
      <c r="D30" s="157" t="s">
        <v>30779</v>
      </c>
      <c r="E30" s="158" t="str">
        <f>_xlfn.IFNA(IF(A30&lt;&gt;"", INDEX('G-Partner'!B:B,MATCH(Input_Lieferant!AM30,'G-Partner'!A:A,0)), ""), "***")</f>
        <v>***</v>
      </c>
      <c r="F30" s="159" t="s">
        <v>33118</v>
      </c>
      <c r="G30" s="157" t="s">
        <v>114</v>
      </c>
      <c r="H30" s="157" t="str">
        <f t="shared" si="0"/>
        <v>X</v>
      </c>
      <c r="I30" s="160">
        <v>1.8</v>
      </c>
      <c r="J30" s="157" t="s">
        <v>123</v>
      </c>
      <c r="K30" s="157"/>
      <c r="L30" s="161" t="str">
        <f>IF(A30&lt;&gt;"",Input_Lieferant!AR30,"")&amp;""</f>
        <v>2.38</v>
      </c>
      <c r="M30" s="159"/>
      <c r="N30" s="162" t="s">
        <v>31078</v>
      </c>
      <c r="O30" s="163" t="s">
        <v>33378</v>
      </c>
      <c r="P30" s="157"/>
      <c r="Q30" s="157" t="s">
        <v>151</v>
      </c>
      <c r="R30" s="157"/>
      <c r="S30" s="164">
        <f>IF(A30&lt;&gt;"", IF(Input_Lieferant!Z30="N",1,IF(Input_Lieferant!Z30="X",2,"")),"")</f>
        <v>1</v>
      </c>
    </row>
    <row r="31" spans="1:19" ht="16.25" customHeight="1" x14ac:dyDescent="0.2">
      <c r="A31" s="155">
        <f>IF(LEN(Input_Lieferant!B31&amp;"") &gt;0, VALUE(Input_Lieferant!B31&amp;"")+0,"")</f>
        <v>23</v>
      </c>
      <c r="B31" s="156" t="str">
        <f>Input_Lieferant!D31</f>
        <v>Materialkurztext DE 23</v>
      </c>
      <c r="C31" s="157" t="s">
        <v>33096</v>
      </c>
      <c r="D31" s="157" t="s">
        <v>30776</v>
      </c>
      <c r="E31" s="158" t="str">
        <f>_xlfn.IFNA(IF(A31&lt;&gt;"", INDEX('G-Partner'!B:B,MATCH(Input_Lieferant!AM31,'G-Partner'!A:A,0)), ""), "***")</f>
        <v>***</v>
      </c>
      <c r="F31" s="159" t="s">
        <v>33119</v>
      </c>
      <c r="G31" s="157" t="s">
        <v>138</v>
      </c>
      <c r="H31" s="157" t="str">
        <f t="shared" si="0"/>
        <v>X</v>
      </c>
      <c r="I31" s="160">
        <v>4.95</v>
      </c>
      <c r="J31" s="157" t="s">
        <v>123</v>
      </c>
      <c r="K31" s="157"/>
      <c r="L31" s="161" t="str">
        <f>IF(A31&lt;&gt;"",Input_Lieferant!AR31,"")&amp;""</f>
        <v>9.78</v>
      </c>
      <c r="M31" s="159"/>
      <c r="N31" s="162" t="s">
        <v>30764</v>
      </c>
      <c r="O31" s="163" t="s">
        <v>33376</v>
      </c>
      <c r="P31" s="157"/>
      <c r="Q31" s="157" t="s">
        <v>30782</v>
      </c>
      <c r="R31" s="157"/>
      <c r="S31" s="164">
        <f>IF(A31&lt;&gt;"", IF(Input_Lieferant!Z31="N",1,IF(Input_Lieferant!Z31="X",2,"")),"")</f>
        <v>1</v>
      </c>
    </row>
    <row r="32" spans="1:19" ht="16.25" customHeight="1" x14ac:dyDescent="0.2">
      <c r="A32" s="155">
        <f>IF(LEN(Input_Lieferant!B32&amp;"") &gt;0, VALUE(Input_Lieferant!B32&amp;"")+0,"")</f>
        <v>24</v>
      </c>
      <c r="B32" s="156" t="str">
        <f>Input_Lieferant!D32</f>
        <v>Materialkurztext DE 24</v>
      </c>
      <c r="C32" s="157" t="s">
        <v>33089</v>
      </c>
      <c r="D32" s="157" t="s">
        <v>30774</v>
      </c>
      <c r="E32" s="158" t="str">
        <f>_xlfn.IFNA(IF(A32&lt;&gt;"", INDEX('G-Partner'!B:B,MATCH(Input_Lieferant!AM32,'G-Partner'!A:A,0)), ""), "***")</f>
        <v>***</v>
      </c>
      <c r="F32" s="159" t="s">
        <v>33120</v>
      </c>
      <c r="G32" s="157" t="s">
        <v>138</v>
      </c>
      <c r="H32" s="157" t="str">
        <f t="shared" si="0"/>
        <v>X</v>
      </c>
      <c r="I32" s="160">
        <v>8.99</v>
      </c>
      <c r="J32" s="157"/>
      <c r="K32" s="157"/>
      <c r="L32" s="161" t="str">
        <f>IF(A32&lt;&gt;"",Input_Lieferant!AR32,"")&amp;""</f>
        <v>9.86</v>
      </c>
      <c r="M32" s="159" t="s">
        <v>33252</v>
      </c>
      <c r="N32" s="162" t="s">
        <v>30759</v>
      </c>
      <c r="O32" s="163" t="s">
        <v>33379</v>
      </c>
      <c r="P32" s="157"/>
      <c r="Q32" s="157" t="s">
        <v>30781</v>
      </c>
      <c r="R32" s="157"/>
      <c r="S32" s="164">
        <f>IF(A32&lt;&gt;"", IF(Input_Lieferant!Z32="N",1,IF(Input_Lieferant!Z32="X",2,"")),"")</f>
        <v>1</v>
      </c>
    </row>
    <row r="33" spans="1:19" ht="16.25" customHeight="1" x14ac:dyDescent="0.2">
      <c r="A33" s="155">
        <f>IF(LEN(Input_Lieferant!B33&amp;"") &gt;0, VALUE(Input_Lieferant!B33&amp;"")+0,"")</f>
        <v>25</v>
      </c>
      <c r="B33" s="156" t="str">
        <f>Input_Lieferant!D33</f>
        <v>Materialkurztext DE 25</v>
      </c>
      <c r="C33" s="157" t="s">
        <v>33089</v>
      </c>
      <c r="D33" s="157" t="s">
        <v>30778</v>
      </c>
      <c r="E33" s="158" t="str">
        <f>_xlfn.IFNA(IF(A33&lt;&gt;"", INDEX('G-Partner'!B:B,MATCH(Input_Lieferant!AM33,'G-Partner'!A:A,0)), ""), "***")</f>
        <v>***</v>
      </c>
      <c r="F33" s="159" t="s">
        <v>33121</v>
      </c>
      <c r="G33" s="157" t="s">
        <v>138</v>
      </c>
      <c r="H33" s="157" t="str">
        <f t="shared" si="0"/>
        <v>X</v>
      </c>
      <c r="I33" s="160">
        <v>5.48</v>
      </c>
      <c r="J33" s="157"/>
      <c r="K33" s="157" t="s">
        <v>116</v>
      </c>
      <c r="L33" s="161" t="str">
        <f>IF(A33&lt;&gt;"",Input_Lieferant!AR33,"")&amp;""</f>
        <v>8.19</v>
      </c>
      <c r="M33" s="159" t="s">
        <v>33253</v>
      </c>
      <c r="N33" s="162" t="s">
        <v>31078</v>
      </c>
      <c r="O33" s="163" t="s">
        <v>33380</v>
      </c>
      <c r="P33" s="157"/>
      <c r="Q33" s="157" t="s">
        <v>30782</v>
      </c>
      <c r="R33" s="157"/>
      <c r="S33" s="164">
        <f>IF(A33&lt;&gt;"", IF(Input_Lieferant!Z33="N",1,IF(Input_Lieferant!Z33="X",2,"")),"")</f>
        <v>2</v>
      </c>
    </row>
    <row r="34" spans="1:19" ht="16.25" customHeight="1" x14ac:dyDescent="0.2">
      <c r="A34" s="155">
        <f>IF(LEN(Input_Lieferant!B34&amp;"") &gt;0, VALUE(Input_Lieferant!B34&amp;"")+0,"")</f>
        <v>26</v>
      </c>
      <c r="B34" s="156" t="str">
        <f>Input_Lieferant!D34</f>
        <v>Materialkurztext DE 26</v>
      </c>
      <c r="C34" s="157" t="s">
        <v>33093</v>
      </c>
      <c r="D34" s="157" t="s">
        <v>30773</v>
      </c>
      <c r="E34" s="158" t="str">
        <f>_xlfn.IFNA(IF(A34&lt;&gt;"", INDEX('G-Partner'!B:B,MATCH(Input_Lieferant!AM34,'G-Partner'!A:A,0)), ""), "***")</f>
        <v>***</v>
      </c>
      <c r="F34" s="159" t="s">
        <v>33122</v>
      </c>
      <c r="G34" s="157" t="s">
        <v>138</v>
      </c>
      <c r="H34" s="157" t="str">
        <f t="shared" si="0"/>
        <v>X</v>
      </c>
      <c r="I34" s="160">
        <v>1.28</v>
      </c>
      <c r="J34" s="157"/>
      <c r="K34" s="157" t="s">
        <v>116</v>
      </c>
      <c r="L34" s="161" t="str">
        <f>IF(A34&lt;&gt;"",Input_Lieferant!AR34,"")&amp;""</f>
        <v>5.22</v>
      </c>
      <c r="M34" s="159" t="s">
        <v>33254</v>
      </c>
      <c r="N34" s="162" t="s">
        <v>30764</v>
      </c>
      <c r="O34" s="163" t="s">
        <v>33375</v>
      </c>
      <c r="P34" s="157" t="s">
        <v>135</v>
      </c>
      <c r="Q34" s="157" t="s">
        <v>30782</v>
      </c>
      <c r="R34" s="157"/>
      <c r="S34" s="164">
        <f>IF(A34&lt;&gt;"", IF(Input_Lieferant!Z34="N",1,IF(Input_Lieferant!Z34="X",2,"")),"")</f>
        <v>1</v>
      </c>
    </row>
    <row r="35" spans="1:19" ht="16.25" customHeight="1" x14ac:dyDescent="0.2">
      <c r="A35" s="155">
        <f>IF(LEN(Input_Lieferant!B35&amp;"") &gt;0, VALUE(Input_Lieferant!B35&amp;"")+0,"")</f>
        <v>27</v>
      </c>
      <c r="B35" s="156" t="str">
        <f>Input_Lieferant!D35</f>
        <v>Materialkurztext DE 27</v>
      </c>
      <c r="C35" s="157" t="s">
        <v>33091</v>
      </c>
      <c r="D35" s="157" t="s">
        <v>30776</v>
      </c>
      <c r="E35" s="158" t="str">
        <f>_xlfn.IFNA(IF(A35&lt;&gt;"", INDEX('G-Partner'!B:B,MATCH(Input_Lieferant!AM35,'G-Partner'!A:A,0)), ""), "***")</f>
        <v>***</v>
      </c>
      <c r="F35" s="159" t="s">
        <v>33123</v>
      </c>
      <c r="G35" s="157" t="s">
        <v>138</v>
      </c>
      <c r="H35" s="157" t="str">
        <f t="shared" si="0"/>
        <v>X</v>
      </c>
      <c r="I35" s="160">
        <v>9.4600000000000009</v>
      </c>
      <c r="J35" s="157"/>
      <c r="K35" s="157" t="s">
        <v>116</v>
      </c>
      <c r="L35" s="161" t="str">
        <f>IF(A35&lt;&gt;"",Input_Lieferant!AR35,"")&amp;""</f>
        <v>8.47</v>
      </c>
      <c r="M35" s="159" t="s">
        <v>33255</v>
      </c>
      <c r="N35" s="162" t="s">
        <v>30764</v>
      </c>
      <c r="O35" s="163" t="s">
        <v>33381</v>
      </c>
      <c r="P35" s="157" t="s">
        <v>114</v>
      </c>
      <c r="Q35" s="157"/>
      <c r="R35" s="157"/>
      <c r="S35" s="164">
        <f>IF(A35&lt;&gt;"", IF(Input_Lieferant!Z35="N",1,IF(Input_Lieferant!Z35="X",2,"")),"")</f>
        <v>1</v>
      </c>
    </row>
    <row r="36" spans="1:19" ht="16.25" customHeight="1" x14ac:dyDescent="0.2">
      <c r="A36" s="155">
        <f>IF(LEN(Input_Lieferant!B36&amp;"") &gt;0, VALUE(Input_Lieferant!B36&amp;"")+0,"")</f>
        <v>28</v>
      </c>
      <c r="B36" s="156" t="str">
        <f>Input_Lieferant!D36</f>
        <v>Materialkurztext DE 28</v>
      </c>
      <c r="C36" s="157" t="s">
        <v>33090</v>
      </c>
      <c r="D36" s="157" t="s">
        <v>30776</v>
      </c>
      <c r="E36" s="158" t="str">
        <f>_xlfn.IFNA(IF(A36&lt;&gt;"", INDEX('G-Partner'!B:B,MATCH(Input_Lieferant!AM36,'G-Partner'!A:A,0)), ""), "***")</f>
        <v>***</v>
      </c>
      <c r="F36" s="159" t="s">
        <v>33124</v>
      </c>
      <c r="G36" s="157" t="s">
        <v>138</v>
      </c>
      <c r="H36" s="157" t="str">
        <f t="shared" si="0"/>
        <v>X</v>
      </c>
      <c r="I36" s="160">
        <v>6.55</v>
      </c>
      <c r="J36" s="157"/>
      <c r="K36" s="157" t="s">
        <v>116</v>
      </c>
      <c r="L36" s="161" t="str">
        <f>IF(A36&lt;&gt;"",Input_Lieferant!AR36,"")&amp;""</f>
        <v>8.8</v>
      </c>
      <c r="M36" s="159" t="s">
        <v>33256</v>
      </c>
      <c r="N36" s="162" t="s">
        <v>30765</v>
      </c>
      <c r="O36" s="163" t="s">
        <v>33382</v>
      </c>
      <c r="P36" s="157" t="s">
        <v>114</v>
      </c>
      <c r="Q36" s="157"/>
      <c r="R36" s="157"/>
      <c r="S36" s="164">
        <f>IF(A36&lt;&gt;"", IF(Input_Lieferant!Z36="N",1,IF(Input_Lieferant!Z36="X",2,"")),"")</f>
        <v>1</v>
      </c>
    </row>
    <row r="37" spans="1:19" ht="16.25" customHeight="1" x14ac:dyDescent="0.2">
      <c r="A37" s="155">
        <f>IF(LEN(Input_Lieferant!B37&amp;"") &gt;0, VALUE(Input_Lieferant!B37&amp;"")+0,"")</f>
        <v>29</v>
      </c>
      <c r="B37" s="156" t="str">
        <f>Input_Lieferant!D37</f>
        <v>Materialkurztext DE 29</v>
      </c>
      <c r="C37" s="157" t="s">
        <v>33095</v>
      </c>
      <c r="D37" s="157" t="s">
        <v>30775</v>
      </c>
      <c r="E37" s="158" t="str">
        <f>_xlfn.IFNA(IF(A37&lt;&gt;"", INDEX('G-Partner'!B:B,MATCH(Input_Lieferant!AM37,'G-Partner'!A:A,0)), ""), "***")</f>
        <v>***</v>
      </c>
      <c r="F37" s="159" t="s">
        <v>33125</v>
      </c>
      <c r="G37" s="157" t="s">
        <v>138</v>
      </c>
      <c r="H37" s="157" t="str">
        <f t="shared" si="0"/>
        <v>X</v>
      </c>
      <c r="I37" s="160"/>
      <c r="J37" s="157"/>
      <c r="K37" s="157" t="s">
        <v>116</v>
      </c>
      <c r="L37" s="161" t="str">
        <f>IF(A37&lt;&gt;"",Input_Lieferant!AR37,"")&amp;""</f>
        <v>0.7</v>
      </c>
      <c r="M37" s="159" t="s">
        <v>33257</v>
      </c>
      <c r="N37" s="162" t="s">
        <v>30769</v>
      </c>
      <c r="O37" s="163" t="s">
        <v>33363</v>
      </c>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Materialkurztext DE 30</v>
      </c>
      <c r="C38" s="157" t="s">
        <v>33093</v>
      </c>
      <c r="D38" s="157" t="s">
        <v>30778</v>
      </c>
      <c r="E38" s="158" t="str">
        <f>_xlfn.IFNA(IF(A38&lt;&gt;"", INDEX('G-Partner'!B:B,MATCH(Input_Lieferant!AM38,'G-Partner'!A:A,0)), ""), "***")</f>
        <v>***</v>
      </c>
      <c r="F38" s="159" t="s">
        <v>33126</v>
      </c>
      <c r="G38" s="157" t="s">
        <v>138</v>
      </c>
      <c r="H38" s="157" t="str">
        <f t="shared" si="0"/>
        <v>X</v>
      </c>
      <c r="I38" s="160"/>
      <c r="J38" s="157"/>
      <c r="K38" s="157" t="s">
        <v>116</v>
      </c>
      <c r="L38" s="161" t="str">
        <f>IF(A38&lt;&gt;"",Input_Lieferant!AR38,"")&amp;""</f>
        <v>6.85</v>
      </c>
      <c r="M38" s="159"/>
      <c r="N38" s="162" t="s">
        <v>30767</v>
      </c>
      <c r="O38" s="163" t="s">
        <v>33383</v>
      </c>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Materialkurztext DE 31</v>
      </c>
      <c r="C39" s="157" t="s">
        <v>33090</v>
      </c>
      <c r="D39" s="157" t="s">
        <v>30780</v>
      </c>
      <c r="E39" s="158" t="str">
        <f>_xlfn.IFNA(IF(A39&lt;&gt;"", INDEX('G-Partner'!B:B,MATCH(Input_Lieferant!AM39,'G-Partner'!A:A,0)), ""), "***")</f>
        <v>1000058433</v>
      </c>
      <c r="F39" s="159" t="s">
        <v>33127</v>
      </c>
      <c r="G39" s="157" t="s">
        <v>138</v>
      </c>
      <c r="H39" s="157" t="str">
        <f t="shared" si="0"/>
        <v>X</v>
      </c>
      <c r="I39" s="160"/>
      <c r="J39" s="157" t="s">
        <v>123</v>
      </c>
      <c r="K39" s="157" t="s">
        <v>116</v>
      </c>
      <c r="L39" s="161" t="str">
        <f>IF(A39&lt;&gt;"",Input_Lieferant!AR39,"")&amp;""</f>
        <v>6.09</v>
      </c>
      <c r="M39" s="159"/>
      <c r="N39" s="162" t="s">
        <v>30769</v>
      </c>
      <c r="O39" s="163" t="s">
        <v>33378</v>
      </c>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Materialkurztext DE 32</v>
      </c>
      <c r="C40" s="157" t="s">
        <v>33089</v>
      </c>
      <c r="D40" s="157" t="s">
        <v>30779</v>
      </c>
      <c r="E40" s="158" t="str">
        <f>_xlfn.IFNA(IF(A40&lt;&gt;"", INDEX('G-Partner'!B:B,MATCH(Input_Lieferant!AM40,'G-Partner'!A:A,0)), ""), "***")</f>
        <v>1000052368</v>
      </c>
      <c r="F40" s="159" t="s">
        <v>33128</v>
      </c>
      <c r="G40" s="157" t="s">
        <v>138</v>
      </c>
      <c r="H40" s="157" t="str">
        <f t="shared" si="0"/>
        <v>X</v>
      </c>
      <c r="I40" s="160"/>
      <c r="J40" s="157" t="s">
        <v>123</v>
      </c>
      <c r="K40" s="157" t="s">
        <v>116</v>
      </c>
      <c r="L40" s="161" t="str">
        <f>IF(A40&lt;&gt;"",Input_Lieferant!AR40,"")&amp;""</f>
        <v>3.57</v>
      </c>
      <c r="M40" s="159"/>
      <c r="N40" s="162" t="s">
        <v>31078</v>
      </c>
      <c r="O40" s="163" t="s">
        <v>33384</v>
      </c>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Materialkurztext DE 33</v>
      </c>
      <c r="C41" s="157" t="s">
        <v>33092</v>
      </c>
      <c r="D41" s="157" t="s">
        <v>30773</v>
      </c>
      <c r="E41" s="158" t="str">
        <f>_xlfn.IFNA(IF(A41&lt;&gt;"", INDEX('G-Partner'!B:B,MATCH(Input_Lieferant!AM41,'G-Partner'!A:A,0)), ""), "***")</f>
        <v>1000056050</v>
      </c>
      <c r="F41" s="159" t="s">
        <v>33129</v>
      </c>
      <c r="G41" s="157" t="s">
        <v>117</v>
      </c>
      <c r="H41" s="157" t="str">
        <f t="shared" si="0"/>
        <v>X</v>
      </c>
      <c r="I41" s="160"/>
      <c r="J41" s="157" t="s">
        <v>123</v>
      </c>
      <c r="K41" s="157" t="s">
        <v>116</v>
      </c>
      <c r="L41" s="161" t="str">
        <f>IF(A41&lt;&gt;"",Input_Lieferant!AR41,"")&amp;""</f>
        <v>4.53</v>
      </c>
      <c r="M41" s="159"/>
      <c r="N41" s="162" t="s">
        <v>30765</v>
      </c>
      <c r="O41" s="163" t="s">
        <v>33385</v>
      </c>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Materialkurztext DE 34</v>
      </c>
      <c r="C42" s="157" t="s">
        <v>33094</v>
      </c>
      <c r="D42" s="157" t="s">
        <v>30776</v>
      </c>
      <c r="E42" s="158" t="str">
        <f>_xlfn.IFNA(IF(A42&lt;&gt;"", INDEX('G-Partner'!B:B,MATCH(Input_Lieferant!AM42,'G-Partner'!A:A,0)), ""), "***")</f>
        <v>1000046209</v>
      </c>
      <c r="F42" s="159" t="s">
        <v>33130</v>
      </c>
      <c r="G42" s="157" t="s">
        <v>138</v>
      </c>
      <c r="H42" s="157" t="str">
        <f t="shared" si="0"/>
        <v>X</v>
      </c>
      <c r="I42" s="160"/>
      <c r="J42" s="157" t="s">
        <v>123</v>
      </c>
      <c r="K42" s="157" t="s">
        <v>116</v>
      </c>
      <c r="L42" s="161" t="str">
        <f>IF(A42&lt;&gt;"",Input_Lieferant!AR42,"")&amp;""</f>
        <v>7.02</v>
      </c>
      <c r="M42" s="159"/>
      <c r="N42" s="162" t="s">
        <v>30763</v>
      </c>
      <c r="O42" s="163" t="s">
        <v>33384</v>
      </c>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Materialkurztext DE 35</v>
      </c>
      <c r="C43" s="157" t="s">
        <v>33094</v>
      </c>
      <c r="D43" s="157" t="s">
        <v>30778</v>
      </c>
      <c r="E43" s="158" t="str">
        <f>_xlfn.IFNA(IF(A43&lt;&gt;"", INDEX('G-Partner'!B:B,MATCH(Input_Lieferant!AM43,'G-Partner'!A:A,0)), ""), "***")</f>
        <v>1000046112</v>
      </c>
      <c r="F43" s="159" t="s">
        <v>33131</v>
      </c>
      <c r="G43" s="157" t="s">
        <v>138</v>
      </c>
      <c r="H43" s="157" t="str">
        <f t="shared" si="0"/>
        <v>X</v>
      </c>
      <c r="I43" s="160"/>
      <c r="J43" s="157" t="s">
        <v>123</v>
      </c>
      <c r="K43" s="157" t="s">
        <v>116</v>
      </c>
      <c r="L43" s="161" t="str">
        <f>IF(A43&lt;&gt;"",Input_Lieferant!AR43,"")&amp;""</f>
        <v>7.12</v>
      </c>
      <c r="M43" s="159"/>
      <c r="N43" s="162" t="s">
        <v>30758</v>
      </c>
      <c r="O43" s="163" t="s">
        <v>33386</v>
      </c>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Materialkurztext DE 36</v>
      </c>
      <c r="C44" s="157" t="s">
        <v>33093</v>
      </c>
      <c r="D44" s="157" t="s">
        <v>30774</v>
      </c>
      <c r="E44" s="158" t="str">
        <f>_xlfn.IFNA(IF(A44&lt;&gt;"", INDEX('G-Partner'!B:B,MATCH(Input_Lieferant!AM44,'G-Partner'!A:A,0)), ""), "***")</f>
        <v>1000048997</v>
      </c>
      <c r="F44" s="159" t="s">
        <v>33132</v>
      </c>
      <c r="G44" s="157" t="s">
        <v>114</v>
      </c>
      <c r="H44" s="157"/>
      <c r="I44" s="160"/>
      <c r="J44" s="157" t="s">
        <v>123</v>
      </c>
      <c r="K44" s="157" t="s">
        <v>116</v>
      </c>
      <c r="L44" s="161" t="str">
        <f>IF(A44&lt;&gt;"",Input_Lieferant!AR44,"")&amp;""</f>
        <v>7.2</v>
      </c>
      <c r="M44" s="159"/>
      <c r="N44" s="162" t="s">
        <v>30765</v>
      </c>
      <c r="O44" s="163" t="s">
        <v>33373</v>
      </c>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Materialkurztext DE 37</v>
      </c>
      <c r="C45" s="157" t="s">
        <v>33095</v>
      </c>
      <c r="D45" s="157" t="s">
        <v>30778</v>
      </c>
      <c r="E45" s="158" t="str">
        <f>_xlfn.IFNA(IF(A45&lt;&gt;"", INDEX('G-Partner'!B:B,MATCH(Input_Lieferant!AM45,'G-Partner'!A:A,0)), ""), "***")</f>
        <v>1000004103</v>
      </c>
      <c r="F45" s="159" t="s">
        <v>33133</v>
      </c>
      <c r="G45" s="157" t="s">
        <v>138</v>
      </c>
      <c r="H45" s="157"/>
      <c r="I45" s="160"/>
      <c r="J45" s="157" t="s">
        <v>123</v>
      </c>
      <c r="K45" s="157" t="s">
        <v>116</v>
      </c>
      <c r="L45" s="161" t="str">
        <f>IF(A45&lt;&gt;"",Input_Lieferant!AR45,"")&amp;""</f>
        <v>0.2</v>
      </c>
      <c r="M45" s="159"/>
      <c r="N45" s="162" t="s">
        <v>31078</v>
      </c>
      <c r="O45" s="163" t="s">
        <v>33387</v>
      </c>
      <c r="P45" s="157"/>
      <c r="Q45" s="157" t="s">
        <v>30782</v>
      </c>
      <c r="R45" s="157"/>
      <c r="S45" s="164">
        <f>IF(A45&lt;&gt;"", IF(Input_Lieferant!Z45="N",1,IF(Input_Lieferant!Z45="X",2,"")),"")</f>
        <v>1</v>
      </c>
    </row>
    <row r="46" spans="1:19" ht="16.25" customHeight="1" x14ac:dyDescent="0.2">
      <c r="A46" s="155">
        <f>IF(LEN(Input_Lieferant!B46&amp;"") &gt;0, VALUE(Input_Lieferant!B46&amp;"")+0,"")</f>
        <v>38</v>
      </c>
      <c r="B46" s="156" t="str">
        <f>Input_Lieferant!D46</f>
        <v>Materialkurztext DE 38</v>
      </c>
      <c r="C46" s="157" t="s">
        <v>33094</v>
      </c>
      <c r="D46" s="157" t="s">
        <v>30778</v>
      </c>
      <c r="E46" s="158" t="str">
        <f>_xlfn.IFNA(IF(A46&lt;&gt;"", INDEX('G-Partner'!B:B,MATCH(Input_Lieferant!AM46,'G-Partner'!A:A,0)), ""), "***")</f>
        <v>1000051317</v>
      </c>
      <c r="F46" s="159" t="s">
        <v>33134</v>
      </c>
      <c r="G46" s="157" t="s">
        <v>117</v>
      </c>
      <c r="H46" s="157"/>
      <c r="I46" s="160"/>
      <c r="J46" s="157" t="s">
        <v>123</v>
      </c>
      <c r="K46" s="157" t="s">
        <v>116</v>
      </c>
      <c r="L46" s="161" t="str">
        <f>IF(A46&lt;&gt;"",Input_Lieferant!AR46,"")&amp;""</f>
        <v>3.24</v>
      </c>
      <c r="M46" s="159"/>
      <c r="N46" s="162" t="s">
        <v>30766</v>
      </c>
      <c r="O46" s="163" t="s">
        <v>33388</v>
      </c>
      <c r="P46" s="157"/>
      <c r="Q46" s="157" t="s">
        <v>30783</v>
      </c>
      <c r="R46" s="157"/>
      <c r="S46" s="164">
        <f>IF(A46&lt;&gt;"", IF(Input_Lieferant!Z46="N",1,IF(Input_Lieferant!Z46="X",2,"")),"")</f>
        <v>2</v>
      </c>
    </row>
    <row r="47" spans="1:19" ht="16.25" customHeight="1" x14ac:dyDescent="0.2">
      <c r="A47" s="155">
        <f>IF(LEN(Input_Lieferant!B47&amp;"") &gt;0, VALUE(Input_Lieferant!B47&amp;"")+0,"")</f>
        <v>39</v>
      </c>
      <c r="B47" s="156" t="str">
        <f>Input_Lieferant!D47</f>
        <v>Materialkurztext DE 39</v>
      </c>
      <c r="C47" s="157" t="s">
        <v>33092</v>
      </c>
      <c r="D47" s="157" t="s">
        <v>30779</v>
      </c>
      <c r="E47" s="158" t="str">
        <f>_xlfn.IFNA(IF(A47&lt;&gt;"", INDEX('G-Partner'!B:B,MATCH(Input_Lieferant!AM47,'G-Partner'!A:A,0)), ""), "***")</f>
        <v>1000057775</v>
      </c>
      <c r="F47" s="159" t="s">
        <v>33135</v>
      </c>
      <c r="G47" s="157" t="s">
        <v>138</v>
      </c>
      <c r="H47" s="157"/>
      <c r="I47" s="160"/>
      <c r="J47" s="157" t="s">
        <v>123</v>
      </c>
      <c r="K47" s="157" t="s">
        <v>116</v>
      </c>
      <c r="L47" s="161" t="str">
        <f>IF(A47&lt;&gt;"",Input_Lieferant!AR47,"")&amp;""</f>
        <v/>
      </c>
      <c r="M47" s="159"/>
      <c r="N47" s="162" t="s">
        <v>30759</v>
      </c>
      <c r="O47" s="163" t="s">
        <v>33373</v>
      </c>
      <c r="P47" s="157"/>
      <c r="Q47" s="157" t="s">
        <v>30783</v>
      </c>
      <c r="R47" s="157"/>
      <c r="S47" s="164">
        <f>IF(A47&lt;&gt;"", IF(Input_Lieferant!Z47="N",1,IF(Input_Lieferant!Z47="X",2,"")),"")</f>
        <v>2</v>
      </c>
    </row>
    <row r="48" spans="1:19" ht="16.25" customHeight="1" x14ac:dyDescent="0.2">
      <c r="A48" s="155">
        <f>IF(LEN(Input_Lieferant!B48&amp;"") &gt;0, VALUE(Input_Lieferant!B48&amp;"")+0,"")</f>
        <v>40</v>
      </c>
      <c r="B48" s="156" t="str">
        <f>Input_Lieferant!D48</f>
        <v>Materialkurztext DE 40</v>
      </c>
      <c r="C48" s="157" t="s">
        <v>33095</v>
      </c>
      <c r="D48" s="157" t="s">
        <v>30778</v>
      </c>
      <c r="E48" s="158" t="str">
        <f>_xlfn.IFNA(IF(A48&lt;&gt;"", INDEX('G-Partner'!B:B,MATCH(Input_Lieferant!AM48,'G-Partner'!A:A,0)), ""), "***")</f>
        <v>1000053071</v>
      </c>
      <c r="F48" s="159" t="s">
        <v>33136</v>
      </c>
      <c r="G48" s="157" t="s">
        <v>114</v>
      </c>
      <c r="H48" s="157"/>
      <c r="I48" s="160">
        <v>6.12</v>
      </c>
      <c r="J48" s="157" t="s">
        <v>123</v>
      </c>
      <c r="K48" s="157" t="s">
        <v>116</v>
      </c>
      <c r="L48" s="161" t="str">
        <f>IF(A48&lt;&gt;"",Input_Lieferant!AR48,"")&amp;""</f>
        <v/>
      </c>
      <c r="M48" s="159"/>
      <c r="N48" s="162" t="s">
        <v>30761</v>
      </c>
      <c r="O48" s="163" t="s">
        <v>33371</v>
      </c>
      <c r="P48" s="157"/>
      <c r="Q48" s="157" t="s">
        <v>30782</v>
      </c>
      <c r="R48" s="157"/>
      <c r="S48" s="164">
        <f>IF(A48&lt;&gt;"", IF(Input_Lieferant!Z48="N",1,IF(Input_Lieferant!Z48="X",2,"")),"")</f>
        <v>1</v>
      </c>
    </row>
    <row r="49" spans="1:19" ht="16.25" customHeight="1" x14ac:dyDescent="0.2">
      <c r="A49" s="155">
        <f>IF(LEN(Input_Lieferant!B49&amp;"") &gt;0, VALUE(Input_Lieferant!B49&amp;"")+0,"")</f>
        <v>41</v>
      </c>
      <c r="B49" s="156" t="str">
        <f>Input_Lieferant!D49</f>
        <v>Materialkurztext DE 41</v>
      </c>
      <c r="C49" s="157" t="s">
        <v>33090</v>
      </c>
      <c r="D49" s="157" t="s">
        <v>30776</v>
      </c>
      <c r="E49" s="158" t="str">
        <f>_xlfn.IFNA(IF(A49&lt;&gt;"", INDEX('G-Partner'!B:B,MATCH(Input_Lieferant!AM49,'G-Partner'!A:A,0)), ""), "***")</f>
        <v>1000050524</v>
      </c>
      <c r="F49" s="159" t="s">
        <v>33137</v>
      </c>
      <c r="G49" s="157" t="s">
        <v>114</v>
      </c>
      <c r="H49" s="157"/>
      <c r="I49" s="160">
        <v>0.83</v>
      </c>
      <c r="J49" s="157" t="s">
        <v>123</v>
      </c>
      <c r="K49" s="157" t="s">
        <v>116</v>
      </c>
      <c r="L49" s="161" t="str">
        <f>IF(A49&lt;&gt;"",Input_Lieferant!AR49,"")&amp;""</f>
        <v/>
      </c>
      <c r="M49" s="159" t="s">
        <v>33258</v>
      </c>
      <c r="N49" s="162" t="s">
        <v>30759</v>
      </c>
      <c r="O49" s="163" t="s">
        <v>33389</v>
      </c>
      <c r="P49" s="157" t="s">
        <v>114</v>
      </c>
      <c r="Q49" s="157" t="s">
        <v>30781</v>
      </c>
      <c r="R49" s="157"/>
      <c r="S49" s="164">
        <f>IF(A49&lt;&gt;"", IF(Input_Lieferant!Z49="N",1,IF(Input_Lieferant!Z49="X",2,"")),"")</f>
        <v>1</v>
      </c>
    </row>
    <row r="50" spans="1:19" ht="16.25" customHeight="1" x14ac:dyDescent="0.2">
      <c r="A50" s="155">
        <f>IF(LEN(Input_Lieferant!B50&amp;"") &gt;0, VALUE(Input_Lieferant!B50&amp;"")+0,"")</f>
        <v>42</v>
      </c>
      <c r="B50" s="156" t="str">
        <f>Input_Lieferant!D50</f>
        <v>Materialkurztext DE 42</v>
      </c>
      <c r="C50" s="157" t="s">
        <v>33094</v>
      </c>
      <c r="D50" s="157" t="s">
        <v>30774</v>
      </c>
      <c r="E50" s="158" t="str">
        <f>_xlfn.IFNA(IF(A50&lt;&gt;"", INDEX('G-Partner'!B:B,MATCH(Input_Lieferant!AM50,'G-Partner'!A:A,0)), ""), "***")</f>
        <v>1000059268</v>
      </c>
      <c r="F50" s="159" t="s">
        <v>33138</v>
      </c>
      <c r="G50" s="157" t="s">
        <v>138</v>
      </c>
      <c r="H50" s="157"/>
      <c r="I50" s="160">
        <v>6.11</v>
      </c>
      <c r="J50" s="157" t="s">
        <v>123</v>
      </c>
      <c r="K50" s="157" t="s">
        <v>116</v>
      </c>
      <c r="L50" s="161" t="str">
        <f>IF(A50&lt;&gt;"",Input_Lieferant!AR50,"")&amp;""</f>
        <v/>
      </c>
      <c r="M50" s="159" t="s">
        <v>33259</v>
      </c>
      <c r="N50" s="162" t="s">
        <v>30758</v>
      </c>
      <c r="O50" s="163" t="s">
        <v>33390</v>
      </c>
      <c r="P50" s="157" t="s">
        <v>115</v>
      </c>
      <c r="Q50" s="157" t="s">
        <v>30781</v>
      </c>
      <c r="R50" s="157"/>
      <c r="S50" s="164">
        <f>IF(A50&lt;&gt;"", IF(Input_Lieferant!Z50="N",1,IF(Input_Lieferant!Z50="X",2,"")),"")</f>
        <v>2</v>
      </c>
    </row>
    <row r="51" spans="1:19" ht="16.25" customHeight="1" x14ac:dyDescent="0.2">
      <c r="A51" s="155">
        <f>IF(LEN(Input_Lieferant!B51&amp;"") &gt;0, VALUE(Input_Lieferant!B51&amp;"")+0,"")</f>
        <v>43</v>
      </c>
      <c r="B51" s="156" t="str">
        <f>Input_Lieferant!D51</f>
        <v>Materialkurztext DE 43</v>
      </c>
      <c r="C51" s="157" t="s">
        <v>33095</v>
      </c>
      <c r="D51" s="157" t="s">
        <v>30777</v>
      </c>
      <c r="E51" s="158" t="str">
        <f>_xlfn.IFNA(IF(A51&lt;&gt;"", INDEX('G-Partner'!B:B,MATCH(Input_Lieferant!AM51,'G-Partner'!A:A,0)), ""), "***")</f>
        <v>1000050686</v>
      </c>
      <c r="F51" s="159" t="s">
        <v>33139</v>
      </c>
      <c r="G51" s="157" t="s">
        <v>114</v>
      </c>
      <c r="H51" s="157"/>
      <c r="I51" s="160">
        <v>3.59</v>
      </c>
      <c r="J51" s="157" t="s">
        <v>123</v>
      </c>
      <c r="K51" s="157" t="s">
        <v>116</v>
      </c>
      <c r="L51" s="161" t="str">
        <f>IF(A51&lt;&gt;"",Input_Lieferant!AR51,"")&amp;""</f>
        <v/>
      </c>
      <c r="M51" s="159" t="s">
        <v>33260</v>
      </c>
      <c r="N51" s="162" t="s">
        <v>30758</v>
      </c>
      <c r="O51" s="163" t="s">
        <v>33391</v>
      </c>
      <c r="P51" s="157" t="s">
        <v>114</v>
      </c>
      <c r="Q51" s="157" t="s">
        <v>151</v>
      </c>
      <c r="R51" s="157"/>
      <c r="S51" s="164">
        <f>IF(A51&lt;&gt;"", IF(Input_Lieferant!Z51="N",1,IF(Input_Lieferant!Z51="X",2,"")),"")</f>
        <v>2</v>
      </c>
    </row>
    <row r="52" spans="1:19" ht="16.25" customHeight="1" x14ac:dyDescent="0.2">
      <c r="A52" s="155">
        <f>IF(LEN(Input_Lieferant!B52&amp;"") &gt;0, VALUE(Input_Lieferant!B52&amp;"")+0,"")</f>
        <v>44</v>
      </c>
      <c r="B52" s="156" t="str">
        <f>Input_Lieferant!D52</f>
        <v>Materialkurztext DE 44</v>
      </c>
      <c r="C52" s="157" t="s">
        <v>33091</v>
      </c>
      <c r="D52" s="157" t="s">
        <v>30774</v>
      </c>
      <c r="E52" s="158" t="str">
        <f>_xlfn.IFNA(IF(A52&lt;&gt;"", INDEX('G-Partner'!B:B,MATCH(Input_Lieferant!AM52,'G-Partner'!A:A,0)), ""), "***")</f>
        <v>1000053605</v>
      </c>
      <c r="F52" s="159" t="s">
        <v>33140</v>
      </c>
      <c r="G52" s="157" t="s">
        <v>114</v>
      </c>
      <c r="H52" s="157"/>
      <c r="I52" s="160">
        <v>6.49</v>
      </c>
      <c r="J52" s="157" t="s">
        <v>123</v>
      </c>
      <c r="K52" s="157" t="s">
        <v>116</v>
      </c>
      <c r="L52" s="161" t="str">
        <f>IF(A52&lt;&gt;"",Input_Lieferant!AR52,"")&amp;""</f>
        <v/>
      </c>
      <c r="M52" s="159"/>
      <c r="N52" s="162" t="s">
        <v>30769</v>
      </c>
      <c r="O52" s="163" t="s">
        <v>33392</v>
      </c>
      <c r="P52" s="157" t="s">
        <v>135</v>
      </c>
      <c r="Q52" s="157" t="s">
        <v>151</v>
      </c>
      <c r="R52" s="157"/>
      <c r="S52" s="164">
        <f>IF(A52&lt;&gt;"", IF(Input_Lieferant!Z52="N",1,IF(Input_Lieferant!Z52="X",2,"")),"")</f>
        <v>1</v>
      </c>
    </row>
    <row r="53" spans="1:19" ht="16.25" customHeight="1" x14ac:dyDescent="0.2">
      <c r="A53" s="155">
        <f>IF(LEN(Input_Lieferant!B53&amp;"") &gt;0, VALUE(Input_Lieferant!B53&amp;"")+0,"")</f>
        <v>45</v>
      </c>
      <c r="B53" s="156" t="str">
        <f>Input_Lieferant!D53</f>
        <v>Materialkurztext DE 45</v>
      </c>
      <c r="C53" s="157" t="s">
        <v>33093</v>
      </c>
      <c r="D53" s="157" t="s">
        <v>30774</v>
      </c>
      <c r="E53" s="158" t="str">
        <f>_xlfn.IFNA(IF(A53&lt;&gt;"", INDEX('G-Partner'!B:B,MATCH(Input_Lieferant!AM53,'G-Partner'!A:A,0)), ""), "***")</f>
        <v>1000047557</v>
      </c>
      <c r="F53" s="159" t="s">
        <v>33141</v>
      </c>
      <c r="G53" s="157" t="s">
        <v>138</v>
      </c>
      <c r="H53" s="157"/>
      <c r="I53" s="160">
        <v>1.45</v>
      </c>
      <c r="J53" s="157" t="s">
        <v>123</v>
      </c>
      <c r="K53" s="157" t="s">
        <v>116</v>
      </c>
      <c r="L53" s="161" t="str">
        <f>IF(A53&lt;&gt;"",Input_Lieferant!AR53,"")&amp;""</f>
        <v/>
      </c>
      <c r="M53" s="159"/>
      <c r="N53" s="162" t="s">
        <v>30764</v>
      </c>
      <c r="O53" s="163" t="s">
        <v>33364</v>
      </c>
      <c r="P53" s="157" t="s">
        <v>115</v>
      </c>
      <c r="Q53" s="157"/>
      <c r="R53" s="157"/>
      <c r="S53" s="164">
        <f>IF(A53&lt;&gt;"", IF(Input_Lieferant!Z53="N",1,IF(Input_Lieferant!Z53="X",2,"")),"")</f>
        <v>2</v>
      </c>
    </row>
    <row r="54" spans="1:19" ht="16.25" customHeight="1" x14ac:dyDescent="0.2">
      <c r="A54" s="155">
        <f>IF(LEN(Input_Lieferant!B54&amp;"") &gt;0, VALUE(Input_Lieferant!B54&amp;"")+0,"")</f>
        <v>46</v>
      </c>
      <c r="B54" s="156" t="str">
        <f>Input_Lieferant!D54</f>
        <v>Materialkurztext DE 46</v>
      </c>
      <c r="C54" s="157" t="s">
        <v>33095</v>
      </c>
      <c r="D54" s="157" t="s">
        <v>30774</v>
      </c>
      <c r="E54" s="158" t="str">
        <f>_xlfn.IFNA(IF(A54&lt;&gt;"", INDEX('G-Partner'!B:B,MATCH(Input_Lieferant!AM54,'G-Partner'!A:A,0)), ""), "***")</f>
        <v>1000048494</v>
      </c>
      <c r="F54" s="159" t="s">
        <v>33142</v>
      </c>
      <c r="G54" s="157" t="s">
        <v>114</v>
      </c>
      <c r="H54" s="157"/>
      <c r="I54" s="160">
        <v>5.81</v>
      </c>
      <c r="J54" s="157" t="s">
        <v>123</v>
      </c>
      <c r="K54" s="157" t="s">
        <v>116</v>
      </c>
      <c r="L54" s="161" t="str">
        <f>IF(A54&lt;&gt;"",Input_Lieferant!AR54,"")&amp;""</f>
        <v/>
      </c>
      <c r="M54" s="159"/>
      <c r="N54" s="162" t="s">
        <v>30761</v>
      </c>
      <c r="O54" s="163" t="s">
        <v>33393</v>
      </c>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Materialkurztext DE 47</v>
      </c>
      <c r="C55" s="157" t="s">
        <v>33095</v>
      </c>
      <c r="D55" s="157" t="s">
        <v>30779</v>
      </c>
      <c r="E55" s="158" t="str">
        <f>_xlfn.IFNA(IF(A55&lt;&gt;"", INDEX('G-Partner'!B:B,MATCH(Input_Lieferant!AM55,'G-Partner'!A:A,0)), ""), "***")</f>
        <v>1000053780</v>
      </c>
      <c r="F55" s="159" t="s">
        <v>33143</v>
      </c>
      <c r="G55" s="157" t="s">
        <v>138</v>
      </c>
      <c r="H55" s="157"/>
      <c r="I55" s="160">
        <v>3.41</v>
      </c>
      <c r="J55" s="157" t="s">
        <v>123</v>
      </c>
      <c r="K55" s="157" t="s">
        <v>116</v>
      </c>
      <c r="L55" s="161" t="str">
        <f>IF(A55&lt;&gt;"",Input_Lieferant!AR55,"")&amp;""</f>
        <v/>
      </c>
      <c r="M55" s="159"/>
      <c r="N55" s="162" t="s">
        <v>30758</v>
      </c>
      <c r="O55" s="163" t="s">
        <v>33394</v>
      </c>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Materialkurztext DE 48</v>
      </c>
      <c r="C56" s="157" t="s">
        <v>33092</v>
      </c>
      <c r="D56" s="157" t="s">
        <v>30774</v>
      </c>
      <c r="E56" s="158" t="str">
        <f>_xlfn.IFNA(IF(A56&lt;&gt;"", INDEX('G-Partner'!B:B,MATCH(Input_Lieferant!AM56,'G-Partner'!A:A,0)), ""), "***")</f>
        <v>1000052940</v>
      </c>
      <c r="F56" s="159" t="s">
        <v>33144</v>
      </c>
      <c r="G56" s="157" t="s">
        <v>114</v>
      </c>
      <c r="H56" s="157"/>
      <c r="I56" s="160">
        <v>2</v>
      </c>
      <c r="J56" s="157" t="s">
        <v>123</v>
      </c>
      <c r="K56" s="157" t="s">
        <v>116</v>
      </c>
      <c r="L56" s="161" t="str">
        <f>IF(A56&lt;&gt;"",Input_Lieferant!AR56,"")&amp;""</f>
        <v/>
      </c>
      <c r="M56" s="159"/>
      <c r="N56" s="162" t="s">
        <v>30771</v>
      </c>
      <c r="O56" s="163" t="s">
        <v>33395</v>
      </c>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Materialkurztext DE 49</v>
      </c>
      <c r="C57" s="157" t="s">
        <v>33092</v>
      </c>
      <c r="D57" s="157" t="s">
        <v>30777</v>
      </c>
      <c r="E57" s="158" t="str">
        <f>_xlfn.IFNA(IF(A57&lt;&gt;"", INDEX('G-Partner'!B:B,MATCH(Input_Lieferant!AM57,'G-Partner'!A:A,0)), ""), "***")</f>
        <v>1000054910</v>
      </c>
      <c r="F57" s="159" t="s">
        <v>33145</v>
      </c>
      <c r="G57" s="157" t="s">
        <v>117</v>
      </c>
      <c r="H57" s="157"/>
      <c r="I57" s="160">
        <v>3.84</v>
      </c>
      <c r="J57" s="157" t="s">
        <v>123</v>
      </c>
      <c r="K57" s="157" t="s">
        <v>116</v>
      </c>
      <c r="L57" s="161" t="str">
        <f>IF(A57&lt;&gt;"",Input_Lieferant!AR57,"")&amp;""</f>
        <v>7.27</v>
      </c>
      <c r="M57" s="159"/>
      <c r="N57" s="162" t="s">
        <v>30759</v>
      </c>
      <c r="O57" s="163" t="s">
        <v>33396</v>
      </c>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Materialkurztext DE 50</v>
      </c>
      <c r="C58" s="157" t="s">
        <v>33091</v>
      </c>
      <c r="D58" s="157" t="s">
        <v>30778</v>
      </c>
      <c r="E58" s="158" t="str">
        <f>_xlfn.IFNA(IF(A58&lt;&gt;"", INDEX('G-Partner'!B:B,MATCH(Input_Lieferant!AM58,'G-Partner'!A:A,0)), ""), "***")</f>
        <v>1000058757</v>
      </c>
      <c r="F58" s="159" t="s">
        <v>33146</v>
      </c>
      <c r="G58" s="157" t="s">
        <v>114</v>
      </c>
      <c r="H58" s="157"/>
      <c r="I58" s="160">
        <v>1.18</v>
      </c>
      <c r="J58" s="157" t="s">
        <v>123</v>
      </c>
      <c r="K58" s="157" t="s">
        <v>116</v>
      </c>
      <c r="L58" s="161" t="str">
        <f>IF(A58&lt;&gt;"",Input_Lieferant!AR58,"")&amp;""</f>
        <v>1.16</v>
      </c>
      <c r="M58" s="159"/>
      <c r="N58" s="162" t="s">
        <v>30760</v>
      </c>
      <c r="O58" s="163" t="s">
        <v>33397</v>
      </c>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Materialkurztext DE 51</v>
      </c>
      <c r="C59" s="157" t="s">
        <v>33090</v>
      </c>
      <c r="D59" s="157" t="s">
        <v>30776</v>
      </c>
      <c r="E59" s="158" t="str">
        <f>_xlfn.IFNA(IF(A59&lt;&gt;"", INDEX('G-Partner'!B:B,MATCH(Input_Lieferant!AM59,'G-Partner'!A:A,0)), ""), "***")</f>
        <v>1000046328</v>
      </c>
      <c r="F59" s="159" t="s">
        <v>33147</v>
      </c>
      <c r="G59" s="157" t="s">
        <v>138</v>
      </c>
      <c r="H59" s="157" t="str">
        <f t="shared" si="0"/>
        <v>X</v>
      </c>
      <c r="I59" s="160">
        <v>2.38</v>
      </c>
      <c r="J59" s="157" t="s">
        <v>123</v>
      </c>
      <c r="K59" s="157" t="s">
        <v>116</v>
      </c>
      <c r="L59" s="161" t="str">
        <f>IF(A59&lt;&gt;"",Input_Lieferant!AR59,"")&amp;""</f>
        <v>2.65</v>
      </c>
      <c r="M59" s="159"/>
      <c r="N59" s="162" t="s">
        <v>30768</v>
      </c>
      <c r="O59" s="163" t="s">
        <v>33398</v>
      </c>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Materialkurztext DE 52</v>
      </c>
      <c r="C60" s="157" t="s">
        <v>33090</v>
      </c>
      <c r="D60" s="157" t="s">
        <v>30779</v>
      </c>
      <c r="E60" s="158" t="str">
        <f>_xlfn.IFNA(IF(A60&lt;&gt;"", INDEX('G-Partner'!B:B,MATCH(Input_Lieferant!AM60,'G-Partner'!A:A,0)), ""), "***")</f>
        <v>1000052940</v>
      </c>
      <c r="F60" s="159" t="s">
        <v>33148</v>
      </c>
      <c r="G60" s="157" t="s">
        <v>138</v>
      </c>
      <c r="H60" s="157" t="str">
        <f t="shared" si="0"/>
        <v>X</v>
      </c>
      <c r="I60" s="160">
        <v>4.67</v>
      </c>
      <c r="J60" s="157" t="s">
        <v>123</v>
      </c>
      <c r="K60" s="157" t="s">
        <v>116</v>
      </c>
      <c r="L60" s="161" t="str">
        <f>IF(A60&lt;&gt;"",Input_Lieferant!AR60,"")&amp;""</f>
        <v>9.08</v>
      </c>
      <c r="M60" s="159" t="s">
        <v>33261</v>
      </c>
      <c r="N60" s="162" t="s">
        <v>30766</v>
      </c>
      <c r="O60" s="163" t="s">
        <v>33376</v>
      </c>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Materialkurztext DE 53</v>
      </c>
      <c r="C61" s="157" t="s">
        <v>33093</v>
      </c>
      <c r="D61" s="157" t="s">
        <v>30773</v>
      </c>
      <c r="E61" s="158" t="str">
        <f>_xlfn.IFNA(IF(A61&lt;&gt;"", INDEX('G-Partner'!B:B,MATCH(Input_Lieferant!AM61,'G-Partner'!A:A,0)), ""), "***")</f>
        <v>1000057064</v>
      </c>
      <c r="F61" s="159" t="s">
        <v>33149</v>
      </c>
      <c r="G61" s="157" t="s">
        <v>114</v>
      </c>
      <c r="H61" s="157" t="str">
        <f t="shared" si="0"/>
        <v>X</v>
      </c>
      <c r="I61" s="160">
        <v>8.1300000000000008</v>
      </c>
      <c r="J61" s="157" t="s">
        <v>123</v>
      </c>
      <c r="K61" s="157" t="s">
        <v>116</v>
      </c>
      <c r="L61" s="161" t="str">
        <f>IF(A61&lt;&gt;"",Input_Lieferant!AR61,"")&amp;""</f>
        <v>9.03</v>
      </c>
      <c r="M61" s="159" t="s">
        <v>33262</v>
      </c>
      <c r="N61" s="162" t="s">
        <v>30761</v>
      </c>
      <c r="O61" s="163" t="s">
        <v>33399</v>
      </c>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Materialkurztext DE 54</v>
      </c>
      <c r="C62" s="157" t="s">
        <v>33095</v>
      </c>
      <c r="D62" s="157" t="s">
        <v>30777</v>
      </c>
      <c r="E62" s="158" t="str">
        <f>_xlfn.IFNA(IF(A62&lt;&gt;"", INDEX('G-Partner'!B:B,MATCH(Input_Lieferant!AM62,'G-Partner'!A:A,0)), ""), "***")</f>
        <v>1000058433</v>
      </c>
      <c r="F62" s="159" t="s">
        <v>33150</v>
      </c>
      <c r="G62" s="157" t="s">
        <v>117</v>
      </c>
      <c r="H62" s="157" t="str">
        <f t="shared" si="0"/>
        <v>X</v>
      </c>
      <c r="I62" s="160">
        <v>8.4</v>
      </c>
      <c r="J62" s="157" t="s">
        <v>123</v>
      </c>
      <c r="K62" s="157" t="s">
        <v>116</v>
      </c>
      <c r="L62" s="161" t="str">
        <f>IF(A62&lt;&gt;"",Input_Lieferant!AR62,"")&amp;""</f>
        <v>0.38</v>
      </c>
      <c r="M62" s="159" t="s">
        <v>33263</v>
      </c>
      <c r="N62" s="162" t="s">
        <v>30763</v>
      </c>
      <c r="O62" s="163" t="s">
        <v>33400</v>
      </c>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Materialkurztext DE 55</v>
      </c>
      <c r="C63" s="157" t="s">
        <v>33093</v>
      </c>
      <c r="D63" s="157" t="s">
        <v>30777</v>
      </c>
      <c r="E63" s="158" t="str">
        <f>_xlfn.IFNA(IF(A63&lt;&gt;"", INDEX('G-Partner'!B:B,MATCH(Input_Lieferant!AM63,'G-Partner'!A:A,0)), ""), "***")</f>
        <v>1000004103</v>
      </c>
      <c r="F63" s="159" t="s">
        <v>33151</v>
      </c>
      <c r="G63" s="157" t="s">
        <v>138</v>
      </c>
      <c r="H63" s="157" t="str">
        <f t="shared" si="0"/>
        <v>X</v>
      </c>
      <c r="I63" s="160">
        <v>4.0599999999999996</v>
      </c>
      <c r="J63" s="157" t="s">
        <v>123</v>
      </c>
      <c r="K63" s="157" t="s">
        <v>116</v>
      </c>
      <c r="L63" s="161" t="str">
        <f>IF(A63&lt;&gt;"",Input_Lieferant!AR63,"")&amp;""</f>
        <v>8.05</v>
      </c>
      <c r="M63" s="159" t="s">
        <v>33264</v>
      </c>
      <c r="N63" s="162" t="s">
        <v>30769</v>
      </c>
      <c r="O63" s="163" t="s">
        <v>33401</v>
      </c>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Materialkurztext DE 56</v>
      </c>
      <c r="C64" s="157" t="s">
        <v>33089</v>
      </c>
      <c r="D64" s="157" t="s">
        <v>30779</v>
      </c>
      <c r="E64" s="158" t="str">
        <f>_xlfn.IFNA(IF(A64&lt;&gt;"", INDEX('G-Partner'!B:B,MATCH(Input_Lieferant!AM64,'G-Partner'!A:A,0)), ""), "***")</f>
        <v>1000055718</v>
      </c>
      <c r="F64" s="159" t="s">
        <v>33152</v>
      </c>
      <c r="G64" s="157" t="s">
        <v>117</v>
      </c>
      <c r="H64" s="157" t="str">
        <f t="shared" si="0"/>
        <v>X</v>
      </c>
      <c r="I64" s="160">
        <v>3.29</v>
      </c>
      <c r="J64" s="157" t="s">
        <v>123</v>
      </c>
      <c r="K64" s="157" t="s">
        <v>116</v>
      </c>
      <c r="L64" s="161" t="str">
        <f>IF(A64&lt;&gt;"",Input_Lieferant!AR64,"")&amp;""</f>
        <v>5.91</v>
      </c>
      <c r="M64" s="159" t="s">
        <v>33265</v>
      </c>
      <c r="N64" s="162" t="s">
        <v>30759</v>
      </c>
      <c r="O64" s="163" t="s">
        <v>33379</v>
      </c>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Materialkurztext DE 57</v>
      </c>
      <c r="C65" s="157" t="s">
        <v>33096</v>
      </c>
      <c r="D65" s="157" t="s">
        <v>30774</v>
      </c>
      <c r="E65" s="158" t="str">
        <f>_xlfn.IFNA(IF(A65&lt;&gt;"", INDEX('G-Partner'!B:B,MATCH(Input_Lieferant!AM65,'G-Partner'!A:A,0)), ""), "***")</f>
        <v>1000046328</v>
      </c>
      <c r="F65" s="159" t="s">
        <v>33153</v>
      </c>
      <c r="G65" s="157" t="s">
        <v>114</v>
      </c>
      <c r="H65" s="157" t="str">
        <f t="shared" si="0"/>
        <v>X</v>
      </c>
      <c r="I65" s="160">
        <v>4.09</v>
      </c>
      <c r="J65" s="157" t="s">
        <v>123</v>
      </c>
      <c r="K65" s="157" t="s">
        <v>116</v>
      </c>
      <c r="L65" s="161" t="str">
        <f>IF(A65&lt;&gt;"",Input_Lieferant!AR65,"")&amp;""</f>
        <v>7.85</v>
      </c>
      <c r="M65" s="159" t="s">
        <v>33266</v>
      </c>
      <c r="N65" s="162" t="s">
        <v>30768</v>
      </c>
      <c r="O65" s="163" t="s">
        <v>33368</v>
      </c>
      <c r="P65" s="157"/>
      <c r="Q65" s="157" t="s">
        <v>30783</v>
      </c>
      <c r="R65" s="157"/>
      <c r="S65" s="164">
        <f>IF(A65&lt;&gt;"", IF(Input_Lieferant!Z65="N",1,IF(Input_Lieferant!Z65="X",2,"")),"")</f>
        <v>2</v>
      </c>
    </row>
    <row r="66" spans="1:19" ht="16.25" customHeight="1" x14ac:dyDescent="0.2">
      <c r="A66" s="155">
        <f>IF(LEN(Input_Lieferant!B66&amp;"") &gt;0, VALUE(Input_Lieferant!B66&amp;"")+0,"")</f>
        <v>58</v>
      </c>
      <c r="B66" s="156" t="str">
        <f>Input_Lieferant!D66</f>
        <v>Materialkurztext DE 58</v>
      </c>
      <c r="C66" s="157" t="s">
        <v>33096</v>
      </c>
      <c r="D66" s="157" t="s">
        <v>30780</v>
      </c>
      <c r="E66" s="158" t="str">
        <f>_xlfn.IFNA(IF(A66&lt;&gt;"", INDEX('G-Partner'!B:B,MATCH(Input_Lieferant!AM66,'G-Partner'!A:A,0)), ""), "***")</f>
        <v>1000050360</v>
      </c>
      <c r="F66" s="159" t="s">
        <v>33154</v>
      </c>
      <c r="G66" s="157" t="s">
        <v>138</v>
      </c>
      <c r="H66" s="157" t="str">
        <f t="shared" si="0"/>
        <v>X</v>
      </c>
      <c r="I66" s="160">
        <v>6.29</v>
      </c>
      <c r="J66" s="157" t="s">
        <v>123</v>
      </c>
      <c r="K66" s="157" t="s">
        <v>116</v>
      </c>
      <c r="L66" s="161" t="str">
        <f>IF(A66&lt;&gt;"",Input_Lieferant!AR66,"")&amp;""</f>
        <v>2.33</v>
      </c>
      <c r="M66" s="159" t="s">
        <v>33267</v>
      </c>
      <c r="N66" s="162" t="s">
        <v>30757</v>
      </c>
      <c r="O66" s="163" t="s">
        <v>33367</v>
      </c>
      <c r="P66" s="157"/>
      <c r="Q66" s="157" t="s">
        <v>30783</v>
      </c>
      <c r="R66" s="157"/>
      <c r="S66" s="164">
        <f>IF(A66&lt;&gt;"", IF(Input_Lieferant!Z66="N",1,IF(Input_Lieferant!Z66="X",2,"")),"")</f>
        <v>2</v>
      </c>
    </row>
    <row r="67" spans="1:19" ht="16.25" customHeight="1" x14ac:dyDescent="0.2">
      <c r="A67" s="155">
        <f>IF(LEN(Input_Lieferant!B67&amp;"") &gt;0, VALUE(Input_Lieferant!B67&amp;"")+0,"")</f>
        <v>59</v>
      </c>
      <c r="B67" s="156" t="str">
        <f>Input_Lieferant!D67</f>
        <v>Materialkurztext DE 59</v>
      </c>
      <c r="C67" s="157" t="s">
        <v>33089</v>
      </c>
      <c r="D67" s="157" t="s">
        <v>30774</v>
      </c>
      <c r="E67" s="158" t="str">
        <f>_xlfn.IFNA(IF(A67&lt;&gt;"", INDEX('G-Partner'!B:B,MATCH(Input_Lieferant!AM67,'G-Partner'!A:A,0)), ""), "***")</f>
        <v>***</v>
      </c>
      <c r="F67" s="159" t="s">
        <v>33155</v>
      </c>
      <c r="G67" s="157" t="s">
        <v>117</v>
      </c>
      <c r="H67" s="157" t="str">
        <f t="shared" si="0"/>
        <v>X</v>
      </c>
      <c r="I67" s="160">
        <v>10</v>
      </c>
      <c r="J67" s="157" t="s">
        <v>123</v>
      </c>
      <c r="K67" s="157" t="s">
        <v>116</v>
      </c>
      <c r="L67" s="161" t="str">
        <f>IF(A67&lt;&gt;"",Input_Lieferant!AR67,"")&amp;""</f>
        <v>5.52</v>
      </c>
      <c r="M67" s="159" t="s">
        <v>33268</v>
      </c>
      <c r="N67" s="162" t="s">
        <v>30766</v>
      </c>
      <c r="O67" s="163" t="s">
        <v>33402</v>
      </c>
      <c r="P67" s="157"/>
      <c r="Q67" s="157" t="s">
        <v>151</v>
      </c>
      <c r="R67" s="157"/>
      <c r="S67" s="164">
        <f>IF(A67&lt;&gt;"", IF(Input_Lieferant!Z67="N",1,IF(Input_Lieferant!Z67="X",2,"")),"")</f>
        <v>1</v>
      </c>
    </row>
    <row r="68" spans="1:19" ht="16.25" customHeight="1" x14ac:dyDescent="0.2">
      <c r="A68" s="155">
        <f>IF(LEN(Input_Lieferant!B68&amp;"") &gt;0, VALUE(Input_Lieferant!B68&amp;"")+0,"")</f>
        <v>60</v>
      </c>
      <c r="B68" s="156" t="str">
        <f>Input_Lieferant!D68</f>
        <v>Materialkurztext DE 60</v>
      </c>
      <c r="C68" s="157" t="s">
        <v>33096</v>
      </c>
      <c r="D68" s="157" t="s">
        <v>30777</v>
      </c>
      <c r="E68" s="158" t="str">
        <f>_xlfn.IFNA(IF(A68&lt;&gt;"", INDEX('G-Partner'!B:B,MATCH(Input_Lieferant!AM68,'G-Partner'!A:A,0)), ""), "***")</f>
        <v>***</v>
      </c>
      <c r="F68" s="159" t="s">
        <v>33156</v>
      </c>
      <c r="G68" s="157" t="s">
        <v>138</v>
      </c>
      <c r="H68" s="157" t="str">
        <f t="shared" si="0"/>
        <v>X</v>
      </c>
      <c r="I68" s="160">
        <v>7.47</v>
      </c>
      <c r="J68" s="157" t="s">
        <v>123</v>
      </c>
      <c r="K68" s="157" t="s">
        <v>116</v>
      </c>
      <c r="L68" s="161" t="str">
        <f>IF(A68&lt;&gt;"",Input_Lieferant!AR68,"")&amp;""</f>
        <v>6.09</v>
      </c>
      <c r="M68" s="159" t="s">
        <v>33269</v>
      </c>
      <c r="N68" s="162" t="s">
        <v>30767</v>
      </c>
      <c r="O68" s="163" t="s">
        <v>33403</v>
      </c>
      <c r="P68" s="157"/>
      <c r="Q68" s="157" t="s">
        <v>30781</v>
      </c>
      <c r="R68" s="157"/>
      <c r="S68" s="164">
        <f>IF(A68&lt;&gt;"", IF(Input_Lieferant!Z68="N",1,IF(Input_Lieferant!Z68="X",2,"")),"")</f>
        <v>1</v>
      </c>
    </row>
    <row r="69" spans="1:19" ht="16.25" customHeight="1" x14ac:dyDescent="0.2">
      <c r="A69" s="155">
        <f>IF(LEN(Input_Lieferant!B69&amp;"") &gt;0, VALUE(Input_Lieferant!B69&amp;"")+0,"")</f>
        <v>61</v>
      </c>
      <c r="B69" s="156" t="str">
        <f>Input_Lieferant!D69</f>
        <v>Materialkurztext DE 61</v>
      </c>
      <c r="C69" s="157" t="s">
        <v>33091</v>
      </c>
      <c r="D69" s="157" t="s">
        <v>30778</v>
      </c>
      <c r="E69" s="158" t="str">
        <f>_xlfn.IFNA(IF(A69&lt;&gt;"", INDEX('G-Partner'!B:B,MATCH(Input_Lieferant!AM69,'G-Partner'!A:A,0)), ""), "***")</f>
        <v>***</v>
      </c>
      <c r="F69" s="159" t="s">
        <v>33157</v>
      </c>
      <c r="G69" s="157" t="s">
        <v>114</v>
      </c>
      <c r="H69" s="157" t="str">
        <f t="shared" si="0"/>
        <v>X</v>
      </c>
      <c r="I69" s="160">
        <v>9.4700000000000006</v>
      </c>
      <c r="J69" s="157" t="s">
        <v>123</v>
      </c>
      <c r="K69" s="157" t="s">
        <v>116</v>
      </c>
      <c r="L69" s="161" t="str">
        <f>IF(A69&lt;&gt;"",Input_Lieferant!AR69,"")&amp;""</f>
        <v>2.58</v>
      </c>
      <c r="M69" s="159" t="s">
        <v>33270</v>
      </c>
      <c r="N69" s="162" t="s">
        <v>30770</v>
      </c>
      <c r="O69" s="163" t="s">
        <v>33404</v>
      </c>
      <c r="P69" s="157"/>
      <c r="Q69" s="157" t="s">
        <v>30782</v>
      </c>
      <c r="R69" s="157"/>
      <c r="S69" s="164">
        <f>IF(A69&lt;&gt;"", IF(Input_Lieferant!Z69="N",1,IF(Input_Lieferant!Z69="X",2,"")),"")</f>
        <v>2</v>
      </c>
    </row>
    <row r="70" spans="1:19" ht="16.25" customHeight="1" x14ac:dyDescent="0.2">
      <c r="A70" s="155">
        <f>IF(LEN(Input_Lieferant!B70&amp;"") &gt;0, VALUE(Input_Lieferant!B70&amp;"")+0,"")</f>
        <v>62</v>
      </c>
      <c r="B70" s="156" t="str">
        <f>Input_Lieferant!D70</f>
        <v>Materialkurztext DE 62</v>
      </c>
      <c r="C70" s="157" t="s">
        <v>33092</v>
      </c>
      <c r="D70" s="157" t="s">
        <v>30775</v>
      </c>
      <c r="E70" s="158" t="str">
        <f>_xlfn.IFNA(IF(A70&lt;&gt;"", INDEX('G-Partner'!B:B,MATCH(Input_Lieferant!AM70,'G-Partner'!A:A,0)), ""), "***")</f>
        <v>***</v>
      </c>
      <c r="F70" s="159" t="s">
        <v>33158</v>
      </c>
      <c r="G70" s="157" t="s">
        <v>138</v>
      </c>
      <c r="H70" s="157" t="str">
        <f t="shared" si="0"/>
        <v>X</v>
      </c>
      <c r="I70" s="160">
        <v>1.8</v>
      </c>
      <c r="J70" s="157" t="s">
        <v>123</v>
      </c>
      <c r="K70" s="157" t="s">
        <v>116</v>
      </c>
      <c r="L70" s="161" t="str">
        <f>IF(A70&lt;&gt;"",Input_Lieferant!AR70,"")&amp;""</f>
        <v>5.38</v>
      </c>
      <c r="M70" s="159" t="s">
        <v>33271</v>
      </c>
      <c r="N70" s="162" t="s">
        <v>30771</v>
      </c>
      <c r="O70" s="163" t="s">
        <v>33396</v>
      </c>
      <c r="P70" s="157"/>
      <c r="Q70" s="157" t="s">
        <v>30783</v>
      </c>
      <c r="R70" s="157"/>
      <c r="S70" s="164">
        <f>IF(A70&lt;&gt;"", IF(Input_Lieferant!Z70="N",1,IF(Input_Lieferant!Z70="X",2,"")),"")</f>
        <v>1</v>
      </c>
    </row>
    <row r="71" spans="1:19" ht="16.25" customHeight="1" x14ac:dyDescent="0.2">
      <c r="A71" s="155">
        <f>IF(LEN(Input_Lieferant!B71&amp;"") &gt;0, VALUE(Input_Lieferant!B71&amp;"")+0,"")</f>
        <v>63</v>
      </c>
      <c r="B71" s="156" t="str">
        <f>Input_Lieferant!D71</f>
        <v>Materialkurztext DE 63</v>
      </c>
      <c r="C71" s="157" t="s">
        <v>33094</v>
      </c>
      <c r="D71" s="157" t="s">
        <v>30773</v>
      </c>
      <c r="E71" s="158" t="str">
        <f>_xlfn.IFNA(IF(A71&lt;&gt;"", INDEX('G-Partner'!B:B,MATCH(Input_Lieferant!AM71,'G-Partner'!A:A,0)), ""), "***")</f>
        <v>***</v>
      </c>
      <c r="F71" s="159" t="s">
        <v>33159</v>
      </c>
      <c r="G71" s="157" t="s">
        <v>138</v>
      </c>
      <c r="H71" s="157" t="str">
        <f t="shared" si="0"/>
        <v>X</v>
      </c>
      <c r="I71" s="160">
        <v>6.1</v>
      </c>
      <c r="J71" s="157" t="s">
        <v>123</v>
      </c>
      <c r="K71" s="157" t="s">
        <v>116</v>
      </c>
      <c r="L71" s="161" t="str">
        <f>IF(A71&lt;&gt;"",Input_Lieferant!AR71,"")&amp;""</f>
        <v>1.25</v>
      </c>
      <c r="M71" s="159" t="s">
        <v>33272</v>
      </c>
      <c r="N71" s="162" t="s">
        <v>30771</v>
      </c>
      <c r="O71" s="163" t="s">
        <v>33402</v>
      </c>
      <c r="P71" s="157"/>
      <c r="Q71" s="157" t="s">
        <v>30782</v>
      </c>
      <c r="R71" s="157"/>
      <c r="S71" s="164">
        <f>IF(A71&lt;&gt;"", IF(Input_Lieferant!Z71="N",1,IF(Input_Lieferant!Z71="X",2,"")),"")</f>
        <v>1</v>
      </c>
    </row>
    <row r="72" spans="1:19" ht="16.25" customHeight="1" x14ac:dyDescent="0.2">
      <c r="A72" s="155">
        <f>IF(LEN(Input_Lieferant!B72&amp;"") &gt;0, VALUE(Input_Lieferant!B72&amp;"")+0,"")</f>
        <v>64</v>
      </c>
      <c r="B72" s="156" t="str">
        <f>Input_Lieferant!D72</f>
        <v>Materialkurztext DE 64</v>
      </c>
      <c r="C72" s="157" t="s">
        <v>33095</v>
      </c>
      <c r="D72" s="157" t="s">
        <v>30777</v>
      </c>
      <c r="E72" s="158" t="str">
        <f>_xlfn.IFNA(IF(A72&lt;&gt;"", INDEX('G-Partner'!B:B,MATCH(Input_Lieferant!AM72,'G-Partner'!A:A,0)), ""), "***")</f>
        <v>***</v>
      </c>
      <c r="F72" s="159" t="s">
        <v>33160</v>
      </c>
      <c r="G72" s="157" t="s">
        <v>117</v>
      </c>
      <c r="H72" s="157" t="str">
        <f t="shared" si="0"/>
        <v>X</v>
      </c>
      <c r="I72" s="160">
        <v>8.2200000000000006</v>
      </c>
      <c r="J72" s="157" t="s">
        <v>123</v>
      </c>
      <c r="K72" s="157" t="s">
        <v>116</v>
      </c>
      <c r="L72" s="161" t="str">
        <f>IF(A72&lt;&gt;"",Input_Lieferant!AR72,"")&amp;""</f>
        <v>7.27</v>
      </c>
      <c r="M72" s="159" t="s">
        <v>33273</v>
      </c>
      <c r="N72" s="162" t="s">
        <v>30767</v>
      </c>
      <c r="O72" s="163" t="s">
        <v>33398</v>
      </c>
      <c r="P72" s="157"/>
      <c r="Q72" s="157" t="s">
        <v>30781</v>
      </c>
      <c r="R72" s="157"/>
      <c r="S72" s="164">
        <f>IF(A72&lt;&gt;"", IF(Input_Lieferant!Z72="N",1,IF(Input_Lieferant!Z72="X",2,"")),"")</f>
        <v>2</v>
      </c>
    </row>
    <row r="73" spans="1:19" ht="16.25" customHeight="1" x14ac:dyDescent="0.2">
      <c r="A73" s="155">
        <f>IF(LEN(Input_Lieferant!B73&amp;"") &gt;0, VALUE(Input_Lieferant!B73&amp;"")+0,"")</f>
        <v>65</v>
      </c>
      <c r="B73" s="156" t="str">
        <f>Input_Lieferant!D73</f>
        <v>Materialkurztext DE 65</v>
      </c>
      <c r="C73" s="157" t="s">
        <v>33093</v>
      </c>
      <c r="D73" s="157" t="s">
        <v>30774</v>
      </c>
      <c r="E73" s="158" t="str">
        <f>_xlfn.IFNA(IF(A73&lt;&gt;"", INDEX('G-Partner'!B:B,MATCH(Input_Lieferant!AM73,'G-Partner'!A:A,0)), ""), "***")</f>
        <v>***</v>
      </c>
      <c r="F73" s="159" t="s">
        <v>33161</v>
      </c>
      <c r="G73" s="157" t="s">
        <v>138</v>
      </c>
      <c r="H73" s="157" t="str">
        <f t="shared" si="0"/>
        <v>X</v>
      </c>
      <c r="I73" s="160">
        <v>0.19</v>
      </c>
      <c r="J73" s="157" t="s">
        <v>123</v>
      </c>
      <c r="K73" s="157" t="s">
        <v>116</v>
      </c>
      <c r="L73" s="161" t="str">
        <f>IF(A73&lt;&gt;"",Input_Lieferant!AR73,"")&amp;""</f>
        <v>0.39</v>
      </c>
      <c r="M73" s="159" t="s">
        <v>33274</v>
      </c>
      <c r="N73" s="162" t="s">
        <v>31079</v>
      </c>
      <c r="O73" s="163" t="s">
        <v>33405</v>
      </c>
      <c r="P73" s="157" t="s">
        <v>115</v>
      </c>
      <c r="Q73" s="157" t="s">
        <v>30781</v>
      </c>
      <c r="R73" s="157"/>
      <c r="S73" s="164">
        <f>IF(A73&lt;&gt;"", IF(Input_Lieferant!Z73="N",1,IF(Input_Lieferant!Z73="X",2,"")),"")</f>
        <v>2</v>
      </c>
    </row>
    <row r="74" spans="1:19" ht="16.25" customHeight="1" x14ac:dyDescent="0.2">
      <c r="A74" s="155">
        <f>IF(LEN(Input_Lieferant!B74&amp;"") &gt;0, VALUE(Input_Lieferant!B74&amp;"")+0,"")</f>
        <v>66</v>
      </c>
      <c r="B74" s="156" t="str">
        <f>Input_Lieferant!D74</f>
        <v>Materialkurztext DE 66</v>
      </c>
      <c r="C74" s="157" t="s">
        <v>33093</v>
      </c>
      <c r="D74" s="157" t="s">
        <v>30776</v>
      </c>
      <c r="E74" s="158" t="str">
        <f>_xlfn.IFNA(IF(A74&lt;&gt;"", INDEX('G-Partner'!B:B,MATCH(Input_Lieferant!AM74,'G-Partner'!A:A,0)), ""), "***")</f>
        <v>***</v>
      </c>
      <c r="F74" s="159" t="s">
        <v>33162</v>
      </c>
      <c r="G74" s="157" t="s">
        <v>138</v>
      </c>
      <c r="H74" s="157" t="str">
        <f t="shared" ref="H74:H137" si="1">IF(A74&lt;&gt;"","X","")</f>
        <v>X</v>
      </c>
      <c r="I74" s="160">
        <v>3.02</v>
      </c>
      <c r="J74" s="157" t="s">
        <v>123</v>
      </c>
      <c r="K74" s="157" t="s">
        <v>116</v>
      </c>
      <c r="L74" s="161" t="str">
        <f>IF(A74&lt;&gt;"",Input_Lieferant!AR74,"")&amp;""</f>
        <v>8.49</v>
      </c>
      <c r="M74" s="159" t="s">
        <v>33275</v>
      </c>
      <c r="N74" s="162" t="s">
        <v>30769</v>
      </c>
      <c r="O74" s="163" t="s">
        <v>33385</v>
      </c>
      <c r="P74" s="157" t="s">
        <v>114</v>
      </c>
      <c r="Q74" s="157" t="s">
        <v>151</v>
      </c>
      <c r="R74" s="157"/>
      <c r="S74" s="164">
        <f>IF(A74&lt;&gt;"", IF(Input_Lieferant!Z74="N",1,IF(Input_Lieferant!Z74="X",2,"")),"")</f>
        <v>2</v>
      </c>
    </row>
    <row r="75" spans="1:19" ht="16.25" customHeight="1" x14ac:dyDescent="0.2">
      <c r="A75" s="155">
        <f>IF(LEN(Input_Lieferant!B75&amp;"") &gt;0, VALUE(Input_Lieferant!B75&amp;"")+0,"")</f>
        <v>67</v>
      </c>
      <c r="B75" s="156" t="str">
        <f>Input_Lieferant!D75</f>
        <v>Materialkurztext DE 67</v>
      </c>
      <c r="C75" s="157" t="s">
        <v>33091</v>
      </c>
      <c r="D75" s="157" t="s">
        <v>30780</v>
      </c>
      <c r="E75" s="158" t="str">
        <f>_xlfn.IFNA(IF(A75&lt;&gt;"", INDEX('G-Partner'!B:B,MATCH(Input_Lieferant!AM75,'G-Partner'!A:A,0)), ""), "***")</f>
        <v>***</v>
      </c>
      <c r="F75" s="159" t="s">
        <v>33163</v>
      </c>
      <c r="G75" s="157" t="s">
        <v>114</v>
      </c>
      <c r="H75" s="157" t="str">
        <f t="shared" si="1"/>
        <v>X</v>
      </c>
      <c r="I75" s="160">
        <v>9.19</v>
      </c>
      <c r="J75" s="157" t="s">
        <v>123</v>
      </c>
      <c r="K75" s="157" t="s">
        <v>116</v>
      </c>
      <c r="L75" s="161" t="str">
        <f>IF(A75&lt;&gt;"",Input_Lieferant!AR75,"")&amp;""</f>
        <v>2.45</v>
      </c>
      <c r="M75" s="159" t="s">
        <v>33276</v>
      </c>
      <c r="N75" s="162" t="s">
        <v>30768</v>
      </c>
      <c r="O75" s="163" t="s">
        <v>33406</v>
      </c>
      <c r="P75" s="157" t="s">
        <v>114</v>
      </c>
      <c r="Q75" s="157" t="s">
        <v>30781</v>
      </c>
      <c r="R75" s="157"/>
      <c r="S75" s="164">
        <f>IF(A75&lt;&gt;"", IF(Input_Lieferant!Z75="N",1,IF(Input_Lieferant!Z75="X",2,"")),"")</f>
        <v>2</v>
      </c>
    </row>
    <row r="76" spans="1:19" ht="16.25" customHeight="1" x14ac:dyDescent="0.2">
      <c r="A76" s="155">
        <f>IF(LEN(Input_Lieferant!B76&amp;"") &gt;0, VALUE(Input_Lieferant!B76&amp;"")+0,"")</f>
        <v>68</v>
      </c>
      <c r="B76" s="156" t="str">
        <f>Input_Lieferant!D76</f>
        <v>Materialkurztext DE 68</v>
      </c>
      <c r="C76" s="157" t="s">
        <v>33092</v>
      </c>
      <c r="D76" s="157" t="s">
        <v>30775</v>
      </c>
      <c r="E76" s="158" t="str">
        <f>_xlfn.IFNA(IF(A76&lt;&gt;"", INDEX('G-Partner'!B:B,MATCH(Input_Lieferant!AM76,'G-Partner'!A:A,0)), ""), "***")</f>
        <v>***</v>
      </c>
      <c r="F76" s="159" t="s">
        <v>33164</v>
      </c>
      <c r="G76" s="157" t="s">
        <v>114</v>
      </c>
      <c r="H76" s="157" t="str">
        <f t="shared" si="1"/>
        <v>X</v>
      </c>
      <c r="I76" s="160">
        <v>3.59</v>
      </c>
      <c r="J76" s="157" t="s">
        <v>123</v>
      </c>
      <c r="K76" s="157" t="s">
        <v>116</v>
      </c>
      <c r="L76" s="161" t="str">
        <f>IF(A76&lt;&gt;"",Input_Lieferant!AR76,"")&amp;""</f>
        <v>0.77</v>
      </c>
      <c r="M76" s="159" t="s">
        <v>33277</v>
      </c>
      <c r="N76" s="162" t="s">
        <v>31079</v>
      </c>
      <c r="O76" s="163" t="s">
        <v>33407</v>
      </c>
      <c r="P76" s="157" t="s">
        <v>114</v>
      </c>
      <c r="Q76" s="157" t="s">
        <v>30783</v>
      </c>
      <c r="R76" s="157"/>
      <c r="S76" s="164">
        <f>IF(A76&lt;&gt;"", IF(Input_Lieferant!Z76="N",1,IF(Input_Lieferant!Z76="X",2,"")),"")</f>
        <v>1</v>
      </c>
    </row>
    <row r="77" spans="1:19" ht="16.25" customHeight="1" x14ac:dyDescent="0.2">
      <c r="A77" s="155">
        <f>IF(LEN(Input_Lieferant!B77&amp;"") &gt;0, VALUE(Input_Lieferant!B77&amp;"")+0,"")</f>
        <v>69</v>
      </c>
      <c r="B77" s="156" t="str">
        <f>Input_Lieferant!D77</f>
        <v>Materialkurztext DE 69</v>
      </c>
      <c r="C77" s="157" t="s">
        <v>33092</v>
      </c>
      <c r="D77" s="157" t="s">
        <v>30772</v>
      </c>
      <c r="E77" s="158" t="str">
        <f>_xlfn.IFNA(IF(A77&lt;&gt;"", INDEX('G-Partner'!B:B,MATCH(Input_Lieferant!AM77,'G-Partner'!A:A,0)), ""), "***")</f>
        <v>***</v>
      </c>
      <c r="F77" s="159" t="s">
        <v>33165</v>
      </c>
      <c r="G77" s="157" t="s">
        <v>138</v>
      </c>
      <c r="H77" s="157" t="str">
        <f t="shared" si="1"/>
        <v>X</v>
      </c>
      <c r="I77" s="160">
        <v>4.74</v>
      </c>
      <c r="J77" s="157" t="s">
        <v>123</v>
      </c>
      <c r="K77" s="157" t="s">
        <v>116</v>
      </c>
      <c r="L77" s="161" t="str">
        <f>IF(A77&lt;&gt;"",Input_Lieferant!AR77,"")&amp;""</f>
        <v>6.01</v>
      </c>
      <c r="M77" s="159" t="s">
        <v>33278</v>
      </c>
      <c r="N77" s="162" t="s">
        <v>30769</v>
      </c>
      <c r="O77" s="163" t="s">
        <v>33408</v>
      </c>
      <c r="P77" s="157" t="s">
        <v>114</v>
      </c>
      <c r="Q77" s="157" t="s">
        <v>30781</v>
      </c>
      <c r="R77" s="157"/>
      <c r="S77" s="164">
        <f>IF(A77&lt;&gt;"", IF(Input_Lieferant!Z77="N",1,IF(Input_Lieferant!Z77="X",2,"")),"")</f>
        <v>1</v>
      </c>
    </row>
    <row r="78" spans="1:19" ht="16.25" customHeight="1" x14ac:dyDescent="0.2">
      <c r="A78" s="155">
        <f>IF(LEN(Input_Lieferant!B78&amp;"") &gt;0, VALUE(Input_Lieferant!B78&amp;"")+0,"")</f>
        <v>70</v>
      </c>
      <c r="B78" s="156" t="str">
        <f>Input_Lieferant!D78</f>
        <v>Materialkurztext DE 70</v>
      </c>
      <c r="C78" s="157" t="s">
        <v>33092</v>
      </c>
      <c r="D78" s="157" t="s">
        <v>30777</v>
      </c>
      <c r="E78" s="158" t="str">
        <f>_xlfn.IFNA(IF(A78&lt;&gt;"", INDEX('G-Partner'!B:B,MATCH(Input_Lieferant!AM78,'G-Partner'!A:A,0)), ""), "***")</f>
        <v>***</v>
      </c>
      <c r="F78" s="159" t="s">
        <v>33166</v>
      </c>
      <c r="G78" s="157" t="s">
        <v>117</v>
      </c>
      <c r="H78" s="157" t="str">
        <f t="shared" si="1"/>
        <v>X</v>
      </c>
      <c r="I78" s="160">
        <v>0.97</v>
      </c>
      <c r="J78" s="157" t="s">
        <v>123</v>
      </c>
      <c r="K78" s="157" t="s">
        <v>116</v>
      </c>
      <c r="L78" s="161" t="str">
        <f>IF(A78&lt;&gt;"",Input_Lieferant!AR78,"")&amp;""</f>
        <v>5.43</v>
      </c>
      <c r="M78" s="159" t="s">
        <v>33279</v>
      </c>
      <c r="N78" s="162" t="s">
        <v>30765</v>
      </c>
      <c r="O78" s="163" t="s">
        <v>33409</v>
      </c>
      <c r="P78" s="157" t="s">
        <v>135</v>
      </c>
      <c r="Q78" s="157" t="s">
        <v>30782</v>
      </c>
      <c r="R78" s="157"/>
      <c r="S78" s="164">
        <f>IF(A78&lt;&gt;"", IF(Input_Lieferant!Z78="N",1,IF(Input_Lieferant!Z78="X",2,"")),"")</f>
        <v>2</v>
      </c>
    </row>
    <row r="79" spans="1:19" ht="16.25" customHeight="1" x14ac:dyDescent="0.2">
      <c r="A79" s="155">
        <f>IF(LEN(Input_Lieferant!B79&amp;"") &gt;0, VALUE(Input_Lieferant!B79&amp;"")+0,"")</f>
        <v>71</v>
      </c>
      <c r="B79" s="156" t="str">
        <f>Input_Lieferant!D79</f>
        <v>Materialkurztext DE 71</v>
      </c>
      <c r="C79" s="157" t="s">
        <v>33091</v>
      </c>
      <c r="D79" s="157" t="s">
        <v>30777</v>
      </c>
      <c r="E79" s="158" t="str">
        <f>_xlfn.IFNA(IF(A79&lt;&gt;"", INDEX('G-Partner'!B:B,MATCH(Input_Lieferant!AM79,'G-Partner'!A:A,0)), ""), "***")</f>
        <v>***</v>
      </c>
      <c r="F79" s="159" t="s">
        <v>33167</v>
      </c>
      <c r="G79" s="157" t="s">
        <v>138</v>
      </c>
      <c r="H79" s="157" t="str">
        <f t="shared" si="1"/>
        <v>X</v>
      </c>
      <c r="I79" s="160">
        <v>9.3000000000000007</v>
      </c>
      <c r="J79" s="157" t="s">
        <v>123</v>
      </c>
      <c r="K79" s="157" t="s">
        <v>116</v>
      </c>
      <c r="L79" s="161" t="str">
        <f>IF(A79&lt;&gt;"",Input_Lieferant!AR79,"")&amp;""</f>
        <v>7.12</v>
      </c>
      <c r="M79" s="159" t="s">
        <v>33280</v>
      </c>
      <c r="N79" s="162" t="s">
        <v>30771</v>
      </c>
      <c r="O79" s="163" t="s">
        <v>33410</v>
      </c>
      <c r="P79" s="157" t="s">
        <v>115</v>
      </c>
      <c r="Q79" s="157" t="s">
        <v>151</v>
      </c>
      <c r="R79" s="157"/>
      <c r="S79" s="164">
        <f>IF(A79&lt;&gt;"", IF(Input_Lieferant!Z79="N",1,IF(Input_Lieferant!Z79="X",2,"")),"")</f>
        <v>2</v>
      </c>
    </row>
    <row r="80" spans="1:19" ht="16.25" customHeight="1" x14ac:dyDescent="0.2">
      <c r="A80" s="155">
        <f>IF(LEN(Input_Lieferant!B80&amp;"") &gt;0, VALUE(Input_Lieferant!B80&amp;"")+0,"")</f>
        <v>72</v>
      </c>
      <c r="B80" s="156" t="str">
        <f>Input_Lieferant!D80</f>
        <v>Materialkurztext DE 72</v>
      </c>
      <c r="C80" s="157" t="s">
        <v>33094</v>
      </c>
      <c r="D80" s="157" t="s">
        <v>30773</v>
      </c>
      <c r="E80" s="158" t="str">
        <f>_xlfn.IFNA(IF(A80&lt;&gt;"", INDEX('G-Partner'!B:B,MATCH(Input_Lieferant!AM80,'G-Partner'!A:A,0)), ""), "***")</f>
        <v>1000055282</v>
      </c>
      <c r="F80" s="159" t="s">
        <v>33168</v>
      </c>
      <c r="G80" s="157" t="s">
        <v>114</v>
      </c>
      <c r="H80" s="157" t="str">
        <f t="shared" si="1"/>
        <v>X</v>
      </c>
      <c r="I80" s="160">
        <v>1.47</v>
      </c>
      <c r="J80" s="157" t="s">
        <v>123</v>
      </c>
      <c r="K80" s="157" t="s">
        <v>116</v>
      </c>
      <c r="L80" s="161" t="str">
        <f>IF(A80&lt;&gt;"",Input_Lieferant!AR80,"")&amp;""</f>
        <v/>
      </c>
      <c r="M80" s="159" t="s">
        <v>33281</v>
      </c>
      <c r="N80" s="162" t="s">
        <v>30764</v>
      </c>
      <c r="O80" s="163" t="s">
        <v>33396</v>
      </c>
      <c r="P80" s="157" t="s">
        <v>135</v>
      </c>
      <c r="Q80" s="157" t="s">
        <v>30781</v>
      </c>
      <c r="R80" s="157"/>
      <c r="S80" s="164">
        <f>IF(A80&lt;&gt;"", IF(Input_Lieferant!Z80="N",1,IF(Input_Lieferant!Z80="X",2,"")),"")</f>
        <v>1</v>
      </c>
    </row>
    <row r="81" spans="1:19" ht="16.25" customHeight="1" x14ac:dyDescent="0.2">
      <c r="A81" s="155">
        <f>IF(LEN(Input_Lieferant!B81&amp;"") &gt;0, VALUE(Input_Lieferant!B81&amp;"")+0,"")</f>
        <v>73</v>
      </c>
      <c r="B81" s="156" t="str">
        <f>Input_Lieferant!D81</f>
        <v>Materialkurztext DE 73</v>
      </c>
      <c r="C81" s="157" t="s">
        <v>33089</v>
      </c>
      <c r="D81" s="157" t="s">
        <v>30774</v>
      </c>
      <c r="E81" s="158" t="str">
        <f>_xlfn.IFNA(IF(A81&lt;&gt;"", INDEX('G-Partner'!B:B,MATCH(Input_Lieferant!AM81,'G-Partner'!A:A,0)), ""), "***")</f>
        <v>1000056753</v>
      </c>
      <c r="F81" s="159" t="s">
        <v>33169</v>
      </c>
      <c r="G81" s="157" t="s">
        <v>114</v>
      </c>
      <c r="H81" s="157" t="str">
        <f t="shared" si="1"/>
        <v>X</v>
      </c>
      <c r="I81" s="160">
        <v>1.66</v>
      </c>
      <c r="J81" s="157" t="s">
        <v>123</v>
      </c>
      <c r="K81" s="157" t="s">
        <v>116</v>
      </c>
      <c r="L81" s="161" t="str">
        <f>IF(A81&lt;&gt;"",Input_Lieferant!AR81,"")&amp;""</f>
        <v/>
      </c>
      <c r="M81" s="159" t="s">
        <v>33282</v>
      </c>
      <c r="N81" s="162" t="s">
        <v>30769</v>
      </c>
      <c r="O81" s="163" t="s">
        <v>33360</v>
      </c>
      <c r="P81" s="157" t="s">
        <v>115</v>
      </c>
      <c r="Q81" s="157" t="s">
        <v>151</v>
      </c>
      <c r="R81" s="157"/>
      <c r="S81" s="164">
        <f>IF(A81&lt;&gt;"", IF(Input_Lieferant!Z81="N",1,IF(Input_Lieferant!Z81="X",2,"")),"")</f>
        <v>2</v>
      </c>
    </row>
    <row r="82" spans="1:19" ht="16.25" customHeight="1" x14ac:dyDescent="0.2">
      <c r="A82" s="155">
        <f>IF(LEN(Input_Lieferant!B82&amp;"") &gt;0, VALUE(Input_Lieferant!B82&amp;"")+0,"")</f>
        <v>74</v>
      </c>
      <c r="B82" s="156" t="str">
        <f>Input_Lieferant!D82</f>
        <v>Materialkurztext DE 74</v>
      </c>
      <c r="C82" s="157" t="s">
        <v>33095</v>
      </c>
      <c r="D82" s="157" t="s">
        <v>30780</v>
      </c>
      <c r="E82" s="158" t="str">
        <f>_xlfn.IFNA(IF(A82&lt;&gt;"", INDEX('G-Partner'!B:B,MATCH(Input_Lieferant!AM82,'G-Partner'!A:A,0)), ""), "***")</f>
        <v>1000049344</v>
      </c>
      <c r="F82" s="159" t="s">
        <v>33170</v>
      </c>
      <c r="G82" s="157" t="s">
        <v>117</v>
      </c>
      <c r="H82" s="157" t="str">
        <f t="shared" si="1"/>
        <v>X</v>
      </c>
      <c r="I82" s="160">
        <v>2.2799999999999998</v>
      </c>
      <c r="J82" s="157" t="s">
        <v>123</v>
      </c>
      <c r="K82" s="157" t="s">
        <v>116</v>
      </c>
      <c r="L82" s="161" t="str">
        <f>IF(A82&lt;&gt;"",Input_Lieferant!AR82,"")&amp;""</f>
        <v/>
      </c>
      <c r="M82" s="159" t="s">
        <v>33283</v>
      </c>
      <c r="N82" s="162" t="s">
        <v>30757</v>
      </c>
      <c r="O82" s="163" t="s">
        <v>33388</v>
      </c>
      <c r="P82" s="157" t="s">
        <v>114</v>
      </c>
      <c r="Q82" s="157" t="s">
        <v>151</v>
      </c>
      <c r="R82" s="157"/>
      <c r="S82" s="164">
        <f>IF(A82&lt;&gt;"", IF(Input_Lieferant!Z82="N",1,IF(Input_Lieferant!Z82="X",2,"")),"")</f>
        <v>1</v>
      </c>
    </row>
    <row r="83" spans="1:19" ht="16.25" customHeight="1" x14ac:dyDescent="0.2">
      <c r="A83" s="155">
        <f>IF(LEN(Input_Lieferant!B83&amp;"") &gt;0, VALUE(Input_Lieferant!B83&amp;"")+0,"")</f>
        <v>75</v>
      </c>
      <c r="B83" s="156" t="str">
        <f>Input_Lieferant!D83</f>
        <v>Materialkurztext DE 75</v>
      </c>
      <c r="C83" s="157" t="s">
        <v>33096</v>
      </c>
      <c r="D83" s="157" t="s">
        <v>30779</v>
      </c>
      <c r="E83" s="158" t="str">
        <f>_xlfn.IFNA(IF(A83&lt;&gt;"", INDEX('G-Partner'!B:B,MATCH(Input_Lieferant!AM83,'G-Partner'!A:A,0)), ""), "***")</f>
        <v>1000058757</v>
      </c>
      <c r="F83" s="159" t="s">
        <v>33171</v>
      </c>
      <c r="G83" s="157" t="s">
        <v>138</v>
      </c>
      <c r="H83" s="157" t="str">
        <f t="shared" si="1"/>
        <v>X</v>
      </c>
      <c r="I83" s="160">
        <v>10</v>
      </c>
      <c r="J83" s="157" t="s">
        <v>123</v>
      </c>
      <c r="K83" s="157" t="s">
        <v>116</v>
      </c>
      <c r="L83" s="161" t="str">
        <f>IF(A83&lt;&gt;"",Input_Lieferant!AR83,"")&amp;""</f>
        <v/>
      </c>
      <c r="M83" s="159" t="s">
        <v>33284</v>
      </c>
      <c r="N83" s="162" t="s">
        <v>30758</v>
      </c>
      <c r="O83" s="163" t="s">
        <v>33411</v>
      </c>
      <c r="P83" s="157" t="s">
        <v>135</v>
      </c>
      <c r="Q83" s="157" t="s">
        <v>30783</v>
      </c>
      <c r="R83" s="157"/>
      <c r="S83" s="164">
        <f>IF(A83&lt;&gt;"", IF(Input_Lieferant!Z83="N",1,IF(Input_Lieferant!Z83="X",2,"")),"")</f>
        <v>2</v>
      </c>
    </row>
    <row r="84" spans="1:19" ht="16.25" customHeight="1" x14ac:dyDescent="0.2">
      <c r="A84" s="155">
        <f>IF(LEN(Input_Lieferant!B84&amp;"") &gt;0, VALUE(Input_Lieferant!B84&amp;"")+0,"")</f>
        <v>76</v>
      </c>
      <c r="B84" s="156" t="str">
        <f>Input_Lieferant!D84</f>
        <v>Materialkurztext DE 76</v>
      </c>
      <c r="C84" s="157" t="s">
        <v>33092</v>
      </c>
      <c r="D84" s="157" t="s">
        <v>30774</v>
      </c>
      <c r="E84" s="158" t="str">
        <f>_xlfn.IFNA(IF(A84&lt;&gt;"", INDEX('G-Partner'!B:B,MATCH(Input_Lieferant!AM84,'G-Partner'!A:A,0)), ""), "***")</f>
        <v>1000057538</v>
      </c>
      <c r="F84" s="159" t="s">
        <v>33172</v>
      </c>
      <c r="G84" s="157" t="s">
        <v>117</v>
      </c>
      <c r="H84" s="157" t="str">
        <f t="shared" si="1"/>
        <v>X</v>
      </c>
      <c r="I84" s="160">
        <v>4.03</v>
      </c>
      <c r="J84" s="157" t="s">
        <v>123</v>
      </c>
      <c r="K84" s="157" t="s">
        <v>116</v>
      </c>
      <c r="L84" s="161" t="str">
        <f>IF(A84&lt;&gt;"",Input_Lieferant!AR84,"")&amp;""</f>
        <v/>
      </c>
      <c r="M84" s="159" t="s">
        <v>33285</v>
      </c>
      <c r="N84" s="162" t="s">
        <v>30766</v>
      </c>
      <c r="O84" s="163" t="s">
        <v>33378</v>
      </c>
      <c r="P84" s="157" t="s">
        <v>115</v>
      </c>
      <c r="Q84" s="157" t="s">
        <v>30783</v>
      </c>
      <c r="R84" s="157"/>
      <c r="S84" s="164">
        <f>IF(A84&lt;&gt;"", IF(Input_Lieferant!Z84="N",1,IF(Input_Lieferant!Z84="X",2,"")),"")</f>
        <v>2</v>
      </c>
    </row>
    <row r="85" spans="1:19" ht="16.25" customHeight="1" x14ac:dyDescent="0.2">
      <c r="A85" s="155">
        <f>IF(LEN(Input_Lieferant!B85&amp;"") &gt;0, VALUE(Input_Lieferant!B85&amp;"")+0,"")</f>
        <v>77</v>
      </c>
      <c r="B85" s="156" t="str">
        <f>Input_Lieferant!D85</f>
        <v>Materialkurztext DE 77</v>
      </c>
      <c r="C85" s="157" t="s">
        <v>33089</v>
      </c>
      <c r="D85" s="157" t="s">
        <v>30779</v>
      </c>
      <c r="E85" s="158" t="str">
        <f>_xlfn.IFNA(IF(A85&lt;&gt;"", INDEX('G-Partner'!B:B,MATCH(Input_Lieferant!AM85,'G-Partner'!A:A,0)), ""), "***")</f>
        <v>1000046112</v>
      </c>
      <c r="F85" s="159" t="s">
        <v>33173</v>
      </c>
      <c r="G85" s="157" t="s">
        <v>114</v>
      </c>
      <c r="H85" s="157" t="str">
        <f t="shared" si="1"/>
        <v>X</v>
      </c>
      <c r="I85" s="160">
        <v>6.95</v>
      </c>
      <c r="J85" s="157" t="s">
        <v>123</v>
      </c>
      <c r="K85" s="157" t="s">
        <v>116</v>
      </c>
      <c r="L85" s="161" t="str">
        <f>IF(A85&lt;&gt;"",Input_Lieferant!AR85,"")&amp;""</f>
        <v/>
      </c>
      <c r="M85" s="159" t="s">
        <v>33286</v>
      </c>
      <c r="N85" s="162" t="s">
        <v>30758</v>
      </c>
      <c r="O85" s="163" t="s">
        <v>33412</v>
      </c>
      <c r="P85" s="157" t="s">
        <v>115</v>
      </c>
      <c r="Q85" s="157" t="s">
        <v>30781</v>
      </c>
      <c r="R85" s="157"/>
      <c r="S85" s="164">
        <f>IF(A85&lt;&gt;"", IF(Input_Lieferant!Z85="N",1,IF(Input_Lieferant!Z85="X",2,"")),"")</f>
        <v>1</v>
      </c>
    </row>
    <row r="86" spans="1:19" ht="16.25" customHeight="1" x14ac:dyDescent="0.2">
      <c r="A86" s="155">
        <f>IF(LEN(Input_Lieferant!B86&amp;"") &gt;0, VALUE(Input_Lieferant!B86&amp;"")+0,"")</f>
        <v>78</v>
      </c>
      <c r="B86" s="156" t="str">
        <f>Input_Lieferant!D86</f>
        <v>Materialkurztext DE 78</v>
      </c>
      <c r="C86" s="157" t="s">
        <v>33090</v>
      </c>
      <c r="D86" s="157" t="s">
        <v>30775</v>
      </c>
      <c r="E86" s="158" t="str">
        <f>_xlfn.IFNA(IF(A86&lt;&gt;"", INDEX('G-Partner'!B:B,MATCH(Input_Lieferant!AM86,'G-Partner'!A:A,0)), ""), "***")</f>
        <v>1000050709</v>
      </c>
      <c r="F86" s="159" t="s">
        <v>33174</v>
      </c>
      <c r="G86" s="157" t="s">
        <v>117</v>
      </c>
      <c r="H86" s="157" t="str">
        <f t="shared" si="1"/>
        <v>X</v>
      </c>
      <c r="I86" s="160">
        <v>4.8499999999999996</v>
      </c>
      <c r="J86" s="157" t="s">
        <v>123</v>
      </c>
      <c r="K86" s="157" t="s">
        <v>116</v>
      </c>
      <c r="L86" s="161" t="str">
        <f>IF(A86&lt;&gt;"",Input_Lieferant!AR86,"")&amp;""</f>
        <v/>
      </c>
      <c r="M86" s="159" t="s">
        <v>33287</v>
      </c>
      <c r="N86" s="162" t="s">
        <v>30757</v>
      </c>
      <c r="O86" s="163" t="s">
        <v>33413</v>
      </c>
      <c r="P86" s="157" t="s">
        <v>135</v>
      </c>
      <c r="Q86" s="157" t="s">
        <v>30783</v>
      </c>
      <c r="R86" s="157"/>
      <c r="S86" s="164">
        <f>IF(A86&lt;&gt;"", IF(Input_Lieferant!Z86="N",1,IF(Input_Lieferant!Z86="X",2,"")),"")</f>
        <v>2</v>
      </c>
    </row>
    <row r="87" spans="1:19" ht="16.25" customHeight="1" x14ac:dyDescent="0.2">
      <c r="A87" s="155">
        <f>IF(LEN(Input_Lieferant!B87&amp;"") &gt;0, VALUE(Input_Lieferant!B87&amp;"")+0,"")</f>
        <v>79</v>
      </c>
      <c r="B87" s="156" t="str">
        <f>Input_Lieferant!D87</f>
        <v>Materialkurztext DE 79</v>
      </c>
      <c r="C87" s="157" t="s">
        <v>33094</v>
      </c>
      <c r="D87" s="157" t="s">
        <v>30780</v>
      </c>
      <c r="E87" s="158" t="str">
        <f>_xlfn.IFNA(IF(A87&lt;&gt;"", INDEX('G-Partner'!B:B,MATCH(Input_Lieferant!AM87,'G-Partner'!A:A,0)), ""), "***")</f>
        <v>1000046343</v>
      </c>
      <c r="F87" s="159" t="s">
        <v>33175</v>
      </c>
      <c r="G87" s="157" t="s">
        <v>117</v>
      </c>
      <c r="H87" s="157" t="str">
        <f t="shared" si="1"/>
        <v>X</v>
      </c>
      <c r="I87" s="160">
        <v>6.4</v>
      </c>
      <c r="J87" s="157" t="s">
        <v>123</v>
      </c>
      <c r="K87" s="157" t="s">
        <v>116</v>
      </c>
      <c r="L87" s="161" t="str">
        <f>IF(A87&lt;&gt;"",Input_Lieferant!AR87,"")&amp;""</f>
        <v/>
      </c>
      <c r="M87" s="159" t="s">
        <v>33288</v>
      </c>
      <c r="N87" s="162" t="s">
        <v>30765</v>
      </c>
      <c r="O87" s="163" t="s">
        <v>33414</v>
      </c>
      <c r="P87" s="157" t="s">
        <v>135</v>
      </c>
      <c r="Q87" s="157" t="s">
        <v>30783</v>
      </c>
      <c r="R87" s="157"/>
      <c r="S87" s="164">
        <f>IF(A87&lt;&gt;"", IF(Input_Lieferant!Z87="N",1,IF(Input_Lieferant!Z87="X",2,"")),"")</f>
        <v>2</v>
      </c>
    </row>
    <row r="88" spans="1:19" ht="16.25" customHeight="1" x14ac:dyDescent="0.2">
      <c r="A88" s="155">
        <f>IF(LEN(Input_Lieferant!B88&amp;"") &gt;0, VALUE(Input_Lieferant!B88&amp;"")+0,"")</f>
        <v>80</v>
      </c>
      <c r="B88" s="156" t="str">
        <f>Input_Lieferant!D88</f>
        <v>Materialkurztext DE 80</v>
      </c>
      <c r="C88" s="157" t="s">
        <v>33090</v>
      </c>
      <c r="D88" s="157" t="s">
        <v>30777</v>
      </c>
      <c r="E88" s="158" t="str">
        <f>_xlfn.IFNA(IF(A88&lt;&gt;"", INDEX('G-Partner'!B:B,MATCH(Input_Lieferant!AM88,'G-Partner'!A:A,0)), ""), "***")</f>
        <v>1000049712</v>
      </c>
      <c r="F88" s="159" t="s">
        <v>33176</v>
      </c>
      <c r="G88" s="157" t="s">
        <v>114</v>
      </c>
      <c r="H88" s="157" t="str">
        <f t="shared" si="1"/>
        <v>X</v>
      </c>
      <c r="I88" s="160">
        <v>3.91</v>
      </c>
      <c r="J88" s="157" t="s">
        <v>123</v>
      </c>
      <c r="K88" s="157" t="s">
        <v>116</v>
      </c>
      <c r="L88" s="161" t="str">
        <f>IF(A88&lt;&gt;"",Input_Lieferant!AR88,"")&amp;""</f>
        <v>9.56</v>
      </c>
      <c r="M88" s="159" t="s">
        <v>33289</v>
      </c>
      <c r="N88" s="162" t="s">
        <v>30766</v>
      </c>
      <c r="O88" s="163" t="s">
        <v>33415</v>
      </c>
      <c r="P88" s="157" t="s">
        <v>135</v>
      </c>
      <c r="Q88" s="157" t="s">
        <v>30782</v>
      </c>
      <c r="R88" s="157"/>
      <c r="S88" s="164">
        <f>IF(A88&lt;&gt;"", IF(Input_Lieferant!Z88="N",1,IF(Input_Lieferant!Z88="X",2,"")),"")</f>
        <v>1</v>
      </c>
    </row>
    <row r="89" spans="1:19" ht="16.25" customHeight="1" x14ac:dyDescent="0.2">
      <c r="A89" s="155">
        <f>IF(LEN(Input_Lieferant!B89&amp;"") &gt;0, VALUE(Input_Lieferant!B89&amp;"")+0,"")</f>
        <v>81</v>
      </c>
      <c r="B89" s="156" t="str">
        <f>Input_Lieferant!D89</f>
        <v>Materialkurztext DE 81</v>
      </c>
      <c r="C89" s="157" t="s">
        <v>33096</v>
      </c>
      <c r="D89" s="157" t="s">
        <v>30775</v>
      </c>
      <c r="E89" s="158" t="str">
        <f>_xlfn.IFNA(IF(A89&lt;&gt;"", INDEX('G-Partner'!B:B,MATCH(Input_Lieferant!AM89,'G-Partner'!A:A,0)), ""), "***")</f>
        <v>1000051093</v>
      </c>
      <c r="F89" s="159" t="s">
        <v>33177</v>
      </c>
      <c r="G89" s="157" t="s">
        <v>138</v>
      </c>
      <c r="H89" s="157" t="str">
        <f t="shared" si="1"/>
        <v>X</v>
      </c>
      <c r="I89" s="160">
        <v>6.48</v>
      </c>
      <c r="J89" s="157" t="s">
        <v>123</v>
      </c>
      <c r="K89" s="157" t="s">
        <v>116</v>
      </c>
      <c r="L89" s="161" t="str">
        <f>IF(A89&lt;&gt;"",Input_Lieferant!AR89,"")&amp;""</f>
        <v>2.74</v>
      </c>
      <c r="M89" s="159" t="s">
        <v>33290</v>
      </c>
      <c r="N89" s="162" t="s">
        <v>30766</v>
      </c>
      <c r="O89" s="163" t="s">
        <v>33416</v>
      </c>
      <c r="P89" s="157" t="s">
        <v>135</v>
      </c>
      <c r="Q89" s="157" t="s">
        <v>30783</v>
      </c>
      <c r="R89" s="157"/>
      <c r="S89" s="164">
        <f>IF(A89&lt;&gt;"", IF(Input_Lieferant!Z89="N",1,IF(Input_Lieferant!Z89="X",2,"")),"")</f>
        <v>2</v>
      </c>
    </row>
    <row r="90" spans="1:19" ht="16.25" customHeight="1" x14ac:dyDescent="0.2">
      <c r="A90" s="155">
        <f>IF(LEN(Input_Lieferant!B90&amp;"") &gt;0, VALUE(Input_Lieferant!B90&amp;"")+0,"")</f>
        <v>82</v>
      </c>
      <c r="B90" s="156" t="str">
        <f>Input_Lieferant!D90</f>
        <v>Materialkurztext DE 82</v>
      </c>
      <c r="C90" s="157" t="s">
        <v>33094</v>
      </c>
      <c r="D90" s="157" t="s">
        <v>30773</v>
      </c>
      <c r="E90" s="158" t="str">
        <f>_xlfn.IFNA(IF(A90&lt;&gt;"", INDEX('G-Partner'!B:B,MATCH(Input_Lieferant!AM90,'G-Partner'!A:A,0)), ""), "***")</f>
        <v>1000053605</v>
      </c>
      <c r="F90" s="159" t="s">
        <v>33178</v>
      </c>
      <c r="G90" s="157" t="s">
        <v>114</v>
      </c>
      <c r="H90" s="157" t="str">
        <f t="shared" si="1"/>
        <v>X</v>
      </c>
      <c r="I90" s="160">
        <v>7.35</v>
      </c>
      <c r="J90" s="157" t="s">
        <v>123</v>
      </c>
      <c r="K90" s="157" t="s">
        <v>116</v>
      </c>
      <c r="L90" s="161" t="str">
        <f>IF(A90&lt;&gt;"",Input_Lieferant!AR90,"")&amp;""</f>
        <v>7.08</v>
      </c>
      <c r="M90" s="159" t="s">
        <v>33291</v>
      </c>
      <c r="N90" s="162" t="s">
        <v>31079</v>
      </c>
      <c r="O90" s="163" t="s">
        <v>33371</v>
      </c>
      <c r="P90" s="157" t="s">
        <v>115</v>
      </c>
      <c r="Q90" s="157" t="s">
        <v>30781</v>
      </c>
      <c r="R90" s="157"/>
      <c r="S90" s="164">
        <f>IF(A90&lt;&gt;"", IF(Input_Lieferant!Z90="N",1,IF(Input_Lieferant!Z90="X",2,"")),"")</f>
        <v>1</v>
      </c>
    </row>
    <row r="91" spans="1:19" ht="16.25" customHeight="1" x14ac:dyDescent="0.2">
      <c r="A91" s="155">
        <f>IF(LEN(Input_Lieferant!B91&amp;"") &gt;0, VALUE(Input_Lieferant!B91&amp;"")+0,"")</f>
        <v>83</v>
      </c>
      <c r="B91" s="156" t="str">
        <f>Input_Lieferant!D91</f>
        <v>Materialkurztext DE 83</v>
      </c>
      <c r="C91" s="157" t="s">
        <v>33089</v>
      </c>
      <c r="D91" s="157" t="s">
        <v>30772</v>
      </c>
      <c r="E91" s="158" t="str">
        <f>_xlfn.IFNA(IF(A91&lt;&gt;"", INDEX('G-Partner'!B:B,MATCH(Input_Lieferant!AM91,'G-Partner'!A:A,0)), ""), "***")</f>
        <v>1000034559</v>
      </c>
      <c r="F91" s="159" t="s">
        <v>33179</v>
      </c>
      <c r="G91" s="157" t="s">
        <v>114</v>
      </c>
      <c r="H91" s="157" t="str">
        <f t="shared" si="1"/>
        <v>X</v>
      </c>
      <c r="I91" s="160">
        <v>7.93</v>
      </c>
      <c r="J91" s="157" t="s">
        <v>123</v>
      </c>
      <c r="K91" s="157" t="s">
        <v>116</v>
      </c>
      <c r="L91" s="161" t="str">
        <f>IF(A91&lt;&gt;"",Input_Lieferant!AR91,"")&amp;""</f>
        <v>2.51</v>
      </c>
      <c r="M91" s="159" t="s">
        <v>33292</v>
      </c>
      <c r="N91" s="162" t="s">
        <v>31079</v>
      </c>
      <c r="O91" s="163" t="s">
        <v>33417</v>
      </c>
      <c r="P91" s="157" t="s">
        <v>114</v>
      </c>
      <c r="Q91" s="157" t="s">
        <v>151</v>
      </c>
      <c r="R91" s="157"/>
      <c r="S91" s="164">
        <f>IF(A91&lt;&gt;"", IF(Input_Lieferant!Z91="N",1,IF(Input_Lieferant!Z91="X",2,"")),"")</f>
        <v>1</v>
      </c>
    </row>
    <row r="92" spans="1:19" ht="16.25" customHeight="1" x14ac:dyDescent="0.2">
      <c r="A92" s="155">
        <f>IF(LEN(Input_Lieferant!B92&amp;"") &gt;0, VALUE(Input_Lieferant!B92&amp;"")+0,"")</f>
        <v>84</v>
      </c>
      <c r="B92" s="156" t="str">
        <f>Input_Lieferant!D92</f>
        <v>Materialkurztext DE 84</v>
      </c>
      <c r="C92" s="157" t="s">
        <v>33092</v>
      </c>
      <c r="D92" s="157" t="s">
        <v>30779</v>
      </c>
      <c r="E92" s="158" t="str">
        <f>_xlfn.IFNA(IF(A92&lt;&gt;"", INDEX('G-Partner'!B:B,MATCH(Input_Lieferant!AM92,'G-Partner'!A:A,0)), ""), "***")</f>
        <v>1000050022</v>
      </c>
      <c r="F92" s="159" t="s">
        <v>33180</v>
      </c>
      <c r="G92" s="157" t="s">
        <v>114</v>
      </c>
      <c r="H92" s="157" t="str">
        <f t="shared" si="1"/>
        <v>X</v>
      </c>
      <c r="I92" s="160">
        <v>8.32</v>
      </c>
      <c r="J92" s="157" t="s">
        <v>123</v>
      </c>
      <c r="K92" s="157" t="s">
        <v>116</v>
      </c>
      <c r="L92" s="161" t="str">
        <f>IF(A92&lt;&gt;"",Input_Lieferant!AR92,"")&amp;""</f>
        <v>1.56</v>
      </c>
      <c r="M92" s="159" t="s">
        <v>33293</v>
      </c>
      <c r="N92" s="162" t="s">
        <v>30770</v>
      </c>
      <c r="O92" s="163" t="s">
        <v>33418</v>
      </c>
      <c r="P92" s="157" t="s">
        <v>135</v>
      </c>
      <c r="Q92" s="157" t="s">
        <v>151</v>
      </c>
      <c r="R92" s="157"/>
      <c r="S92" s="164">
        <f>IF(A92&lt;&gt;"", IF(Input_Lieferant!Z92="N",1,IF(Input_Lieferant!Z92="X",2,"")),"")</f>
        <v>1</v>
      </c>
    </row>
    <row r="93" spans="1:19" ht="16.25" customHeight="1" x14ac:dyDescent="0.2">
      <c r="A93" s="155">
        <f>IF(LEN(Input_Lieferant!B93&amp;"") &gt;0, VALUE(Input_Lieferant!B93&amp;"")+0,"")</f>
        <v>85</v>
      </c>
      <c r="B93" s="156" t="str">
        <f>Input_Lieferant!D93</f>
        <v>Materialkurztext DE 85</v>
      </c>
      <c r="C93" s="157" t="s">
        <v>33096</v>
      </c>
      <c r="D93" s="157" t="s">
        <v>30774</v>
      </c>
      <c r="E93" s="158" t="str">
        <f>_xlfn.IFNA(IF(A93&lt;&gt;"", INDEX('G-Partner'!B:B,MATCH(Input_Lieferant!AM93,'G-Partner'!A:A,0)), ""), "***")</f>
        <v>1000045323</v>
      </c>
      <c r="F93" s="159" t="s">
        <v>33181</v>
      </c>
      <c r="G93" s="157" t="s">
        <v>117</v>
      </c>
      <c r="H93" s="157" t="str">
        <f t="shared" si="1"/>
        <v>X</v>
      </c>
      <c r="I93" s="160">
        <v>2.87</v>
      </c>
      <c r="J93" s="157" t="s">
        <v>123</v>
      </c>
      <c r="K93" s="157" t="s">
        <v>116</v>
      </c>
      <c r="L93" s="161" t="str">
        <f>IF(A93&lt;&gt;"",Input_Lieferant!AR93,"")&amp;""</f>
        <v>1.62</v>
      </c>
      <c r="M93" s="159" t="s">
        <v>33294</v>
      </c>
      <c r="N93" s="162" t="s">
        <v>30757</v>
      </c>
      <c r="O93" s="163" t="s">
        <v>33375</v>
      </c>
      <c r="P93" s="157" t="s">
        <v>135</v>
      </c>
      <c r="Q93" s="157" t="s">
        <v>30783</v>
      </c>
      <c r="R93" s="157"/>
      <c r="S93" s="164">
        <f>IF(A93&lt;&gt;"", IF(Input_Lieferant!Z93="N",1,IF(Input_Lieferant!Z93="X",2,"")),"")</f>
        <v>1</v>
      </c>
    </row>
    <row r="94" spans="1:19" ht="16.25" customHeight="1" x14ac:dyDescent="0.2">
      <c r="A94" s="155">
        <f>IF(LEN(Input_Lieferant!B94&amp;"") &gt;0, VALUE(Input_Lieferant!B94&amp;"")+0,"")</f>
        <v>86</v>
      </c>
      <c r="B94" s="156" t="str">
        <f>Input_Lieferant!D94</f>
        <v>Materialkurztext DE 86</v>
      </c>
      <c r="C94" s="157" t="s">
        <v>33090</v>
      </c>
      <c r="D94" s="157" t="s">
        <v>30774</v>
      </c>
      <c r="E94" s="158" t="str">
        <f>_xlfn.IFNA(IF(A94&lt;&gt;"", INDEX('G-Partner'!B:B,MATCH(Input_Lieferant!AM94,'G-Partner'!A:A,0)), ""), "***")</f>
        <v>1000059467</v>
      </c>
      <c r="F94" s="159" t="s">
        <v>33182</v>
      </c>
      <c r="G94" s="157" t="s">
        <v>117</v>
      </c>
      <c r="H94" s="157" t="str">
        <f t="shared" si="1"/>
        <v>X</v>
      </c>
      <c r="I94" s="160">
        <v>4.55</v>
      </c>
      <c r="J94" s="157" t="s">
        <v>123</v>
      </c>
      <c r="K94" s="157" t="s">
        <v>116</v>
      </c>
      <c r="L94" s="161" t="str">
        <f>IF(A94&lt;&gt;"",Input_Lieferant!AR94,"")&amp;""</f>
        <v>3.82</v>
      </c>
      <c r="M94" s="159" t="s">
        <v>33295</v>
      </c>
      <c r="N94" s="162" t="s">
        <v>30762</v>
      </c>
      <c r="O94" s="163" t="s">
        <v>33419</v>
      </c>
      <c r="P94" s="157" t="s">
        <v>135</v>
      </c>
      <c r="Q94" s="157" t="s">
        <v>151</v>
      </c>
      <c r="R94" s="157"/>
      <c r="S94" s="164">
        <f>IF(A94&lt;&gt;"", IF(Input_Lieferant!Z94="N",1,IF(Input_Lieferant!Z94="X",2,"")),"")</f>
        <v>2</v>
      </c>
    </row>
    <row r="95" spans="1:19" ht="16.25" customHeight="1" x14ac:dyDescent="0.2">
      <c r="A95" s="155">
        <f>IF(LEN(Input_Lieferant!B95&amp;"") &gt;0, VALUE(Input_Lieferant!B95&amp;"")+0,"")</f>
        <v>87</v>
      </c>
      <c r="B95" s="156" t="str">
        <f>Input_Lieferant!D95</f>
        <v>Materialkurztext DE 87</v>
      </c>
      <c r="C95" s="157" t="s">
        <v>33089</v>
      </c>
      <c r="D95" s="157" t="s">
        <v>30772</v>
      </c>
      <c r="E95" s="158" t="str">
        <f>_xlfn.IFNA(IF(A95&lt;&gt;"", INDEX('G-Partner'!B:B,MATCH(Input_Lieferant!AM95,'G-Partner'!A:A,0)), ""), "***")</f>
        <v>1000046343</v>
      </c>
      <c r="F95" s="159" t="s">
        <v>33183</v>
      </c>
      <c r="G95" s="157" t="s">
        <v>114</v>
      </c>
      <c r="H95" s="157" t="str">
        <f t="shared" si="1"/>
        <v>X</v>
      </c>
      <c r="I95" s="160">
        <v>3.57</v>
      </c>
      <c r="J95" s="157" t="s">
        <v>123</v>
      </c>
      <c r="K95" s="157" t="s">
        <v>116</v>
      </c>
      <c r="L95" s="161" t="str">
        <f>IF(A95&lt;&gt;"",Input_Lieferant!AR95,"")&amp;""</f>
        <v>7.71</v>
      </c>
      <c r="M95" s="159" t="s">
        <v>33296</v>
      </c>
      <c r="N95" s="162" t="s">
        <v>30763</v>
      </c>
      <c r="O95" s="163" t="s">
        <v>33396</v>
      </c>
      <c r="P95" s="157" t="s">
        <v>114</v>
      </c>
      <c r="Q95" s="157" t="s">
        <v>151</v>
      </c>
      <c r="R95" s="157"/>
      <c r="S95" s="164">
        <f>IF(A95&lt;&gt;"", IF(Input_Lieferant!Z95="N",1,IF(Input_Lieferant!Z95="X",2,"")),"")</f>
        <v>1</v>
      </c>
    </row>
    <row r="96" spans="1:19" ht="16.25" customHeight="1" x14ac:dyDescent="0.2">
      <c r="A96" s="155">
        <f>IF(LEN(Input_Lieferant!B96&amp;"") &gt;0, VALUE(Input_Lieferant!B96&amp;"")+0,"")</f>
        <v>88</v>
      </c>
      <c r="B96" s="156" t="str">
        <f>Input_Lieferant!D96</f>
        <v>Materialkurztext DE 88</v>
      </c>
      <c r="C96" s="157" t="s">
        <v>33092</v>
      </c>
      <c r="D96" s="157" t="s">
        <v>30780</v>
      </c>
      <c r="E96" s="158" t="str">
        <f>_xlfn.IFNA(IF(A96&lt;&gt;"", INDEX('G-Partner'!B:B,MATCH(Input_Lieferant!AM96,'G-Partner'!A:A,0)), ""), "***")</f>
        <v>1000051655</v>
      </c>
      <c r="F96" s="159" t="s">
        <v>33184</v>
      </c>
      <c r="G96" s="157" t="s">
        <v>117</v>
      </c>
      <c r="H96" s="157" t="str">
        <f t="shared" si="1"/>
        <v>X</v>
      </c>
      <c r="I96" s="160">
        <v>8.36</v>
      </c>
      <c r="J96" s="157" t="s">
        <v>123</v>
      </c>
      <c r="K96" s="157" t="s">
        <v>116</v>
      </c>
      <c r="L96" s="161" t="str">
        <f>IF(A96&lt;&gt;"",Input_Lieferant!AR96,"")&amp;""</f>
        <v>0.32</v>
      </c>
      <c r="M96" s="159" t="s">
        <v>33297</v>
      </c>
      <c r="N96" s="162" t="s">
        <v>30763</v>
      </c>
      <c r="O96" s="163" t="s">
        <v>33368</v>
      </c>
      <c r="P96" s="157" t="s">
        <v>114</v>
      </c>
      <c r="Q96" s="157" t="s">
        <v>30782</v>
      </c>
      <c r="R96" s="157"/>
      <c r="S96" s="164">
        <f>IF(A96&lt;&gt;"", IF(Input_Lieferant!Z96="N",1,IF(Input_Lieferant!Z96="X",2,"")),"")</f>
        <v>1</v>
      </c>
    </row>
    <row r="97" spans="1:19" ht="16.25" customHeight="1" x14ac:dyDescent="0.2">
      <c r="A97" s="155">
        <f>IF(LEN(Input_Lieferant!B97&amp;"") &gt;0, VALUE(Input_Lieferant!B97&amp;"")+0,"")</f>
        <v>89</v>
      </c>
      <c r="B97" s="156" t="str">
        <f>Input_Lieferant!D97</f>
        <v>Materialkurztext DE 89</v>
      </c>
      <c r="C97" s="157" t="s">
        <v>33089</v>
      </c>
      <c r="D97" s="157" t="s">
        <v>30777</v>
      </c>
      <c r="E97" s="158" t="str">
        <f>_xlfn.IFNA(IF(A97&lt;&gt;"", INDEX('G-Partner'!B:B,MATCH(Input_Lieferant!AM97,'G-Partner'!A:A,0)), ""), "***")</f>
        <v>1000053997</v>
      </c>
      <c r="F97" s="159" t="s">
        <v>33185</v>
      </c>
      <c r="G97" s="157" t="s">
        <v>114</v>
      </c>
      <c r="H97" s="157" t="str">
        <f t="shared" si="1"/>
        <v>X</v>
      </c>
      <c r="I97" s="160">
        <v>8.4</v>
      </c>
      <c r="J97" s="157" t="s">
        <v>123</v>
      </c>
      <c r="K97" s="157" t="s">
        <v>116</v>
      </c>
      <c r="L97" s="161" t="str">
        <f>IF(A97&lt;&gt;"",Input_Lieferant!AR97,"")&amp;""</f>
        <v>5.79</v>
      </c>
      <c r="M97" s="159" t="s">
        <v>33298</v>
      </c>
      <c r="N97" s="162" t="s">
        <v>30768</v>
      </c>
      <c r="O97" s="163" t="s">
        <v>33389</v>
      </c>
      <c r="P97" s="157" t="s">
        <v>115</v>
      </c>
      <c r="Q97" s="157" t="s">
        <v>30782</v>
      </c>
      <c r="R97" s="157"/>
      <c r="S97" s="164">
        <f>IF(A97&lt;&gt;"", IF(Input_Lieferant!Z97="N",1,IF(Input_Lieferant!Z97="X",2,"")),"")</f>
        <v>2</v>
      </c>
    </row>
    <row r="98" spans="1:19" ht="16.25" customHeight="1" x14ac:dyDescent="0.2">
      <c r="A98" s="155">
        <f>IF(LEN(Input_Lieferant!B98&amp;"") &gt;0, VALUE(Input_Lieferant!B98&amp;"")+0,"")</f>
        <v>90</v>
      </c>
      <c r="B98" s="156" t="str">
        <f>Input_Lieferant!D98</f>
        <v>Materialkurztext DE 90</v>
      </c>
      <c r="C98" s="157" t="s">
        <v>33091</v>
      </c>
      <c r="D98" s="157" t="s">
        <v>30776</v>
      </c>
      <c r="E98" s="158" t="str">
        <f>_xlfn.IFNA(IF(A98&lt;&gt;"", INDEX('G-Partner'!B:B,MATCH(Input_Lieferant!AM98,'G-Partner'!A:A,0)), ""), "***")</f>
        <v>1000052510</v>
      </c>
      <c r="F98" s="159" t="s">
        <v>33186</v>
      </c>
      <c r="G98" s="157" t="s">
        <v>117</v>
      </c>
      <c r="H98" s="157" t="str">
        <f t="shared" si="1"/>
        <v>X</v>
      </c>
      <c r="I98" s="160">
        <v>2.15</v>
      </c>
      <c r="J98" s="157" t="s">
        <v>123</v>
      </c>
      <c r="K98" s="157" t="s">
        <v>116</v>
      </c>
      <c r="L98" s="161" t="str">
        <f>IF(A98&lt;&gt;"",Input_Lieferant!AR98,"")&amp;""</f>
        <v>3.73</v>
      </c>
      <c r="M98" s="159" t="s">
        <v>33299</v>
      </c>
      <c r="N98" s="162" t="s">
        <v>30763</v>
      </c>
      <c r="O98" s="163" t="s">
        <v>33411</v>
      </c>
      <c r="P98" s="157" t="s">
        <v>114</v>
      </c>
      <c r="Q98" s="157" t="s">
        <v>151</v>
      </c>
      <c r="R98" s="157"/>
      <c r="S98" s="164">
        <f>IF(A98&lt;&gt;"", IF(Input_Lieferant!Z98="N",1,IF(Input_Lieferant!Z98="X",2,"")),"")</f>
        <v>1</v>
      </c>
    </row>
    <row r="99" spans="1:19" ht="16.25" customHeight="1" x14ac:dyDescent="0.2">
      <c r="A99" s="155">
        <f>IF(LEN(Input_Lieferant!B99&amp;"") &gt;0, VALUE(Input_Lieferant!B99&amp;"")+0,"")</f>
        <v>91</v>
      </c>
      <c r="B99" s="156" t="str">
        <f>Input_Lieferant!D99</f>
        <v>Materialkurztext DE 91</v>
      </c>
      <c r="C99" s="157" t="s">
        <v>33093</v>
      </c>
      <c r="D99" s="157" t="s">
        <v>30773</v>
      </c>
      <c r="E99" s="158" t="str">
        <f>_xlfn.IFNA(IF(A99&lt;&gt;"", INDEX('G-Partner'!B:B,MATCH(Input_Lieferant!AM99,'G-Partner'!A:A,0)), ""), "***")</f>
        <v>1000050686</v>
      </c>
      <c r="F99" s="159" t="s">
        <v>33187</v>
      </c>
      <c r="G99" s="157" t="s">
        <v>114</v>
      </c>
      <c r="H99" s="157" t="str">
        <f t="shared" si="1"/>
        <v>X</v>
      </c>
      <c r="I99" s="160">
        <v>0.39</v>
      </c>
      <c r="J99" s="157" t="s">
        <v>123</v>
      </c>
      <c r="K99" s="157" t="s">
        <v>116</v>
      </c>
      <c r="L99" s="161" t="str">
        <f>IF(A99&lt;&gt;"",Input_Lieferant!AR99,"")&amp;""</f>
        <v>9.23</v>
      </c>
      <c r="M99" s="159" t="s">
        <v>33300</v>
      </c>
      <c r="N99" s="162" t="s">
        <v>31079</v>
      </c>
      <c r="O99" s="163" t="s">
        <v>33362</v>
      </c>
      <c r="P99" s="157" t="s">
        <v>115</v>
      </c>
      <c r="Q99" s="157" t="s">
        <v>30782</v>
      </c>
      <c r="R99" s="157"/>
      <c r="S99" s="164">
        <f>IF(A99&lt;&gt;"", IF(Input_Lieferant!Z99="N",1,IF(Input_Lieferant!Z99="X",2,"")),"")</f>
        <v>2</v>
      </c>
    </row>
    <row r="100" spans="1:19" ht="16.25" customHeight="1" x14ac:dyDescent="0.2">
      <c r="A100" s="155">
        <f>IF(LEN(Input_Lieferant!B100&amp;"") &gt;0, VALUE(Input_Lieferant!B100&amp;"")+0,"")</f>
        <v>92</v>
      </c>
      <c r="B100" s="156" t="str">
        <f>Input_Lieferant!D100</f>
        <v>Materialkurztext DE 92</v>
      </c>
      <c r="C100" s="157" t="s">
        <v>33089</v>
      </c>
      <c r="D100" s="157" t="s">
        <v>30778</v>
      </c>
      <c r="E100" s="158" t="str">
        <f>_xlfn.IFNA(IF(A100&lt;&gt;"", INDEX('G-Partner'!B:B,MATCH(Input_Lieferant!AM100,'G-Partner'!A:A,0)), ""), "***")</f>
        <v>1000047078</v>
      </c>
      <c r="F100" s="159" t="s">
        <v>33188</v>
      </c>
      <c r="G100" s="157" t="s">
        <v>117</v>
      </c>
      <c r="H100" s="157" t="str">
        <f t="shared" si="1"/>
        <v>X</v>
      </c>
      <c r="I100" s="160">
        <v>1.95</v>
      </c>
      <c r="J100" s="157" t="s">
        <v>123</v>
      </c>
      <c r="K100" s="157" t="s">
        <v>116</v>
      </c>
      <c r="L100" s="161" t="str">
        <f>IF(A100&lt;&gt;"",Input_Lieferant!AR100,"")&amp;""</f>
        <v>0.44</v>
      </c>
      <c r="M100" s="159" t="s">
        <v>33301</v>
      </c>
      <c r="N100" s="162" t="s">
        <v>30764</v>
      </c>
      <c r="O100" s="163" t="s">
        <v>33420</v>
      </c>
      <c r="P100" s="157" t="s">
        <v>135</v>
      </c>
      <c r="Q100" s="157" t="s">
        <v>30783</v>
      </c>
      <c r="R100" s="157"/>
      <c r="S100" s="164">
        <f>IF(A100&lt;&gt;"", IF(Input_Lieferant!Z100="N",1,IF(Input_Lieferant!Z100="X",2,"")),"")</f>
        <v>2</v>
      </c>
    </row>
    <row r="101" spans="1:19" ht="16.25" customHeight="1" x14ac:dyDescent="0.2">
      <c r="A101" s="155">
        <f>IF(LEN(Input_Lieferant!B101&amp;"") &gt;0, VALUE(Input_Lieferant!B101&amp;"")+0,"")</f>
        <v>93</v>
      </c>
      <c r="B101" s="156" t="str">
        <f>Input_Lieferant!D101</f>
        <v>Materialkurztext DE 93</v>
      </c>
      <c r="C101" s="157" t="s">
        <v>33093</v>
      </c>
      <c r="D101" s="157" t="s">
        <v>30776</v>
      </c>
      <c r="E101" s="158" t="str">
        <f>_xlfn.IFNA(IF(A101&lt;&gt;"", INDEX('G-Partner'!B:B,MATCH(Input_Lieferant!AM101,'G-Partner'!A:A,0)), ""), "***")</f>
        <v>1000056494</v>
      </c>
      <c r="F101" s="159" t="s">
        <v>33189</v>
      </c>
      <c r="G101" s="157" t="s">
        <v>138</v>
      </c>
      <c r="H101" s="157" t="str">
        <f t="shared" si="1"/>
        <v>X</v>
      </c>
      <c r="I101" s="160">
        <v>9.89</v>
      </c>
      <c r="J101" s="157" t="s">
        <v>123</v>
      </c>
      <c r="K101" s="157" t="s">
        <v>116</v>
      </c>
      <c r="L101" s="161" t="str">
        <f>IF(A101&lt;&gt;"",Input_Lieferant!AR101,"")&amp;""</f>
        <v>7.29</v>
      </c>
      <c r="M101" s="159" t="s">
        <v>33302</v>
      </c>
      <c r="N101" s="162" t="s">
        <v>30758</v>
      </c>
      <c r="O101" s="163" t="s">
        <v>33393</v>
      </c>
      <c r="P101" s="157" t="s">
        <v>135</v>
      </c>
      <c r="Q101" s="157" t="s">
        <v>151</v>
      </c>
      <c r="R101" s="157"/>
      <c r="S101" s="164">
        <f>IF(A101&lt;&gt;"", IF(Input_Lieferant!Z101="N",1,IF(Input_Lieferant!Z101="X",2,"")),"")</f>
        <v>2</v>
      </c>
    </row>
    <row r="102" spans="1:19" ht="16.25" customHeight="1" x14ac:dyDescent="0.2">
      <c r="A102" s="155">
        <f>IF(LEN(Input_Lieferant!B102&amp;"") &gt;0, VALUE(Input_Lieferant!B102&amp;"")+0,"")</f>
        <v>94</v>
      </c>
      <c r="B102" s="156" t="str">
        <f>Input_Lieferant!D102</f>
        <v>Materialkurztext DE 94</v>
      </c>
      <c r="C102" s="157" t="s">
        <v>33089</v>
      </c>
      <c r="D102" s="157" t="s">
        <v>30777</v>
      </c>
      <c r="E102" s="158" t="str">
        <f>_xlfn.IFNA(IF(A102&lt;&gt;"", INDEX('G-Partner'!B:B,MATCH(Input_Lieferant!AM102,'G-Partner'!A:A,0)), ""), "***")</f>
        <v>1000050797</v>
      </c>
      <c r="F102" s="159" t="s">
        <v>33190</v>
      </c>
      <c r="G102" s="157" t="s">
        <v>114</v>
      </c>
      <c r="H102" s="157" t="str">
        <f t="shared" si="1"/>
        <v>X</v>
      </c>
      <c r="I102" s="160">
        <v>1.1100000000000001</v>
      </c>
      <c r="J102" s="157" t="s">
        <v>123</v>
      </c>
      <c r="K102" s="157" t="s">
        <v>116</v>
      </c>
      <c r="L102" s="161" t="str">
        <f>IF(A102&lt;&gt;"",Input_Lieferant!AR102,"")&amp;""</f>
        <v>3.44</v>
      </c>
      <c r="M102" s="159" t="s">
        <v>33303</v>
      </c>
      <c r="N102" s="162" t="s">
        <v>30758</v>
      </c>
      <c r="O102" s="163" t="s">
        <v>33391</v>
      </c>
      <c r="P102" s="157" t="s">
        <v>114</v>
      </c>
      <c r="Q102" s="157" t="s">
        <v>30782</v>
      </c>
      <c r="R102" s="157"/>
      <c r="S102" s="164">
        <f>IF(A102&lt;&gt;"", IF(Input_Lieferant!Z102="N",1,IF(Input_Lieferant!Z102="X",2,"")),"")</f>
        <v>2</v>
      </c>
    </row>
    <row r="103" spans="1:19" ht="16.25" customHeight="1" x14ac:dyDescent="0.2">
      <c r="A103" s="155">
        <f>IF(LEN(Input_Lieferant!B103&amp;"") &gt;0, VALUE(Input_Lieferant!B103&amp;"")+0,"")</f>
        <v>95</v>
      </c>
      <c r="B103" s="156" t="str">
        <f>Input_Lieferant!D103</f>
        <v>Materialkurztext DE 95</v>
      </c>
      <c r="C103" s="157" t="s">
        <v>33094</v>
      </c>
      <c r="D103" s="157" t="s">
        <v>30778</v>
      </c>
      <c r="E103" s="158" t="str">
        <f>_xlfn.IFNA(IF(A103&lt;&gt;"", INDEX('G-Partner'!B:B,MATCH(Input_Lieferant!AM103,'G-Partner'!A:A,0)), ""), "***")</f>
        <v>1000056753</v>
      </c>
      <c r="F103" s="159" t="s">
        <v>33191</v>
      </c>
      <c r="G103" s="157" t="s">
        <v>138</v>
      </c>
      <c r="H103" s="157" t="str">
        <f t="shared" si="1"/>
        <v>X</v>
      </c>
      <c r="I103" s="160">
        <v>0.8</v>
      </c>
      <c r="J103" s="157" t="s">
        <v>123</v>
      </c>
      <c r="K103" s="157" t="s">
        <v>116</v>
      </c>
      <c r="L103" s="161" t="str">
        <f>IF(A103&lt;&gt;"",Input_Lieferant!AR103,"")&amp;""</f>
        <v>0.44</v>
      </c>
      <c r="M103" s="159" t="s">
        <v>33304</v>
      </c>
      <c r="N103" s="162" t="s">
        <v>30758</v>
      </c>
      <c r="O103" s="163" t="s">
        <v>33421</v>
      </c>
      <c r="P103" s="157" t="s">
        <v>135</v>
      </c>
      <c r="Q103" s="157" t="s">
        <v>30782</v>
      </c>
      <c r="R103" s="157"/>
      <c r="S103" s="164">
        <f>IF(A103&lt;&gt;"", IF(Input_Lieferant!Z103="N",1,IF(Input_Lieferant!Z103="X",2,"")),"")</f>
        <v>1</v>
      </c>
    </row>
    <row r="104" spans="1:19" ht="16.25" customHeight="1" x14ac:dyDescent="0.2">
      <c r="A104" s="155">
        <f>IF(LEN(Input_Lieferant!B104&amp;"") &gt;0, VALUE(Input_Lieferant!B104&amp;"")+0,"")</f>
        <v>96</v>
      </c>
      <c r="B104" s="156" t="str">
        <f>Input_Lieferant!D104</f>
        <v>Materialkurztext DE 96</v>
      </c>
      <c r="C104" s="157" t="s">
        <v>33095</v>
      </c>
      <c r="D104" s="157" t="s">
        <v>30778</v>
      </c>
      <c r="E104" s="158" t="str">
        <f>_xlfn.IFNA(IF(A104&lt;&gt;"", INDEX('G-Partner'!B:B,MATCH(Input_Lieferant!AM104,'G-Partner'!A:A,0)), ""), "***")</f>
        <v>1000056753</v>
      </c>
      <c r="F104" s="159" t="s">
        <v>33192</v>
      </c>
      <c r="G104" s="157" t="s">
        <v>117</v>
      </c>
      <c r="H104" s="157" t="str">
        <f t="shared" si="1"/>
        <v>X</v>
      </c>
      <c r="I104" s="160">
        <v>7.42</v>
      </c>
      <c r="J104" s="157" t="s">
        <v>123</v>
      </c>
      <c r="K104" s="157" t="s">
        <v>116</v>
      </c>
      <c r="L104" s="161" t="str">
        <f>IF(A104&lt;&gt;"",Input_Lieferant!AR104,"")&amp;""</f>
        <v>4.72</v>
      </c>
      <c r="M104" s="159" t="s">
        <v>33305</v>
      </c>
      <c r="N104" s="162" t="s">
        <v>30766</v>
      </c>
      <c r="O104" s="163" t="s">
        <v>33422</v>
      </c>
      <c r="P104" s="157" t="s">
        <v>114</v>
      </c>
      <c r="Q104" s="157" t="s">
        <v>30783</v>
      </c>
      <c r="R104" s="157"/>
      <c r="S104" s="164">
        <f>IF(A104&lt;&gt;"", IF(Input_Lieferant!Z104="N",1,IF(Input_Lieferant!Z104="X",2,"")),"")</f>
        <v>2</v>
      </c>
    </row>
    <row r="105" spans="1:19" ht="16.25" customHeight="1" x14ac:dyDescent="0.2">
      <c r="A105" s="155">
        <f>IF(LEN(Input_Lieferant!B105&amp;"") &gt;0, VALUE(Input_Lieferant!B105&amp;"")+0,"")</f>
        <v>97</v>
      </c>
      <c r="B105" s="156" t="str">
        <f>Input_Lieferant!D105</f>
        <v>Materialkurztext DE 97</v>
      </c>
      <c r="C105" s="157" t="s">
        <v>33091</v>
      </c>
      <c r="D105" s="157" t="s">
        <v>30775</v>
      </c>
      <c r="E105" s="158" t="str">
        <f>_xlfn.IFNA(IF(A105&lt;&gt;"", INDEX('G-Partner'!B:B,MATCH(Input_Lieferant!AM105,'G-Partner'!A:A,0)), ""), "***")</f>
        <v>1000053241</v>
      </c>
      <c r="F105" s="159" t="s">
        <v>33193</v>
      </c>
      <c r="G105" s="157" t="s">
        <v>138</v>
      </c>
      <c r="H105" s="157" t="str">
        <f t="shared" si="1"/>
        <v>X</v>
      </c>
      <c r="I105" s="160">
        <v>2.09</v>
      </c>
      <c r="J105" s="157" t="s">
        <v>123</v>
      </c>
      <c r="K105" s="157" t="s">
        <v>116</v>
      </c>
      <c r="L105" s="161" t="str">
        <f>IF(A105&lt;&gt;"",Input_Lieferant!AR105,"")&amp;""</f>
        <v>5.73</v>
      </c>
      <c r="M105" s="159" t="s">
        <v>33306</v>
      </c>
      <c r="N105" s="162" t="s">
        <v>30763</v>
      </c>
      <c r="O105" s="163" t="s">
        <v>33423</v>
      </c>
      <c r="P105" s="157" t="s">
        <v>115</v>
      </c>
      <c r="Q105" s="157" t="s">
        <v>30783</v>
      </c>
      <c r="R105" s="157"/>
      <c r="S105" s="164">
        <f>IF(A105&lt;&gt;"", IF(Input_Lieferant!Z105="N",1,IF(Input_Lieferant!Z105="X",2,"")),"")</f>
        <v>1</v>
      </c>
    </row>
    <row r="106" spans="1:19" ht="16.25" customHeight="1" x14ac:dyDescent="0.2">
      <c r="A106" s="155">
        <f>IF(LEN(Input_Lieferant!B106&amp;"") &gt;0, VALUE(Input_Lieferant!B106&amp;"")+0,"")</f>
        <v>98</v>
      </c>
      <c r="B106" s="156" t="str">
        <f>Input_Lieferant!D106</f>
        <v>Materialkurztext DE 98</v>
      </c>
      <c r="C106" s="157" t="s">
        <v>33093</v>
      </c>
      <c r="D106" s="157" t="s">
        <v>30775</v>
      </c>
      <c r="E106" s="158" t="str">
        <f>_xlfn.IFNA(IF(A106&lt;&gt;"", INDEX('G-Partner'!B:B,MATCH(Input_Lieferant!AM106,'G-Partner'!A:A,0)), ""), "***")</f>
        <v>1000051193</v>
      </c>
      <c r="F106" s="159" t="s">
        <v>33194</v>
      </c>
      <c r="G106" s="157" t="s">
        <v>138</v>
      </c>
      <c r="H106" s="157" t="str">
        <f t="shared" si="1"/>
        <v>X</v>
      </c>
      <c r="I106" s="160">
        <v>3.32</v>
      </c>
      <c r="J106" s="157" t="s">
        <v>123</v>
      </c>
      <c r="K106" s="157" t="s">
        <v>116</v>
      </c>
      <c r="L106" s="161" t="str">
        <f>IF(A106&lt;&gt;"",Input_Lieferant!AR106,"")&amp;""</f>
        <v>6.39</v>
      </c>
      <c r="M106" s="159" t="s">
        <v>33307</v>
      </c>
      <c r="N106" s="162" t="s">
        <v>30767</v>
      </c>
      <c r="O106" s="163" t="s">
        <v>33417</v>
      </c>
      <c r="P106" s="157" t="s">
        <v>115</v>
      </c>
      <c r="Q106" s="157" t="s">
        <v>30783</v>
      </c>
      <c r="R106" s="157"/>
      <c r="S106" s="164">
        <f>IF(A106&lt;&gt;"", IF(Input_Lieferant!Z106="N",1,IF(Input_Lieferant!Z106="X",2,"")),"")</f>
        <v>1</v>
      </c>
    </row>
    <row r="107" spans="1:19" ht="16.25" customHeight="1" x14ac:dyDescent="0.2">
      <c r="A107" s="155">
        <f>IF(LEN(Input_Lieferant!B107&amp;"") &gt;0, VALUE(Input_Lieferant!B107&amp;"")+0,"")</f>
        <v>99</v>
      </c>
      <c r="B107" s="156" t="str">
        <f>Input_Lieferant!D107</f>
        <v>Materialkurztext DE 99</v>
      </c>
      <c r="C107" s="157" t="s">
        <v>33094</v>
      </c>
      <c r="D107" s="157" t="s">
        <v>30775</v>
      </c>
      <c r="E107" s="158" t="str">
        <f>_xlfn.IFNA(IF(A107&lt;&gt;"", INDEX('G-Partner'!B:B,MATCH(Input_Lieferant!AM107,'G-Partner'!A:A,0)), ""), "***")</f>
        <v>1000053474</v>
      </c>
      <c r="F107" s="159" t="s">
        <v>33195</v>
      </c>
      <c r="G107" s="157" t="s">
        <v>138</v>
      </c>
      <c r="H107" s="157" t="str">
        <f t="shared" si="1"/>
        <v>X</v>
      </c>
      <c r="I107" s="160">
        <v>7.99</v>
      </c>
      <c r="J107" s="157" t="s">
        <v>123</v>
      </c>
      <c r="K107" s="157" t="s">
        <v>116</v>
      </c>
      <c r="L107" s="161" t="str">
        <f>IF(A107&lt;&gt;"",Input_Lieferant!AR107,"")&amp;""</f>
        <v>5.06</v>
      </c>
      <c r="M107" s="159" t="s">
        <v>33308</v>
      </c>
      <c r="N107" s="162" t="s">
        <v>30759</v>
      </c>
      <c r="O107" s="163" t="s">
        <v>33424</v>
      </c>
      <c r="P107" s="157" t="s">
        <v>135</v>
      </c>
      <c r="Q107" s="157" t="s">
        <v>30782</v>
      </c>
      <c r="R107" s="157"/>
      <c r="S107" s="164">
        <f>IF(A107&lt;&gt;"", IF(Input_Lieferant!Z107="N",1,IF(Input_Lieferant!Z107="X",2,"")),"")</f>
        <v>1</v>
      </c>
    </row>
    <row r="108" spans="1:19" ht="16.25" customHeight="1" x14ac:dyDescent="0.2">
      <c r="A108" s="155">
        <f>IF(LEN(Input_Lieferant!B108&amp;"") &gt;0, VALUE(Input_Lieferant!B108&amp;"")+0,"")</f>
        <v>100</v>
      </c>
      <c r="B108" s="156" t="str">
        <f>Input_Lieferant!D108</f>
        <v>Materialkurztext DE 100</v>
      </c>
      <c r="C108" s="157" t="s">
        <v>33091</v>
      </c>
      <c r="D108" s="157" t="s">
        <v>30772</v>
      </c>
      <c r="E108" s="158" t="str">
        <f>_xlfn.IFNA(IF(A108&lt;&gt;"", INDEX('G-Partner'!B:B,MATCH(Input_Lieferant!AM108,'G-Partner'!A:A,0)), ""), "***")</f>
        <v>1000058816</v>
      </c>
      <c r="F108" s="159" t="s">
        <v>33196</v>
      </c>
      <c r="G108" s="157" t="s">
        <v>114</v>
      </c>
      <c r="H108" s="157" t="str">
        <f t="shared" si="1"/>
        <v>X</v>
      </c>
      <c r="I108" s="160">
        <v>3.58</v>
      </c>
      <c r="J108" s="157" t="s">
        <v>123</v>
      </c>
      <c r="K108" s="157" t="s">
        <v>116</v>
      </c>
      <c r="L108" s="161" t="str">
        <f>IF(A108&lt;&gt;"",Input_Lieferant!AR108,"")&amp;""</f>
        <v>6.73</v>
      </c>
      <c r="M108" s="159" t="s">
        <v>33309</v>
      </c>
      <c r="N108" s="162" t="s">
        <v>30761</v>
      </c>
      <c r="O108" s="163" t="s">
        <v>33425</v>
      </c>
      <c r="P108" s="157" t="s">
        <v>115</v>
      </c>
      <c r="Q108" s="157" t="s">
        <v>30781</v>
      </c>
      <c r="R108" s="157"/>
      <c r="S108" s="164">
        <f>IF(A108&lt;&gt;"", IF(Input_Lieferant!Z108="N",1,IF(Input_Lieferant!Z108="X",2,"")),"")</f>
        <v>1</v>
      </c>
    </row>
    <row r="109" spans="1:19" ht="16.25" customHeight="1" x14ac:dyDescent="0.2">
      <c r="A109" s="155">
        <f>IF(LEN(Input_Lieferant!B109&amp;"") &gt;0, VALUE(Input_Lieferant!B109&amp;"")+0,"")</f>
        <v>101</v>
      </c>
      <c r="B109" s="156" t="str">
        <f>Input_Lieferant!D109</f>
        <v>Materialkurztext DE 101</v>
      </c>
      <c r="C109" s="157" t="s">
        <v>33091</v>
      </c>
      <c r="D109" s="157" t="s">
        <v>30777</v>
      </c>
      <c r="E109" s="158" t="str">
        <f>_xlfn.IFNA(IF(A109&lt;&gt;"", INDEX('G-Partner'!B:B,MATCH(Input_Lieferant!AM109,'G-Partner'!A:A,0)), ""), "***")</f>
        <v>1000047051</v>
      </c>
      <c r="F109" s="159" t="s">
        <v>33197</v>
      </c>
      <c r="G109" s="157" t="s">
        <v>114</v>
      </c>
      <c r="H109" s="157" t="str">
        <f t="shared" si="1"/>
        <v>X</v>
      </c>
      <c r="I109" s="160">
        <v>8.64</v>
      </c>
      <c r="J109" s="157" t="s">
        <v>123</v>
      </c>
      <c r="K109" s="157" t="s">
        <v>116</v>
      </c>
      <c r="L109" s="161" t="str">
        <f>IF(A109&lt;&gt;"",Input_Lieferant!AR109,"")&amp;""</f>
        <v>4.73</v>
      </c>
      <c r="M109" s="159" t="s">
        <v>33310</v>
      </c>
      <c r="N109" s="162" t="s">
        <v>30770</v>
      </c>
      <c r="O109" s="163" t="s">
        <v>33391</v>
      </c>
      <c r="P109" s="157" t="s">
        <v>115</v>
      </c>
      <c r="Q109" s="157" t="s">
        <v>30783</v>
      </c>
      <c r="R109" s="157"/>
      <c r="S109" s="164">
        <f>IF(A109&lt;&gt;"", IF(Input_Lieferant!Z109="N",1,IF(Input_Lieferant!Z109="X",2,"")),"")</f>
        <v>2</v>
      </c>
    </row>
    <row r="110" spans="1:19" ht="16.25" customHeight="1" x14ac:dyDescent="0.2">
      <c r="A110" s="155">
        <f>IF(LEN(Input_Lieferant!B110&amp;"") &gt;0, VALUE(Input_Lieferant!B110&amp;"")+0,"")</f>
        <v>102</v>
      </c>
      <c r="B110" s="156" t="str">
        <f>Input_Lieferant!D110</f>
        <v>Materialkurztext DE 102</v>
      </c>
      <c r="C110" s="157" t="s">
        <v>33094</v>
      </c>
      <c r="D110" s="157" t="s">
        <v>30772</v>
      </c>
      <c r="E110" s="158" t="str">
        <f>_xlfn.IFNA(IF(A110&lt;&gt;"", INDEX('G-Partner'!B:B,MATCH(Input_Lieferant!AM110,'G-Partner'!A:A,0)), ""), "***")</f>
        <v>1000012403</v>
      </c>
      <c r="F110" s="159" t="s">
        <v>33198</v>
      </c>
      <c r="G110" s="157" t="s">
        <v>114</v>
      </c>
      <c r="H110" s="157" t="str">
        <f t="shared" si="1"/>
        <v>X</v>
      </c>
      <c r="I110" s="160">
        <v>5.42</v>
      </c>
      <c r="J110" s="157" t="s">
        <v>123</v>
      </c>
      <c r="K110" s="157" t="s">
        <v>116</v>
      </c>
      <c r="L110" s="161" t="str">
        <f>IF(A110&lt;&gt;"",Input_Lieferant!AR110,"")&amp;""</f>
        <v>0.69</v>
      </c>
      <c r="M110" s="159" t="s">
        <v>33311</v>
      </c>
      <c r="N110" s="162" t="s">
        <v>30766</v>
      </c>
      <c r="O110" s="163" t="s">
        <v>33426</v>
      </c>
      <c r="P110" s="157" t="s">
        <v>135</v>
      </c>
      <c r="Q110" s="157" t="s">
        <v>30783</v>
      </c>
      <c r="R110" s="157"/>
      <c r="S110" s="164">
        <f>IF(A110&lt;&gt;"", IF(Input_Lieferant!Z110="N",1,IF(Input_Lieferant!Z110="X",2,"")),"")</f>
        <v>2</v>
      </c>
    </row>
    <row r="111" spans="1:19" ht="16.25" customHeight="1" x14ac:dyDescent="0.2">
      <c r="A111" s="155">
        <f>IF(LEN(Input_Lieferant!B111&amp;"") &gt;0, VALUE(Input_Lieferant!B111&amp;"")+0,"")</f>
        <v>103</v>
      </c>
      <c r="B111" s="156" t="str">
        <f>Input_Lieferant!D111</f>
        <v>Materialkurztext DE 103</v>
      </c>
      <c r="C111" s="157" t="s">
        <v>33091</v>
      </c>
      <c r="D111" s="157" t="s">
        <v>30778</v>
      </c>
      <c r="E111" s="158" t="str">
        <f>_xlfn.IFNA(IF(A111&lt;&gt;"", INDEX('G-Partner'!B:B,MATCH(Input_Lieferant!AM111,'G-Partner'!A:A,0)), ""), "***")</f>
        <v>1000051193</v>
      </c>
      <c r="F111" s="159" t="s">
        <v>33199</v>
      </c>
      <c r="G111" s="157" t="s">
        <v>138</v>
      </c>
      <c r="H111" s="157" t="str">
        <f t="shared" si="1"/>
        <v>X</v>
      </c>
      <c r="I111" s="160">
        <v>6.58</v>
      </c>
      <c r="J111" s="157" t="s">
        <v>123</v>
      </c>
      <c r="K111" s="157" t="s">
        <v>116</v>
      </c>
      <c r="L111" s="161" t="str">
        <f>IF(A111&lt;&gt;"",Input_Lieferant!AR111,"")&amp;""</f>
        <v>0.11</v>
      </c>
      <c r="M111" s="159" t="s">
        <v>33312</v>
      </c>
      <c r="N111" s="162" t="s">
        <v>30765</v>
      </c>
      <c r="O111" s="163" t="s">
        <v>33413</v>
      </c>
      <c r="P111" s="157" t="s">
        <v>115</v>
      </c>
      <c r="Q111" s="157" t="s">
        <v>30783</v>
      </c>
      <c r="R111" s="157"/>
      <c r="S111" s="164">
        <f>IF(A111&lt;&gt;"", IF(Input_Lieferant!Z111="N",1,IF(Input_Lieferant!Z111="X",2,"")),"")</f>
        <v>1</v>
      </c>
    </row>
    <row r="112" spans="1:19" ht="16.25" customHeight="1" x14ac:dyDescent="0.2">
      <c r="A112" s="155">
        <f>IF(LEN(Input_Lieferant!B112&amp;"") &gt;0, VALUE(Input_Lieferant!B112&amp;"")+0,"")</f>
        <v>104</v>
      </c>
      <c r="B112" s="156" t="str">
        <f>Input_Lieferant!D112</f>
        <v>Materialkurztext DE 104</v>
      </c>
      <c r="C112" s="157" t="s">
        <v>33091</v>
      </c>
      <c r="D112" s="157" t="s">
        <v>30776</v>
      </c>
      <c r="E112" s="158" t="str">
        <f>_xlfn.IFNA(IF(A112&lt;&gt;"", INDEX('G-Partner'!B:B,MATCH(Input_Lieferant!AM112,'G-Partner'!A:A,0)), ""), "***")</f>
        <v>1000057064</v>
      </c>
      <c r="F112" s="159" t="s">
        <v>33200</v>
      </c>
      <c r="G112" s="157" t="s">
        <v>117</v>
      </c>
      <c r="H112" s="157" t="str">
        <f t="shared" si="1"/>
        <v>X</v>
      </c>
      <c r="I112" s="160">
        <v>7.48</v>
      </c>
      <c r="J112" s="157" t="s">
        <v>123</v>
      </c>
      <c r="K112" s="157" t="s">
        <v>116</v>
      </c>
      <c r="L112" s="161" t="str">
        <f>IF(A112&lt;&gt;"",Input_Lieferant!AR112,"")&amp;""</f>
        <v>5.86</v>
      </c>
      <c r="M112" s="159" t="s">
        <v>33313</v>
      </c>
      <c r="N112" s="162" t="s">
        <v>30766</v>
      </c>
      <c r="O112" s="163" t="s">
        <v>33427</v>
      </c>
      <c r="P112" s="157" t="s">
        <v>135</v>
      </c>
      <c r="Q112" s="157" t="s">
        <v>30782</v>
      </c>
      <c r="R112" s="157"/>
      <c r="S112" s="164">
        <f>IF(A112&lt;&gt;"", IF(Input_Lieferant!Z112="N",1,IF(Input_Lieferant!Z112="X",2,"")),"")</f>
        <v>2</v>
      </c>
    </row>
    <row r="113" spans="1:19" ht="16.25" customHeight="1" x14ac:dyDescent="0.2">
      <c r="A113" s="155">
        <f>IF(LEN(Input_Lieferant!B113&amp;"") &gt;0, VALUE(Input_Lieferant!B113&amp;"")+0,"")</f>
        <v>105</v>
      </c>
      <c r="B113" s="156" t="str">
        <f>Input_Lieferant!D113</f>
        <v>Materialkurztext DE 105</v>
      </c>
      <c r="C113" s="157" t="s">
        <v>33094</v>
      </c>
      <c r="D113" s="157" t="s">
        <v>30779</v>
      </c>
      <c r="E113" s="158" t="str">
        <f>_xlfn.IFNA(IF(A113&lt;&gt;"", INDEX('G-Partner'!B:B,MATCH(Input_Lieferant!AM113,'G-Partner'!A:A,0)), ""), "***")</f>
        <v>1000051193</v>
      </c>
      <c r="F113" s="159" t="s">
        <v>33201</v>
      </c>
      <c r="G113" s="157" t="s">
        <v>114</v>
      </c>
      <c r="H113" s="157" t="str">
        <f t="shared" si="1"/>
        <v>X</v>
      </c>
      <c r="I113" s="160">
        <v>5.58</v>
      </c>
      <c r="J113" s="157" t="s">
        <v>123</v>
      </c>
      <c r="K113" s="157" t="s">
        <v>116</v>
      </c>
      <c r="L113" s="161" t="str">
        <f>IF(A113&lt;&gt;"",Input_Lieferant!AR113,"")&amp;""</f>
        <v>8.73</v>
      </c>
      <c r="M113" s="159" t="s">
        <v>33314</v>
      </c>
      <c r="N113" s="162" t="s">
        <v>30760</v>
      </c>
      <c r="O113" s="163" t="s">
        <v>33392</v>
      </c>
      <c r="P113" s="157" t="s">
        <v>135</v>
      </c>
      <c r="Q113" s="157" t="s">
        <v>30783</v>
      </c>
      <c r="R113" s="157"/>
      <c r="S113" s="164">
        <f>IF(A113&lt;&gt;"", IF(Input_Lieferant!Z113="N",1,IF(Input_Lieferant!Z113="X",2,"")),"")</f>
        <v>1</v>
      </c>
    </row>
    <row r="114" spans="1:19" ht="16.25" customHeight="1" x14ac:dyDescent="0.2">
      <c r="A114" s="155">
        <f>IF(LEN(Input_Lieferant!B114&amp;"") &gt;0, VALUE(Input_Lieferant!B114&amp;"")+0,"")</f>
        <v>106</v>
      </c>
      <c r="B114" s="156" t="str">
        <f>Input_Lieferant!D114</f>
        <v>Materialkurztext DE 106</v>
      </c>
      <c r="C114" s="157" t="s">
        <v>33096</v>
      </c>
      <c r="D114" s="157" t="s">
        <v>30773</v>
      </c>
      <c r="E114" s="158" t="str">
        <f>_xlfn.IFNA(IF(A114&lt;&gt;"", INDEX('G-Partner'!B:B,MATCH(Input_Lieferant!AM114,'G-Partner'!A:A,0)), ""), "***")</f>
        <v>1000046209</v>
      </c>
      <c r="F114" s="159" t="s">
        <v>33202</v>
      </c>
      <c r="G114" s="157" t="s">
        <v>117</v>
      </c>
      <c r="H114" s="157" t="str">
        <f t="shared" si="1"/>
        <v>X</v>
      </c>
      <c r="I114" s="160">
        <v>1.26</v>
      </c>
      <c r="J114" s="157" t="s">
        <v>123</v>
      </c>
      <c r="K114" s="157" t="s">
        <v>116</v>
      </c>
      <c r="L114" s="161" t="str">
        <f>IF(A114&lt;&gt;"",Input_Lieferant!AR114,"")&amp;""</f>
        <v>6.66</v>
      </c>
      <c r="M114" s="159" t="s">
        <v>33315</v>
      </c>
      <c r="N114" s="162" t="s">
        <v>30769</v>
      </c>
      <c r="O114" s="163" t="s">
        <v>33413</v>
      </c>
      <c r="P114" s="157" t="s">
        <v>115</v>
      </c>
      <c r="Q114" s="157" t="s">
        <v>30783</v>
      </c>
      <c r="R114" s="157"/>
      <c r="S114" s="164">
        <f>IF(A114&lt;&gt;"", IF(Input_Lieferant!Z114="N",1,IF(Input_Lieferant!Z114="X",2,"")),"")</f>
        <v>1</v>
      </c>
    </row>
    <row r="115" spans="1:19" ht="16.25" customHeight="1" x14ac:dyDescent="0.2">
      <c r="A115" s="155">
        <f>IF(LEN(Input_Lieferant!B115&amp;"") &gt;0, VALUE(Input_Lieferant!B115&amp;"")+0,"")</f>
        <v>107</v>
      </c>
      <c r="B115" s="156" t="str">
        <f>Input_Lieferant!D115</f>
        <v>Materialkurztext DE 107</v>
      </c>
      <c r="C115" s="157" t="s">
        <v>33094</v>
      </c>
      <c r="D115" s="157" t="s">
        <v>30775</v>
      </c>
      <c r="E115" s="158" t="str">
        <f>_xlfn.IFNA(IF(A115&lt;&gt;"", INDEX('G-Partner'!B:B,MATCH(Input_Lieferant!AM115,'G-Partner'!A:A,0)), ""), "***")</f>
        <v>1000056841</v>
      </c>
      <c r="F115" s="159" t="s">
        <v>33203</v>
      </c>
      <c r="G115" s="157" t="s">
        <v>138</v>
      </c>
      <c r="H115" s="157" t="str">
        <f t="shared" si="1"/>
        <v>X</v>
      </c>
      <c r="I115" s="160">
        <v>5.44</v>
      </c>
      <c r="J115" s="157" t="s">
        <v>123</v>
      </c>
      <c r="K115" s="157" t="s">
        <v>116</v>
      </c>
      <c r="L115" s="161" t="str">
        <f>IF(A115&lt;&gt;"",Input_Lieferant!AR115,"")&amp;""</f>
        <v>4.31</v>
      </c>
      <c r="M115" s="159" t="s">
        <v>33316</v>
      </c>
      <c r="N115" s="162" t="s">
        <v>30767</v>
      </c>
      <c r="O115" s="163" t="s">
        <v>33412</v>
      </c>
      <c r="P115" s="157" t="s">
        <v>114</v>
      </c>
      <c r="Q115" s="157" t="s">
        <v>30783</v>
      </c>
      <c r="R115" s="157"/>
      <c r="S115" s="164">
        <f>IF(A115&lt;&gt;"", IF(Input_Lieferant!Z115="N",1,IF(Input_Lieferant!Z115="X",2,"")),"")</f>
        <v>1</v>
      </c>
    </row>
    <row r="116" spans="1:19" ht="16.25" customHeight="1" x14ac:dyDescent="0.2">
      <c r="A116" s="155">
        <f>IF(LEN(Input_Lieferant!B116&amp;"") &gt;0, VALUE(Input_Lieferant!B116&amp;"")+0,"")</f>
        <v>108</v>
      </c>
      <c r="B116" s="156" t="str">
        <f>Input_Lieferant!D116</f>
        <v>Materialkurztext DE 108</v>
      </c>
      <c r="C116" s="157" t="s">
        <v>33094</v>
      </c>
      <c r="D116" s="157" t="s">
        <v>30777</v>
      </c>
      <c r="E116" s="158" t="str">
        <f>_xlfn.IFNA(IF(A116&lt;&gt;"", INDEX('G-Partner'!B:B,MATCH(Input_Lieferant!AM116,'G-Partner'!A:A,0)), ""), "***")</f>
        <v>1000049931</v>
      </c>
      <c r="F116" s="159" t="s">
        <v>33204</v>
      </c>
      <c r="G116" s="157" t="s">
        <v>138</v>
      </c>
      <c r="H116" s="157" t="str">
        <f t="shared" si="1"/>
        <v>X</v>
      </c>
      <c r="I116" s="160">
        <v>4.4800000000000004</v>
      </c>
      <c r="J116" s="157" t="s">
        <v>123</v>
      </c>
      <c r="K116" s="157" t="s">
        <v>116</v>
      </c>
      <c r="L116" s="161" t="str">
        <f>IF(A116&lt;&gt;"",Input_Lieferant!AR116,"")&amp;""</f>
        <v>8.4</v>
      </c>
      <c r="M116" s="159" t="s">
        <v>33317</v>
      </c>
      <c r="N116" s="162" t="s">
        <v>30757</v>
      </c>
      <c r="O116" s="163" t="s">
        <v>33428</v>
      </c>
      <c r="P116" s="157" t="s">
        <v>135</v>
      </c>
      <c r="Q116" s="157" t="s">
        <v>30783</v>
      </c>
      <c r="R116" s="157"/>
      <c r="S116" s="164">
        <f>IF(A116&lt;&gt;"", IF(Input_Lieferant!Z116="N",1,IF(Input_Lieferant!Z116="X",2,"")),"")</f>
        <v>1</v>
      </c>
    </row>
    <row r="117" spans="1:19" ht="16.25" customHeight="1" x14ac:dyDescent="0.2">
      <c r="A117" s="155">
        <f>IF(LEN(Input_Lieferant!B117&amp;"") &gt;0, VALUE(Input_Lieferant!B117&amp;"")+0,"")</f>
        <v>109</v>
      </c>
      <c r="B117" s="156" t="str">
        <f>Input_Lieferant!D117</f>
        <v>Materialkurztext DE 109</v>
      </c>
      <c r="C117" s="157" t="s">
        <v>33096</v>
      </c>
      <c r="D117" s="157" t="s">
        <v>30773</v>
      </c>
      <c r="E117" s="158" t="str">
        <f>_xlfn.IFNA(IF(A117&lt;&gt;"", INDEX('G-Partner'!B:B,MATCH(Input_Lieferant!AM117,'G-Partner'!A:A,0)), ""), "***")</f>
        <v>1000045323</v>
      </c>
      <c r="F117" s="159" t="s">
        <v>33205</v>
      </c>
      <c r="G117" s="157" t="s">
        <v>117</v>
      </c>
      <c r="H117" s="157" t="str">
        <f t="shared" si="1"/>
        <v>X</v>
      </c>
      <c r="I117" s="160">
        <v>1.53</v>
      </c>
      <c r="J117" s="157" t="s">
        <v>123</v>
      </c>
      <c r="K117" s="157" t="s">
        <v>116</v>
      </c>
      <c r="L117" s="161" t="str">
        <f>IF(A117&lt;&gt;"",Input_Lieferant!AR117,"")&amp;""</f>
        <v>6.77</v>
      </c>
      <c r="M117" s="159" t="s">
        <v>33318</v>
      </c>
      <c r="N117" s="162" t="s">
        <v>30770</v>
      </c>
      <c r="O117" s="163" t="s">
        <v>33425</v>
      </c>
      <c r="P117" s="157" t="s">
        <v>115</v>
      </c>
      <c r="Q117" s="157" t="s">
        <v>30782</v>
      </c>
      <c r="R117" s="157"/>
      <c r="S117" s="164">
        <f>IF(A117&lt;&gt;"", IF(Input_Lieferant!Z117="N",1,IF(Input_Lieferant!Z117="X",2,"")),"")</f>
        <v>1</v>
      </c>
    </row>
    <row r="118" spans="1:19" ht="16.25" customHeight="1" x14ac:dyDescent="0.2">
      <c r="A118" s="155">
        <f>IF(LEN(Input_Lieferant!B118&amp;"") &gt;0, VALUE(Input_Lieferant!B118&amp;"")+0,"")</f>
        <v>110</v>
      </c>
      <c r="B118" s="156" t="str">
        <f>Input_Lieferant!D118</f>
        <v>Materialkurztext DE 110</v>
      </c>
      <c r="C118" s="157" t="s">
        <v>33090</v>
      </c>
      <c r="D118" s="157" t="s">
        <v>30779</v>
      </c>
      <c r="E118" s="158" t="str">
        <f>_xlfn.IFNA(IF(A118&lt;&gt;"", INDEX('G-Partner'!B:B,MATCH(Input_Lieferant!AM118,'G-Partner'!A:A,0)), ""), "***")</f>
        <v>1000058116</v>
      </c>
      <c r="F118" s="159" t="s">
        <v>33206</v>
      </c>
      <c r="G118" s="157" t="s">
        <v>117</v>
      </c>
      <c r="H118" s="157" t="str">
        <f t="shared" si="1"/>
        <v>X</v>
      </c>
      <c r="I118" s="160">
        <v>7.92</v>
      </c>
      <c r="J118" s="157" t="s">
        <v>123</v>
      </c>
      <c r="K118" s="157" t="s">
        <v>116</v>
      </c>
      <c r="L118" s="161" t="str">
        <f>IF(A118&lt;&gt;"",Input_Lieferant!AR118,"")&amp;""</f>
        <v>9.47</v>
      </c>
      <c r="M118" s="159" t="s">
        <v>33319</v>
      </c>
      <c r="N118" s="162" t="s">
        <v>30764</v>
      </c>
      <c r="O118" s="163" t="s">
        <v>33362</v>
      </c>
      <c r="P118" s="157" t="s">
        <v>114</v>
      </c>
      <c r="Q118" s="157" t="s">
        <v>30781</v>
      </c>
      <c r="R118" s="157"/>
      <c r="S118" s="164">
        <f>IF(A118&lt;&gt;"", IF(Input_Lieferant!Z118="N",1,IF(Input_Lieferant!Z118="X",2,"")),"")</f>
        <v>1</v>
      </c>
    </row>
    <row r="119" spans="1:19" ht="16.25" customHeight="1" x14ac:dyDescent="0.2">
      <c r="A119" s="155">
        <f>IF(LEN(Input_Lieferant!B119&amp;"") &gt;0, VALUE(Input_Lieferant!B119&amp;"")+0,"")</f>
        <v>111</v>
      </c>
      <c r="B119" s="156" t="str">
        <f>Input_Lieferant!D119</f>
        <v>Materialkurztext DE 111</v>
      </c>
      <c r="C119" s="157" t="s">
        <v>33093</v>
      </c>
      <c r="D119" s="157" t="s">
        <v>30778</v>
      </c>
      <c r="E119" s="158" t="str">
        <f>_xlfn.IFNA(IF(A119&lt;&gt;"", INDEX('G-Partner'!B:B,MATCH(Input_Lieferant!AM119,'G-Partner'!A:A,0)), ""), "***")</f>
        <v>1000056062</v>
      </c>
      <c r="F119" s="159" t="s">
        <v>33207</v>
      </c>
      <c r="G119" s="157" t="s">
        <v>114</v>
      </c>
      <c r="H119" s="157" t="str">
        <f t="shared" si="1"/>
        <v>X</v>
      </c>
      <c r="I119" s="160">
        <v>2.95</v>
      </c>
      <c r="J119" s="157" t="s">
        <v>123</v>
      </c>
      <c r="K119" s="157" t="s">
        <v>116</v>
      </c>
      <c r="L119" s="161" t="str">
        <f>IF(A119&lt;&gt;"",Input_Lieferant!AR119,"")&amp;""</f>
        <v>9.99</v>
      </c>
      <c r="M119" s="159" t="s">
        <v>33320</v>
      </c>
      <c r="N119" s="162" t="s">
        <v>30762</v>
      </c>
      <c r="O119" s="163" t="s">
        <v>33429</v>
      </c>
      <c r="P119" s="157" t="s">
        <v>115</v>
      </c>
      <c r="Q119" s="157" t="s">
        <v>30782</v>
      </c>
      <c r="R119" s="157"/>
      <c r="S119" s="164">
        <f>IF(A119&lt;&gt;"", IF(Input_Lieferant!Z119="N",1,IF(Input_Lieferant!Z119="X",2,"")),"")</f>
        <v>2</v>
      </c>
    </row>
    <row r="120" spans="1:19" ht="16.25" customHeight="1" x14ac:dyDescent="0.2">
      <c r="A120" s="155">
        <f>IF(LEN(Input_Lieferant!B120&amp;"") &gt;0, VALUE(Input_Lieferant!B120&amp;"")+0,"")</f>
        <v>112</v>
      </c>
      <c r="B120" s="156" t="str">
        <f>Input_Lieferant!D120</f>
        <v>Materialkurztext DE 112</v>
      </c>
      <c r="C120" s="157" t="s">
        <v>33094</v>
      </c>
      <c r="D120" s="157" t="s">
        <v>30776</v>
      </c>
      <c r="E120" s="158" t="str">
        <f>_xlfn.IFNA(IF(A120&lt;&gt;"", INDEX('G-Partner'!B:B,MATCH(Input_Lieferant!AM120,'G-Partner'!A:A,0)), ""), "***")</f>
        <v>1000052938</v>
      </c>
      <c r="F120" s="159" t="s">
        <v>33208</v>
      </c>
      <c r="G120" s="157" t="s">
        <v>117</v>
      </c>
      <c r="H120" s="157" t="str">
        <f t="shared" si="1"/>
        <v>X</v>
      </c>
      <c r="I120" s="160">
        <v>4.59</v>
      </c>
      <c r="J120" s="157" t="s">
        <v>123</v>
      </c>
      <c r="K120" s="157" t="s">
        <v>116</v>
      </c>
      <c r="L120" s="161" t="str">
        <f>IF(A120&lt;&gt;"",Input_Lieferant!AR120,"")&amp;""</f>
        <v>5.5</v>
      </c>
      <c r="M120" s="159" t="s">
        <v>33321</v>
      </c>
      <c r="N120" s="162" t="s">
        <v>30768</v>
      </c>
      <c r="O120" s="163" t="s">
        <v>33430</v>
      </c>
      <c r="P120" s="157" t="s">
        <v>135</v>
      </c>
      <c r="Q120" s="157" t="s">
        <v>30782</v>
      </c>
      <c r="R120" s="157"/>
      <c r="S120" s="164">
        <f>IF(A120&lt;&gt;"", IF(Input_Lieferant!Z120="N",1,IF(Input_Lieferant!Z120="X",2,"")),"")</f>
        <v>2</v>
      </c>
    </row>
    <row r="121" spans="1:19" ht="16.25" customHeight="1" x14ac:dyDescent="0.2">
      <c r="A121" s="155">
        <f>IF(LEN(Input_Lieferant!B121&amp;"") &gt;0, VALUE(Input_Lieferant!B121&amp;"")+0,"")</f>
        <v>113</v>
      </c>
      <c r="B121" s="156" t="str">
        <f>Input_Lieferant!D121</f>
        <v>Materialkurztext DE 113</v>
      </c>
      <c r="C121" s="157" t="s">
        <v>33096</v>
      </c>
      <c r="D121" s="157" t="s">
        <v>30774</v>
      </c>
      <c r="E121" s="158" t="str">
        <f>_xlfn.IFNA(IF(A121&lt;&gt;"", INDEX('G-Partner'!B:B,MATCH(Input_Lieferant!AM121,'G-Partner'!A:A,0)), ""), "***")</f>
        <v>1000058906</v>
      </c>
      <c r="F121" s="159" t="s">
        <v>33209</v>
      </c>
      <c r="G121" s="157" t="s">
        <v>114</v>
      </c>
      <c r="H121" s="157" t="str">
        <f t="shared" si="1"/>
        <v>X</v>
      </c>
      <c r="I121" s="160">
        <v>3.32</v>
      </c>
      <c r="J121" s="157" t="s">
        <v>123</v>
      </c>
      <c r="K121" s="157" t="s">
        <v>116</v>
      </c>
      <c r="L121" s="161" t="str">
        <f>IF(A121&lt;&gt;"",Input_Lieferant!AR121,"")&amp;""</f>
        <v>5.41</v>
      </c>
      <c r="M121" s="159" t="s">
        <v>33322</v>
      </c>
      <c r="N121" s="162" t="s">
        <v>30763</v>
      </c>
      <c r="O121" s="163" t="s">
        <v>33431</v>
      </c>
      <c r="P121" s="157" t="s">
        <v>114</v>
      </c>
      <c r="Q121" s="157" t="s">
        <v>151</v>
      </c>
      <c r="R121" s="157"/>
      <c r="S121" s="164">
        <f>IF(A121&lt;&gt;"", IF(Input_Lieferant!Z121="N",1,IF(Input_Lieferant!Z121="X",2,"")),"")</f>
        <v>1</v>
      </c>
    </row>
    <row r="122" spans="1:19" ht="16.25" customHeight="1" x14ac:dyDescent="0.2">
      <c r="A122" s="155">
        <f>IF(LEN(Input_Lieferant!B122&amp;"") &gt;0, VALUE(Input_Lieferant!B122&amp;"")+0,"")</f>
        <v>114</v>
      </c>
      <c r="B122" s="156" t="str">
        <f>Input_Lieferant!D122</f>
        <v>Materialkurztext DE 114</v>
      </c>
      <c r="C122" s="157" t="s">
        <v>33089</v>
      </c>
      <c r="D122" s="157" t="s">
        <v>30774</v>
      </c>
      <c r="E122" s="158" t="str">
        <f>_xlfn.IFNA(IF(A122&lt;&gt;"", INDEX('G-Partner'!B:B,MATCH(Input_Lieferant!AM122,'G-Partner'!A:A,0)), ""), "***")</f>
        <v>1000055782</v>
      </c>
      <c r="F122" s="159" t="s">
        <v>33210</v>
      </c>
      <c r="G122" s="157" t="s">
        <v>117</v>
      </c>
      <c r="H122" s="157" t="str">
        <f t="shared" si="1"/>
        <v>X</v>
      </c>
      <c r="I122" s="160">
        <v>4.25</v>
      </c>
      <c r="J122" s="157" t="s">
        <v>123</v>
      </c>
      <c r="K122" s="157" t="s">
        <v>116</v>
      </c>
      <c r="L122" s="161" t="str">
        <f>IF(A122&lt;&gt;"",Input_Lieferant!AR122,"")&amp;""</f>
        <v>6.79</v>
      </c>
      <c r="M122" s="159" t="s">
        <v>33323</v>
      </c>
      <c r="N122" s="162" t="s">
        <v>30768</v>
      </c>
      <c r="O122" s="163" t="s">
        <v>33398</v>
      </c>
      <c r="P122" s="157" t="s">
        <v>114</v>
      </c>
      <c r="Q122" s="157" t="s">
        <v>30783</v>
      </c>
      <c r="R122" s="157"/>
      <c r="S122" s="164">
        <f>IF(A122&lt;&gt;"", IF(Input_Lieferant!Z122="N",1,IF(Input_Lieferant!Z122="X",2,"")),"")</f>
        <v>1</v>
      </c>
    </row>
    <row r="123" spans="1:19" ht="16.25" customHeight="1" x14ac:dyDescent="0.2">
      <c r="A123" s="155">
        <f>IF(LEN(Input_Lieferant!B123&amp;"") &gt;0, VALUE(Input_Lieferant!B123&amp;"")+0,"")</f>
        <v>115</v>
      </c>
      <c r="B123" s="156" t="str">
        <f>Input_Lieferant!D123</f>
        <v>Materialkurztext DE 115</v>
      </c>
      <c r="C123" s="157" t="s">
        <v>33091</v>
      </c>
      <c r="D123" s="157" t="s">
        <v>30772</v>
      </c>
      <c r="E123" s="158" t="str">
        <f>_xlfn.IFNA(IF(A123&lt;&gt;"", INDEX('G-Partner'!B:B,MATCH(Input_Lieferant!AM123,'G-Partner'!A:A,0)), ""), "***")</f>
        <v>1000051317</v>
      </c>
      <c r="F123" s="159" t="s">
        <v>33211</v>
      </c>
      <c r="G123" s="157" t="s">
        <v>138</v>
      </c>
      <c r="H123" s="157" t="str">
        <f t="shared" si="1"/>
        <v>X</v>
      </c>
      <c r="I123" s="160">
        <v>4.1100000000000003</v>
      </c>
      <c r="J123" s="157" t="s">
        <v>123</v>
      </c>
      <c r="K123" s="157" t="s">
        <v>116</v>
      </c>
      <c r="L123" s="161" t="str">
        <f>IF(A123&lt;&gt;"",Input_Lieferant!AR123,"")&amp;""</f>
        <v>2.16</v>
      </c>
      <c r="M123" s="159" t="s">
        <v>33324</v>
      </c>
      <c r="N123" s="162" t="s">
        <v>30768</v>
      </c>
      <c r="O123" s="163" t="s">
        <v>33431</v>
      </c>
      <c r="P123" s="157" t="s">
        <v>135</v>
      </c>
      <c r="Q123" s="157" t="s">
        <v>30783</v>
      </c>
      <c r="R123" s="157"/>
      <c r="S123" s="164">
        <f>IF(A123&lt;&gt;"", IF(Input_Lieferant!Z123="N",1,IF(Input_Lieferant!Z123="X",2,"")),"")</f>
        <v>1</v>
      </c>
    </row>
    <row r="124" spans="1:19" ht="16.25" customHeight="1" x14ac:dyDescent="0.2">
      <c r="A124" s="155">
        <f>IF(LEN(Input_Lieferant!B124&amp;"") &gt;0, VALUE(Input_Lieferant!B124&amp;"")+0,"")</f>
        <v>116</v>
      </c>
      <c r="B124" s="156" t="str">
        <f>Input_Lieferant!D124</f>
        <v>Materialkurztext DE 116</v>
      </c>
      <c r="C124" s="157" t="s">
        <v>33089</v>
      </c>
      <c r="D124" s="157" t="s">
        <v>30777</v>
      </c>
      <c r="E124" s="158" t="str">
        <f>_xlfn.IFNA(IF(A124&lt;&gt;"", INDEX('G-Partner'!B:B,MATCH(Input_Lieferant!AM124,'G-Partner'!A:A,0)), ""), "***")</f>
        <v>1000050709</v>
      </c>
      <c r="F124" s="159" t="s">
        <v>33212</v>
      </c>
      <c r="G124" s="157" t="s">
        <v>114</v>
      </c>
      <c r="H124" s="157" t="str">
        <f t="shared" si="1"/>
        <v>X</v>
      </c>
      <c r="I124" s="160">
        <v>0.42</v>
      </c>
      <c r="J124" s="157" t="s">
        <v>123</v>
      </c>
      <c r="K124" s="157" t="s">
        <v>116</v>
      </c>
      <c r="L124" s="161" t="str">
        <f>IF(A124&lt;&gt;"",Input_Lieferant!AR124,"")&amp;""</f>
        <v>1.22</v>
      </c>
      <c r="M124" s="159" t="s">
        <v>33325</v>
      </c>
      <c r="N124" s="162" t="s">
        <v>30771</v>
      </c>
      <c r="O124" s="163" t="s">
        <v>33432</v>
      </c>
      <c r="P124" s="157" t="s">
        <v>115</v>
      </c>
      <c r="Q124" s="157" t="s">
        <v>30783</v>
      </c>
      <c r="R124" s="157"/>
      <c r="S124" s="164">
        <f>IF(A124&lt;&gt;"", IF(Input_Lieferant!Z124="N",1,IF(Input_Lieferant!Z124="X",2,"")),"")</f>
        <v>2</v>
      </c>
    </row>
    <row r="125" spans="1:19" ht="16.25" customHeight="1" x14ac:dyDescent="0.2">
      <c r="A125" s="155">
        <f>IF(LEN(Input_Lieferant!B125&amp;"") &gt;0, VALUE(Input_Lieferant!B125&amp;"")+0,"")</f>
        <v>117</v>
      </c>
      <c r="B125" s="156" t="str">
        <f>Input_Lieferant!D125</f>
        <v>Materialkurztext DE 117</v>
      </c>
      <c r="C125" s="157" t="s">
        <v>33090</v>
      </c>
      <c r="D125" s="157" t="s">
        <v>30780</v>
      </c>
      <c r="E125" s="158" t="str">
        <f>_xlfn.IFNA(IF(A125&lt;&gt;"", INDEX('G-Partner'!B:B,MATCH(Input_Lieferant!AM125,'G-Partner'!A:A,0)), ""), "***")</f>
        <v>1000054264</v>
      </c>
      <c r="F125" s="159" t="s">
        <v>33213</v>
      </c>
      <c r="G125" s="157" t="s">
        <v>117</v>
      </c>
      <c r="H125" s="157" t="str">
        <f t="shared" si="1"/>
        <v>X</v>
      </c>
      <c r="I125" s="160">
        <v>2.04</v>
      </c>
      <c r="J125" s="157" t="s">
        <v>123</v>
      </c>
      <c r="K125" s="157" t="s">
        <v>116</v>
      </c>
      <c r="L125" s="161" t="str">
        <f>IF(A125&lt;&gt;"",Input_Lieferant!AR125,"")&amp;""</f>
        <v>6.19</v>
      </c>
      <c r="M125" s="159" t="s">
        <v>33326</v>
      </c>
      <c r="N125" s="162" t="s">
        <v>30771</v>
      </c>
      <c r="O125" s="163" t="s">
        <v>33433</v>
      </c>
      <c r="P125" s="157" t="s">
        <v>115</v>
      </c>
      <c r="Q125" s="157" t="s">
        <v>30783</v>
      </c>
      <c r="R125" s="157"/>
      <c r="S125" s="164">
        <f>IF(A125&lt;&gt;"", IF(Input_Lieferant!Z125="N",1,IF(Input_Lieferant!Z125="X",2,"")),"")</f>
        <v>2</v>
      </c>
    </row>
    <row r="126" spans="1:19" ht="16.25" customHeight="1" x14ac:dyDescent="0.2">
      <c r="A126" s="155">
        <f>IF(LEN(Input_Lieferant!B126&amp;"") &gt;0, VALUE(Input_Lieferant!B126&amp;"")+0,"")</f>
        <v>118</v>
      </c>
      <c r="B126" s="156" t="str">
        <f>Input_Lieferant!D126</f>
        <v>Materialkurztext DE 118</v>
      </c>
      <c r="C126" s="157" t="s">
        <v>33094</v>
      </c>
      <c r="D126" s="157" t="s">
        <v>30772</v>
      </c>
      <c r="E126" s="158" t="str">
        <f>_xlfn.IFNA(IF(A126&lt;&gt;"", INDEX('G-Partner'!B:B,MATCH(Input_Lieferant!AM126,'G-Partner'!A:A,0)), ""), "***")</f>
        <v>1000012403</v>
      </c>
      <c r="F126" s="159" t="s">
        <v>33214</v>
      </c>
      <c r="G126" s="157" t="s">
        <v>117</v>
      </c>
      <c r="H126" s="157" t="str">
        <f t="shared" si="1"/>
        <v>X</v>
      </c>
      <c r="I126" s="160">
        <v>6.13</v>
      </c>
      <c r="J126" s="157" t="s">
        <v>123</v>
      </c>
      <c r="K126" s="157" t="s">
        <v>116</v>
      </c>
      <c r="L126" s="161" t="str">
        <f>IF(A126&lt;&gt;"",Input_Lieferant!AR126,"")&amp;""</f>
        <v>9.18</v>
      </c>
      <c r="M126" s="159" t="s">
        <v>33327</v>
      </c>
      <c r="N126" s="162" t="s">
        <v>30762</v>
      </c>
      <c r="O126" s="163" t="s">
        <v>33434</v>
      </c>
      <c r="P126" s="157" t="s">
        <v>135</v>
      </c>
      <c r="Q126" s="157" t="s">
        <v>30781</v>
      </c>
      <c r="R126" s="157"/>
      <c r="S126" s="164">
        <f>IF(A126&lt;&gt;"", IF(Input_Lieferant!Z126="N",1,IF(Input_Lieferant!Z126="X",2,"")),"")</f>
        <v>2</v>
      </c>
    </row>
    <row r="127" spans="1:19" ht="16.25" customHeight="1" x14ac:dyDescent="0.2">
      <c r="A127" s="155">
        <f>IF(LEN(Input_Lieferant!B127&amp;"") &gt;0, VALUE(Input_Lieferant!B127&amp;"")+0,"")</f>
        <v>119</v>
      </c>
      <c r="B127" s="156" t="str">
        <f>Input_Lieferant!D127</f>
        <v>Materialkurztext DE 119</v>
      </c>
      <c r="C127" s="157" t="s">
        <v>33094</v>
      </c>
      <c r="D127" s="157" t="s">
        <v>30777</v>
      </c>
      <c r="E127" s="158" t="str">
        <f>_xlfn.IFNA(IF(A127&lt;&gt;"", INDEX('G-Partner'!B:B,MATCH(Input_Lieferant!AM127,'G-Partner'!A:A,0)), ""), "***")</f>
        <v>1000057526</v>
      </c>
      <c r="F127" s="159" t="s">
        <v>33215</v>
      </c>
      <c r="G127" s="157" t="s">
        <v>117</v>
      </c>
      <c r="H127" s="157" t="str">
        <f t="shared" si="1"/>
        <v>X</v>
      </c>
      <c r="I127" s="160">
        <v>9.65</v>
      </c>
      <c r="J127" s="157" t="s">
        <v>123</v>
      </c>
      <c r="K127" s="157" t="s">
        <v>116</v>
      </c>
      <c r="L127" s="161" t="str">
        <f>IF(A127&lt;&gt;"",Input_Lieferant!AR127,"")&amp;""</f>
        <v>4.89</v>
      </c>
      <c r="M127" s="159" t="s">
        <v>33328</v>
      </c>
      <c r="N127" s="162" t="s">
        <v>31078</v>
      </c>
      <c r="O127" s="163" t="s">
        <v>33435</v>
      </c>
      <c r="P127" s="157" t="s">
        <v>114</v>
      </c>
      <c r="Q127" s="157" t="s">
        <v>30782</v>
      </c>
      <c r="R127" s="157"/>
      <c r="S127" s="164">
        <f>IF(A127&lt;&gt;"", IF(Input_Lieferant!Z127="N",1,IF(Input_Lieferant!Z127="X",2,"")),"")</f>
        <v>1</v>
      </c>
    </row>
    <row r="128" spans="1:19" ht="16.25" customHeight="1" x14ac:dyDescent="0.2">
      <c r="A128" s="155">
        <f>IF(LEN(Input_Lieferant!B128&amp;"") &gt;0, VALUE(Input_Lieferant!B128&amp;"")+0,"")</f>
        <v>120</v>
      </c>
      <c r="B128" s="156" t="str">
        <f>Input_Lieferant!D128</f>
        <v>Materialkurztext DE 120</v>
      </c>
      <c r="C128" s="157" t="s">
        <v>33090</v>
      </c>
      <c r="D128" s="157" t="s">
        <v>30774</v>
      </c>
      <c r="E128" s="158" t="str">
        <f>_xlfn.IFNA(IF(A128&lt;&gt;"", INDEX('G-Partner'!B:B,MATCH(Input_Lieferant!AM128,'G-Partner'!A:A,0)), ""), "***")</f>
        <v>1000050284</v>
      </c>
      <c r="F128" s="159" t="s">
        <v>33216</v>
      </c>
      <c r="G128" s="157" t="s">
        <v>117</v>
      </c>
      <c r="H128" s="157" t="str">
        <f t="shared" si="1"/>
        <v>X</v>
      </c>
      <c r="I128" s="160">
        <v>8.6199999999999992</v>
      </c>
      <c r="J128" s="157" t="s">
        <v>123</v>
      </c>
      <c r="K128" s="157" t="s">
        <v>116</v>
      </c>
      <c r="L128" s="161" t="str">
        <f>IF(A128&lt;&gt;"",Input_Lieferant!AR128,"")&amp;""</f>
        <v>3.27</v>
      </c>
      <c r="M128" s="159" t="s">
        <v>33329</v>
      </c>
      <c r="N128" s="162" t="s">
        <v>30759</v>
      </c>
      <c r="O128" s="163" t="s">
        <v>33404</v>
      </c>
      <c r="P128" s="157" t="s">
        <v>115</v>
      </c>
      <c r="Q128" s="157" t="s">
        <v>30782</v>
      </c>
      <c r="R128" s="157"/>
      <c r="S128" s="164">
        <f>IF(A128&lt;&gt;"", IF(Input_Lieferant!Z128="N",1,IF(Input_Lieferant!Z128="X",2,"")),"")</f>
        <v>2</v>
      </c>
    </row>
    <row r="129" spans="1:19" ht="16.25" customHeight="1" x14ac:dyDescent="0.2">
      <c r="A129" s="155">
        <f>IF(LEN(Input_Lieferant!B129&amp;"") &gt;0, VALUE(Input_Lieferant!B129&amp;"")+0,"")</f>
        <v>121</v>
      </c>
      <c r="B129" s="156" t="str">
        <f>Input_Lieferant!D129</f>
        <v>Materialkurztext DE 121</v>
      </c>
      <c r="C129" s="157" t="s">
        <v>33093</v>
      </c>
      <c r="D129" s="157" t="s">
        <v>30780</v>
      </c>
      <c r="E129" s="158" t="str">
        <f>_xlfn.IFNA(IF(A129&lt;&gt;"", INDEX('G-Partner'!B:B,MATCH(Input_Lieferant!AM129,'G-Partner'!A:A,0)), ""), "***")</f>
        <v>1000056525</v>
      </c>
      <c r="F129" s="159" t="s">
        <v>33217</v>
      </c>
      <c r="G129" s="157" t="s">
        <v>114</v>
      </c>
      <c r="H129" s="157" t="str">
        <f t="shared" si="1"/>
        <v>X</v>
      </c>
      <c r="I129" s="160">
        <v>3.56</v>
      </c>
      <c r="J129" s="157" t="s">
        <v>123</v>
      </c>
      <c r="K129" s="157" t="s">
        <v>116</v>
      </c>
      <c r="L129" s="161" t="str">
        <f>IF(A129&lt;&gt;"",Input_Lieferant!AR129,"")&amp;""</f>
        <v>3.39</v>
      </c>
      <c r="M129" s="159" t="s">
        <v>33330</v>
      </c>
      <c r="N129" s="162" t="s">
        <v>30764</v>
      </c>
      <c r="O129" s="163" t="s">
        <v>33432</v>
      </c>
      <c r="P129" s="157" t="s">
        <v>114</v>
      </c>
      <c r="Q129" s="157" t="s">
        <v>30781</v>
      </c>
      <c r="R129" s="157"/>
      <c r="S129" s="164">
        <f>IF(A129&lt;&gt;"", IF(Input_Lieferant!Z129="N",1,IF(Input_Lieferant!Z129="X",2,"")),"")</f>
        <v>2</v>
      </c>
    </row>
    <row r="130" spans="1:19" ht="16.25" customHeight="1" x14ac:dyDescent="0.2">
      <c r="A130" s="155">
        <f>IF(LEN(Input_Lieferant!B130&amp;"") &gt;0, VALUE(Input_Lieferant!B130&amp;"")+0,"")</f>
        <v>122</v>
      </c>
      <c r="B130" s="156" t="str">
        <f>Input_Lieferant!D130</f>
        <v>Materialkurztext DE 122</v>
      </c>
      <c r="C130" s="157" t="s">
        <v>33096</v>
      </c>
      <c r="D130" s="157" t="s">
        <v>30772</v>
      </c>
      <c r="E130" s="158" t="str">
        <f>_xlfn.IFNA(IF(A130&lt;&gt;"", INDEX('G-Partner'!B:B,MATCH(Input_Lieferant!AM130,'G-Partner'!A:A,0)), ""), "***")</f>
        <v>1000050870</v>
      </c>
      <c r="F130" s="159" t="s">
        <v>33218</v>
      </c>
      <c r="G130" s="157" t="s">
        <v>117</v>
      </c>
      <c r="H130" s="157" t="str">
        <f t="shared" si="1"/>
        <v>X</v>
      </c>
      <c r="I130" s="160">
        <v>1.9</v>
      </c>
      <c r="J130" s="157" t="s">
        <v>123</v>
      </c>
      <c r="K130" s="157" t="s">
        <v>116</v>
      </c>
      <c r="L130" s="161" t="str">
        <f>IF(A130&lt;&gt;"",Input_Lieferant!AR130,"")&amp;""</f>
        <v>8.61</v>
      </c>
      <c r="M130" s="159" t="s">
        <v>33331</v>
      </c>
      <c r="N130" s="162" t="s">
        <v>30768</v>
      </c>
      <c r="O130" s="163" t="s">
        <v>33420</v>
      </c>
      <c r="P130" s="157" t="s">
        <v>115</v>
      </c>
      <c r="Q130" s="157" t="s">
        <v>151</v>
      </c>
      <c r="R130" s="157"/>
      <c r="S130" s="164">
        <f>IF(A130&lt;&gt;"", IF(Input_Lieferant!Z130="N",1,IF(Input_Lieferant!Z130="X",2,"")),"")</f>
        <v>2</v>
      </c>
    </row>
    <row r="131" spans="1:19" ht="16.25" customHeight="1" x14ac:dyDescent="0.2">
      <c r="A131" s="155">
        <f>IF(LEN(Input_Lieferant!B131&amp;"") &gt;0, VALUE(Input_Lieferant!B131&amp;"")+0,"")</f>
        <v>123</v>
      </c>
      <c r="B131" s="156" t="str">
        <f>Input_Lieferant!D131</f>
        <v>Materialkurztext DE 123</v>
      </c>
      <c r="C131" s="157" t="s">
        <v>33091</v>
      </c>
      <c r="D131" s="157" t="s">
        <v>30779</v>
      </c>
      <c r="E131" s="158" t="str">
        <f>_xlfn.IFNA(IF(A131&lt;&gt;"", INDEX('G-Partner'!B:B,MATCH(Input_Lieferant!AM131,'G-Partner'!A:A,0)), ""), "***")</f>
        <v>1000058433</v>
      </c>
      <c r="F131" s="159" t="s">
        <v>33219</v>
      </c>
      <c r="G131" s="157" t="s">
        <v>117</v>
      </c>
      <c r="H131" s="157" t="str">
        <f t="shared" si="1"/>
        <v>X</v>
      </c>
      <c r="I131" s="160">
        <v>6.25</v>
      </c>
      <c r="J131" s="157" t="s">
        <v>123</v>
      </c>
      <c r="K131" s="157" t="s">
        <v>116</v>
      </c>
      <c r="L131" s="161" t="str">
        <f>IF(A131&lt;&gt;"",Input_Lieferant!AR131,"")&amp;""</f>
        <v>7.43</v>
      </c>
      <c r="M131" s="159" t="s">
        <v>33332</v>
      </c>
      <c r="N131" s="162" t="s">
        <v>30766</v>
      </c>
      <c r="O131" s="163" t="s">
        <v>33436</v>
      </c>
      <c r="P131" s="157" t="s">
        <v>114</v>
      </c>
      <c r="Q131" s="157" t="s">
        <v>151</v>
      </c>
      <c r="R131" s="157"/>
      <c r="S131" s="164">
        <f>IF(A131&lt;&gt;"", IF(Input_Lieferant!Z131="N",1,IF(Input_Lieferant!Z131="X",2,"")),"")</f>
        <v>2</v>
      </c>
    </row>
    <row r="132" spans="1:19" ht="16.25" customHeight="1" x14ac:dyDescent="0.2">
      <c r="A132" s="155">
        <f>IF(LEN(Input_Lieferant!B132&amp;"") &gt;0, VALUE(Input_Lieferant!B132&amp;"")+0,"")</f>
        <v>124</v>
      </c>
      <c r="B132" s="156" t="str">
        <f>Input_Lieferant!D132</f>
        <v>Materialkurztext DE 124</v>
      </c>
      <c r="C132" s="157" t="s">
        <v>33093</v>
      </c>
      <c r="D132" s="157" t="s">
        <v>30776</v>
      </c>
      <c r="E132" s="158" t="str">
        <f>_xlfn.IFNA(IF(A132&lt;&gt;"", INDEX('G-Partner'!B:B,MATCH(Input_Lieferant!AM132,'G-Partner'!A:A,0)), ""), "***")</f>
        <v>1000057526</v>
      </c>
      <c r="F132" s="159" t="s">
        <v>33220</v>
      </c>
      <c r="G132" s="157" t="s">
        <v>138</v>
      </c>
      <c r="H132" s="157" t="str">
        <f t="shared" si="1"/>
        <v>X</v>
      </c>
      <c r="I132" s="160">
        <v>0.56999999999999995</v>
      </c>
      <c r="J132" s="157" t="s">
        <v>123</v>
      </c>
      <c r="K132" s="157" t="s">
        <v>116</v>
      </c>
      <c r="L132" s="161" t="str">
        <f>IF(A132&lt;&gt;"",Input_Lieferant!AR132,"")&amp;""</f>
        <v>4.11</v>
      </c>
      <c r="M132" s="159" t="s">
        <v>33333</v>
      </c>
      <c r="N132" s="162" t="s">
        <v>30758</v>
      </c>
      <c r="O132" s="163" t="s">
        <v>33437</v>
      </c>
      <c r="P132" s="157" t="s">
        <v>115</v>
      </c>
      <c r="Q132" s="157" t="s">
        <v>151</v>
      </c>
      <c r="R132" s="157"/>
      <c r="S132" s="164">
        <f>IF(A132&lt;&gt;"", IF(Input_Lieferant!Z132="N",1,IF(Input_Lieferant!Z132="X",2,"")),"")</f>
        <v>1</v>
      </c>
    </row>
    <row r="133" spans="1:19" ht="16.25" customHeight="1" x14ac:dyDescent="0.2">
      <c r="A133" s="155">
        <f>IF(LEN(Input_Lieferant!B133&amp;"") &gt;0, VALUE(Input_Lieferant!B133&amp;"")+0,"")</f>
        <v>125</v>
      </c>
      <c r="B133" s="156" t="str">
        <f>Input_Lieferant!D133</f>
        <v>Materialkurztext DE 125</v>
      </c>
      <c r="C133" s="157" t="s">
        <v>33096</v>
      </c>
      <c r="D133" s="157" t="s">
        <v>30776</v>
      </c>
      <c r="E133" s="158" t="str">
        <f>_xlfn.IFNA(IF(A133&lt;&gt;"", INDEX('G-Partner'!B:B,MATCH(Input_Lieferant!AM133,'G-Partner'!A:A,0)), ""), "***")</f>
        <v>1000049931</v>
      </c>
      <c r="F133" s="159" t="s">
        <v>33221</v>
      </c>
      <c r="G133" s="157" t="s">
        <v>114</v>
      </c>
      <c r="H133" s="157" t="str">
        <f t="shared" si="1"/>
        <v>X</v>
      </c>
      <c r="I133" s="160">
        <v>5.46</v>
      </c>
      <c r="J133" s="157" t="s">
        <v>123</v>
      </c>
      <c r="K133" s="157" t="s">
        <v>116</v>
      </c>
      <c r="L133" s="161" t="str">
        <f>IF(A133&lt;&gt;"",Input_Lieferant!AR133,"")&amp;""</f>
        <v>8.35</v>
      </c>
      <c r="M133" s="159" t="s">
        <v>33334</v>
      </c>
      <c r="N133" s="162" t="s">
        <v>30758</v>
      </c>
      <c r="O133" s="163" t="s">
        <v>33438</v>
      </c>
      <c r="P133" s="157" t="s">
        <v>115</v>
      </c>
      <c r="Q133" s="157" t="s">
        <v>30782</v>
      </c>
      <c r="R133" s="157"/>
      <c r="S133" s="164">
        <f>IF(A133&lt;&gt;"", IF(Input_Lieferant!Z133="N",1,IF(Input_Lieferant!Z133="X",2,"")),"")</f>
        <v>1</v>
      </c>
    </row>
    <row r="134" spans="1:19" ht="16.25" customHeight="1" x14ac:dyDescent="0.2">
      <c r="A134" s="155">
        <f>IF(LEN(Input_Lieferant!B134&amp;"") &gt;0, VALUE(Input_Lieferant!B134&amp;"")+0,"")</f>
        <v>126</v>
      </c>
      <c r="B134" s="156" t="str">
        <f>Input_Lieferant!D134</f>
        <v>Materialkurztext DE 126</v>
      </c>
      <c r="C134" s="157" t="s">
        <v>33094</v>
      </c>
      <c r="D134" s="157" t="s">
        <v>30772</v>
      </c>
      <c r="E134" s="158" t="str">
        <f>_xlfn.IFNA(IF(A134&lt;&gt;"", INDEX('G-Partner'!B:B,MATCH(Input_Lieferant!AM134,'G-Partner'!A:A,0)), ""), "***")</f>
        <v>1000059767</v>
      </c>
      <c r="F134" s="159" t="s">
        <v>33222</v>
      </c>
      <c r="G134" s="157" t="s">
        <v>138</v>
      </c>
      <c r="H134" s="157" t="str">
        <f t="shared" si="1"/>
        <v>X</v>
      </c>
      <c r="I134" s="160">
        <v>6.95</v>
      </c>
      <c r="J134" s="157" t="s">
        <v>123</v>
      </c>
      <c r="K134" s="157" t="s">
        <v>116</v>
      </c>
      <c r="L134" s="161" t="str">
        <f>IF(A134&lt;&gt;"",Input_Lieferant!AR134,"")&amp;""</f>
        <v>9.12</v>
      </c>
      <c r="M134" s="159" t="s">
        <v>33335</v>
      </c>
      <c r="N134" s="162" t="s">
        <v>30768</v>
      </c>
      <c r="O134" s="163" t="s">
        <v>33439</v>
      </c>
      <c r="P134" s="157" t="s">
        <v>115</v>
      </c>
      <c r="Q134" s="157" t="s">
        <v>30781</v>
      </c>
      <c r="R134" s="157"/>
      <c r="S134" s="164">
        <f>IF(A134&lt;&gt;"", IF(Input_Lieferant!Z134="N",1,IF(Input_Lieferant!Z134="X",2,"")),"")</f>
        <v>2</v>
      </c>
    </row>
    <row r="135" spans="1:19" ht="16.25" customHeight="1" x14ac:dyDescent="0.2">
      <c r="A135" s="155">
        <f>IF(LEN(Input_Lieferant!B135&amp;"") &gt;0, VALUE(Input_Lieferant!B135&amp;"")+0,"")</f>
        <v>127</v>
      </c>
      <c r="B135" s="156" t="str">
        <f>Input_Lieferant!D135</f>
        <v>Materialkurztext DE 127</v>
      </c>
      <c r="C135" s="157" t="s">
        <v>33092</v>
      </c>
      <c r="D135" s="157" t="s">
        <v>30778</v>
      </c>
      <c r="E135" s="158" t="str">
        <f>_xlfn.IFNA(IF(A135&lt;&gt;"", INDEX('G-Partner'!B:B,MATCH(Input_Lieferant!AM135,'G-Partner'!A:A,0)), ""), "***")</f>
        <v>1000058816</v>
      </c>
      <c r="F135" s="159" t="s">
        <v>33223</v>
      </c>
      <c r="G135" s="157" t="s">
        <v>117</v>
      </c>
      <c r="H135" s="157" t="str">
        <f t="shared" si="1"/>
        <v>X</v>
      </c>
      <c r="I135" s="160">
        <v>7.27</v>
      </c>
      <c r="J135" s="157" t="s">
        <v>123</v>
      </c>
      <c r="K135" s="157" t="s">
        <v>116</v>
      </c>
      <c r="L135" s="161" t="str">
        <f>IF(A135&lt;&gt;"",Input_Lieferant!AR135,"")&amp;""</f>
        <v>8.57</v>
      </c>
      <c r="M135" s="159" t="s">
        <v>33336</v>
      </c>
      <c r="N135" s="162" t="s">
        <v>30764</v>
      </c>
      <c r="O135" s="163" t="s">
        <v>30714</v>
      </c>
      <c r="P135" s="157" t="s">
        <v>135</v>
      </c>
      <c r="Q135" s="157" t="s">
        <v>30783</v>
      </c>
      <c r="R135" s="157"/>
      <c r="S135" s="164">
        <f>IF(A135&lt;&gt;"", IF(Input_Lieferant!Z135="N",1,IF(Input_Lieferant!Z135="X",2,"")),"")</f>
        <v>2</v>
      </c>
    </row>
    <row r="136" spans="1:19" ht="16.25" customHeight="1" x14ac:dyDescent="0.2">
      <c r="A136" s="155">
        <f>IF(LEN(Input_Lieferant!B136&amp;"") &gt;0, VALUE(Input_Lieferant!B136&amp;"")+0,"")</f>
        <v>128</v>
      </c>
      <c r="B136" s="156" t="str">
        <f>Input_Lieferant!D136</f>
        <v>Materialkurztext DE 128</v>
      </c>
      <c r="C136" s="157" t="s">
        <v>33092</v>
      </c>
      <c r="D136" s="157" t="s">
        <v>30776</v>
      </c>
      <c r="E136" s="158" t="str">
        <f>_xlfn.IFNA(IF(A136&lt;&gt;"", INDEX('G-Partner'!B:B,MATCH(Input_Lieferant!AM136,'G-Partner'!A:A,0)), ""), "***")</f>
        <v>1000055976</v>
      </c>
      <c r="F136" s="159" t="s">
        <v>33224</v>
      </c>
      <c r="G136" s="157" t="s">
        <v>138</v>
      </c>
      <c r="H136" s="157" t="str">
        <f t="shared" si="1"/>
        <v>X</v>
      </c>
      <c r="I136" s="160">
        <v>3.94</v>
      </c>
      <c r="J136" s="157" t="s">
        <v>123</v>
      </c>
      <c r="K136" s="157" t="s">
        <v>116</v>
      </c>
      <c r="L136" s="161" t="str">
        <f>IF(A136&lt;&gt;"",Input_Lieferant!AR136,"")&amp;""</f>
        <v>2.67</v>
      </c>
      <c r="M136" s="159" t="s">
        <v>33337</v>
      </c>
      <c r="N136" s="162" t="s">
        <v>30768</v>
      </c>
      <c r="O136" s="163" t="s">
        <v>33440</v>
      </c>
      <c r="P136" s="157" t="s">
        <v>135</v>
      </c>
      <c r="Q136" s="157" t="s">
        <v>30781</v>
      </c>
      <c r="R136" s="157"/>
      <c r="S136" s="164">
        <f>IF(A136&lt;&gt;"", IF(Input_Lieferant!Z136="N",1,IF(Input_Lieferant!Z136="X",2,"")),"")</f>
        <v>2</v>
      </c>
    </row>
    <row r="137" spans="1:19" ht="16.25" customHeight="1" x14ac:dyDescent="0.2">
      <c r="A137" s="155">
        <f>IF(LEN(Input_Lieferant!B137&amp;"") &gt;0, VALUE(Input_Lieferant!B137&amp;"")+0,"")</f>
        <v>129</v>
      </c>
      <c r="B137" s="156" t="str">
        <f>Input_Lieferant!D137</f>
        <v>Materialkurztext DE 129</v>
      </c>
      <c r="C137" s="157" t="s">
        <v>33093</v>
      </c>
      <c r="D137" s="157" t="s">
        <v>30779</v>
      </c>
      <c r="E137" s="158" t="str">
        <f>_xlfn.IFNA(IF(A137&lt;&gt;"", INDEX('G-Partner'!B:B,MATCH(Input_Lieferant!AM137,'G-Partner'!A:A,0)), ""), "***")</f>
        <v>1000049297</v>
      </c>
      <c r="F137" s="159" t="s">
        <v>33225</v>
      </c>
      <c r="G137" s="157" t="s">
        <v>114</v>
      </c>
      <c r="H137" s="157" t="str">
        <f t="shared" si="1"/>
        <v>X</v>
      </c>
      <c r="I137" s="160">
        <v>4.46</v>
      </c>
      <c r="J137" s="157" t="s">
        <v>123</v>
      </c>
      <c r="K137" s="157" t="s">
        <v>116</v>
      </c>
      <c r="L137" s="161" t="str">
        <f>IF(A137&lt;&gt;"",Input_Lieferant!AR137,"")&amp;""</f>
        <v>7.92</v>
      </c>
      <c r="M137" s="159" t="s">
        <v>33338</v>
      </c>
      <c r="N137" s="162" t="s">
        <v>30758</v>
      </c>
      <c r="O137" s="163" t="s">
        <v>33404</v>
      </c>
      <c r="P137" s="157" t="s">
        <v>114</v>
      </c>
      <c r="Q137" s="157" t="s">
        <v>151</v>
      </c>
      <c r="R137" s="157"/>
      <c r="S137" s="164">
        <f>IF(A137&lt;&gt;"", IF(Input_Lieferant!Z137="N",1,IF(Input_Lieferant!Z137="X",2,"")),"")</f>
        <v>1</v>
      </c>
    </row>
    <row r="138" spans="1:19" ht="16.25" customHeight="1" x14ac:dyDescent="0.2">
      <c r="A138" s="155">
        <f>IF(LEN(Input_Lieferant!B138&amp;"") &gt;0, VALUE(Input_Lieferant!B138&amp;"")+0,"")</f>
        <v>130</v>
      </c>
      <c r="B138" s="156" t="str">
        <f>Input_Lieferant!D138</f>
        <v>Materialkurztext DE 130</v>
      </c>
      <c r="C138" s="157" t="s">
        <v>33090</v>
      </c>
      <c r="D138" s="157" t="s">
        <v>30780</v>
      </c>
      <c r="E138" s="158" t="str">
        <f>_xlfn.IFNA(IF(A138&lt;&gt;"", INDEX('G-Partner'!B:B,MATCH(Input_Lieferant!AM138,'G-Partner'!A:A,0)), ""), "***")</f>
        <v>1000047051</v>
      </c>
      <c r="F138" s="159" t="s">
        <v>33226</v>
      </c>
      <c r="G138" s="157" t="s">
        <v>114</v>
      </c>
      <c r="H138" s="157" t="str">
        <f t="shared" ref="H138:H158" si="2">IF(A138&lt;&gt;"","X","")</f>
        <v>X</v>
      </c>
      <c r="I138" s="160">
        <v>5.59</v>
      </c>
      <c r="J138" s="157" t="s">
        <v>123</v>
      </c>
      <c r="K138" s="157" t="s">
        <v>116</v>
      </c>
      <c r="L138" s="161" t="str">
        <f>IF(A138&lt;&gt;"",Input_Lieferant!AR138,"")&amp;""</f>
        <v>0.06</v>
      </c>
      <c r="M138" s="159" t="s">
        <v>33339</v>
      </c>
      <c r="N138" s="162" t="s">
        <v>31078</v>
      </c>
      <c r="O138" s="163" t="s">
        <v>33417</v>
      </c>
      <c r="P138" s="157" t="s">
        <v>115</v>
      </c>
      <c r="Q138" s="157" t="s">
        <v>30783</v>
      </c>
      <c r="R138" s="157"/>
      <c r="S138" s="164">
        <f>IF(A138&lt;&gt;"", IF(Input_Lieferant!Z138="N",1,IF(Input_Lieferant!Z138="X",2,"")),"")</f>
        <v>1</v>
      </c>
    </row>
    <row r="139" spans="1:19" ht="16.25" customHeight="1" x14ac:dyDescent="0.2">
      <c r="A139" s="155">
        <f>IF(LEN(Input_Lieferant!B139&amp;"") &gt;0, VALUE(Input_Lieferant!B139&amp;"")+0,"")</f>
        <v>131</v>
      </c>
      <c r="B139" s="156" t="str">
        <f>Input_Lieferant!D139</f>
        <v>Materialkurztext DE 131</v>
      </c>
      <c r="C139" s="157" t="s">
        <v>33095</v>
      </c>
      <c r="D139" s="157" t="s">
        <v>30777</v>
      </c>
      <c r="E139" s="158" t="str">
        <f>_xlfn.IFNA(IF(A139&lt;&gt;"", INDEX('G-Partner'!B:B,MATCH(Input_Lieferant!AM139,'G-Partner'!A:A,0)), ""), "***")</f>
        <v>1000058326</v>
      </c>
      <c r="F139" s="159" t="s">
        <v>33227</v>
      </c>
      <c r="G139" s="157" t="s">
        <v>138</v>
      </c>
      <c r="H139" s="157" t="str">
        <f t="shared" si="2"/>
        <v>X</v>
      </c>
      <c r="I139" s="160">
        <v>6.71</v>
      </c>
      <c r="J139" s="157" t="s">
        <v>123</v>
      </c>
      <c r="K139" s="157" t="s">
        <v>116</v>
      </c>
      <c r="L139" s="161" t="str">
        <f>IF(A139&lt;&gt;"",Input_Lieferant!AR139,"")&amp;""</f>
        <v>2.07</v>
      </c>
      <c r="M139" s="159" t="s">
        <v>33340</v>
      </c>
      <c r="N139" s="162" t="s">
        <v>30757</v>
      </c>
      <c r="O139" s="163" t="s">
        <v>33421</v>
      </c>
      <c r="P139" s="157" t="s">
        <v>115</v>
      </c>
      <c r="Q139" s="157" t="s">
        <v>151</v>
      </c>
      <c r="R139" s="157"/>
      <c r="S139" s="164">
        <f>IF(A139&lt;&gt;"", IF(Input_Lieferant!Z139="N",1,IF(Input_Lieferant!Z139="X",2,"")),"")</f>
        <v>2</v>
      </c>
    </row>
    <row r="140" spans="1:19" ht="16.25" customHeight="1" x14ac:dyDescent="0.2">
      <c r="A140" s="155">
        <f>IF(LEN(Input_Lieferant!B140&amp;"") &gt;0, VALUE(Input_Lieferant!B140&amp;"")+0,"")</f>
        <v>132</v>
      </c>
      <c r="B140" s="156" t="str">
        <f>Input_Lieferant!D140</f>
        <v>Materialkurztext DE 132</v>
      </c>
      <c r="C140" s="157" t="s">
        <v>33091</v>
      </c>
      <c r="D140" s="157" t="s">
        <v>30780</v>
      </c>
      <c r="E140" s="158" t="str">
        <f>_xlfn.IFNA(IF(A140&lt;&gt;"", INDEX('G-Partner'!B:B,MATCH(Input_Lieferant!AM140,'G-Partner'!A:A,0)), ""), "***")</f>
        <v>1000059025</v>
      </c>
      <c r="F140" s="159" t="s">
        <v>33228</v>
      </c>
      <c r="G140" s="157" t="s">
        <v>138</v>
      </c>
      <c r="H140" s="157" t="str">
        <f t="shared" si="2"/>
        <v>X</v>
      </c>
      <c r="I140" s="160">
        <v>7.35</v>
      </c>
      <c r="J140" s="157" t="s">
        <v>123</v>
      </c>
      <c r="K140" s="157" t="s">
        <v>116</v>
      </c>
      <c r="L140" s="161" t="str">
        <f>IF(A140&lt;&gt;"",Input_Lieferant!AR140,"")&amp;""</f>
        <v>8.21</v>
      </c>
      <c r="M140" s="159" t="s">
        <v>33341</v>
      </c>
      <c r="N140" s="162" t="s">
        <v>31078</v>
      </c>
      <c r="O140" s="163" t="s">
        <v>33429</v>
      </c>
      <c r="P140" s="157" t="s">
        <v>114</v>
      </c>
      <c r="Q140" s="157" t="s">
        <v>151</v>
      </c>
      <c r="R140" s="157"/>
      <c r="S140" s="164">
        <f>IF(A140&lt;&gt;"", IF(Input_Lieferant!Z140="N",1,IF(Input_Lieferant!Z140="X",2,"")),"")</f>
        <v>2</v>
      </c>
    </row>
    <row r="141" spans="1:19" ht="16.25" customHeight="1" x14ac:dyDescent="0.2">
      <c r="A141" s="155">
        <f>IF(LEN(Input_Lieferant!B141&amp;"") &gt;0, VALUE(Input_Lieferant!B141&amp;"")+0,"")</f>
        <v>133</v>
      </c>
      <c r="B141" s="156" t="str">
        <f>Input_Lieferant!D141</f>
        <v>Materialkurztext DE 133</v>
      </c>
      <c r="C141" s="157" t="s">
        <v>33093</v>
      </c>
      <c r="D141" s="157" t="s">
        <v>30775</v>
      </c>
      <c r="E141" s="158" t="str">
        <f>_xlfn.IFNA(IF(A141&lt;&gt;"", INDEX('G-Partner'!B:B,MATCH(Input_Lieferant!AM141,'G-Partner'!A:A,0)), ""), "***")</f>
        <v>1000049786</v>
      </c>
      <c r="F141" s="159" t="s">
        <v>33229</v>
      </c>
      <c r="G141" s="157" t="s">
        <v>114</v>
      </c>
      <c r="H141" s="157" t="str">
        <f t="shared" si="2"/>
        <v>X</v>
      </c>
      <c r="I141" s="160">
        <v>4.5</v>
      </c>
      <c r="J141" s="157" t="s">
        <v>123</v>
      </c>
      <c r="K141" s="157" t="s">
        <v>116</v>
      </c>
      <c r="L141" s="161" t="str">
        <f>IF(A141&lt;&gt;"",Input_Lieferant!AR141,"")&amp;""</f>
        <v>3.67</v>
      </c>
      <c r="M141" s="159" t="s">
        <v>33342</v>
      </c>
      <c r="N141" s="162" t="s">
        <v>31078</v>
      </c>
      <c r="O141" s="163" t="s">
        <v>33366</v>
      </c>
      <c r="P141" s="157" t="s">
        <v>115</v>
      </c>
      <c r="Q141" s="157" t="s">
        <v>30782</v>
      </c>
      <c r="R141" s="157"/>
      <c r="S141" s="164">
        <f>IF(A141&lt;&gt;"", IF(Input_Lieferant!Z141="N",1,IF(Input_Lieferant!Z141="X",2,"")),"")</f>
        <v>2</v>
      </c>
    </row>
    <row r="142" spans="1:19" ht="16.25" customHeight="1" x14ac:dyDescent="0.2">
      <c r="A142" s="155">
        <f>IF(LEN(Input_Lieferant!B142&amp;"") &gt;0, VALUE(Input_Lieferant!B142&amp;"")+0,"")</f>
        <v>134</v>
      </c>
      <c r="B142" s="156" t="str">
        <f>Input_Lieferant!D142</f>
        <v>Materialkurztext DE 134</v>
      </c>
      <c r="C142" s="157" t="s">
        <v>33093</v>
      </c>
      <c r="D142" s="157" t="s">
        <v>30774</v>
      </c>
      <c r="E142" s="158" t="str">
        <f>_xlfn.IFNA(IF(A142&lt;&gt;"", INDEX('G-Partner'!B:B,MATCH(Input_Lieferant!AM142,'G-Partner'!A:A,0)), ""), "***")</f>
        <v>1000057526</v>
      </c>
      <c r="F142" s="159" t="s">
        <v>33230</v>
      </c>
      <c r="G142" s="157" t="s">
        <v>114</v>
      </c>
      <c r="H142" s="157" t="str">
        <f t="shared" si="2"/>
        <v>X</v>
      </c>
      <c r="I142" s="160">
        <v>2.7</v>
      </c>
      <c r="J142" s="157" t="s">
        <v>123</v>
      </c>
      <c r="K142" s="157" t="s">
        <v>116</v>
      </c>
      <c r="L142" s="161" t="str">
        <f>IF(A142&lt;&gt;"",Input_Lieferant!AR142,"")&amp;""</f>
        <v>1.68</v>
      </c>
      <c r="M142" s="159" t="s">
        <v>33343</v>
      </c>
      <c r="N142" s="162" t="s">
        <v>30758</v>
      </c>
      <c r="O142" s="163" t="s">
        <v>33419</v>
      </c>
      <c r="P142" s="157" t="s">
        <v>135</v>
      </c>
      <c r="Q142" s="157" t="s">
        <v>30783</v>
      </c>
      <c r="R142" s="157"/>
      <c r="S142" s="164">
        <f>IF(A142&lt;&gt;"", IF(Input_Lieferant!Z142="N",1,IF(Input_Lieferant!Z142="X",2,"")),"")</f>
        <v>1</v>
      </c>
    </row>
    <row r="143" spans="1:19" ht="16.25" customHeight="1" x14ac:dyDescent="0.2">
      <c r="A143" s="155">
        <f>IF(LEN(Input_Lieferant!B143&amp;"") &gt;0, VALUE(Input_Lieferant!B143&amp;"")+0,"")</f>
        <v>135</v>
      </c>
      <c r="B143" s="156" t="str">
        <f>Input_Lieferant!D143</f>
        <v>Materialkurztext DE 135</v>
      </c>
      <c r="C143" s="157" t="s">
        <v>33091</v>
      </c>
      <c r="D143" s="157" t="s">
        <v>30773</v>
      </c>
      <c r="E143" s="158" t="str">
        <f>_xlfn.IFNA(IF(A143&lt;&gt;"", INDEX('G-Partner'!B:B,MATCH(Input_Lieferant!AM143,'G-Partner'!A:A,0)), ""), "***")</f>
        <v>1000053071</v>
      </c>
      <c r="F143" s="159" t="s">
        <v>33231</v>
      </c>
      <c r="G143" s="157" t="s">
        <v>117</v>
      </c>
      <c r="H143" s="157" t="str">
        <f t="shared" si="2"/>
        <v>X</v>
      </c>
      <c r="I143" s="160">
        <v>4.25</v>
      </c>
      <c r="J143" s="157" t="s">
        <v>123</v>
      </c>
      <c r="K143" s="157" t="s">
        <v>116</v>
      </c>
      <c r="L143" s="161" t="str">
        <f>IF(A143&lt;&gt;"",Input_Lieferant!AR143,"")&amp;""</f>
        <v>2.51</v>
      </c>
      <c r="M143" s="159" t="s">
        <v>33344</v>
      </c>
      <c r="N143" s="162" t="s">
        <v>30765</v>
      </c>
      <c r="O143" s="163" t="s">
        <v>33441</v>
      </c>
      <c r="P143" s="157" t="s">
        <v>135</v>
      </c>
      <c r="Q143" s="157" t="s">
        <v>30782</v>
      </c>
      <c r="R143" s="157"/>
      <c r="S143" s="164">
        <f>IF(A143&lt;&gt;"", IF(Input_Lieferant!Z143="N",1,IF(Input_Lieferant!Z143="X",2,"")),"")</f>
        <v>2</v>
      </c>
    </row>
    <row r="144" spans="1:19" ht="16.25" customHeight="1" x14ac:dyDescent="0.2">
      <c r="A144" s="155">
        <f>IF(LEN(Input_Lieferant!B144&amp;"") &gt;0, VALUE(Input_Lieferant!B144&amp;"")+0,"")</f>
        <v>136</v>
      </c>
      <c r="B144" s="156" t="str">
        <f>Input_Lieferant!D144</f>
        <v>Materialkurztext DE 136</v>
      </c>
      <c r="C144" s="157" t="s">
        <v>33096</v>
      </c>
      <c r="D144" s="157" t="s">
        <v>30777</v>
      </c>
      <c r="E144" s="158" t="str">
        <f>_xlfn.IFNA(IF(A144&lt;&gt;"", INDEX('G-Partner'!B:B,MATCH(Input_Lieferant!AM144,'G-Partner'!A:A,0)), ""), "***")</f>
        <v>1000051093</v>
      </c>
      <c r="F144" s="159" t="s">
        <v>33232</v>
      </c>
      <c r="G144" s="157" t="s">
        <v>117</v>
      </c>
      <c r="H144" s="157" t="str">
        <f t="shared" si="2"/>
        <v>X</v>
      </c>
      <c r="I144" s="160">
        <v>9.18</v>
      </c>
      <c r="J144" s="157" t="s">
        <v>123</v>
      </c>
      <c r="K144" s="157" t="s">
        <v>116</v>
      </c>
      <c r="L144" s="161" t="str">
        <f>IF(A144&lt;&gt;"",Input_Lieferant!AR144,"")&amp;""</f>
        <v>6.68</v>
      </c>
      <c r="M144" s="159" t="s">
        <v>33345</v>
      </c>
      <c r="N144" s="162" t="s">
        <v>30771</v>
      </c>
      <c r="O144" s="163" t="s">
        <v>33419</v>
      </c>
      <c r="P144" s="157" t="s">
        <v>135</v>
      </c>
      <c r="Q144" s="157" t="s">
        <v>30783</v>
      </c>
      <c r="R144" s="157"/>
      <c r="S144" s="164">
        <f>IF(A144&lt;&gt;"", IF(Input_Lieferant!Z144="N",1,IF(Input_Lieferant!Z144="X",2,"")),"")</f>
        <v>2</v>
      </c>
    </row>
    <row r="145" spans="1:19" ht="16.25" customHeight="1" x14ac:dyDescent="0.2">
      <c r="A145" s="155">
        <f>IF(LEN(Input_Lieferant!B145&amp;"") &gt;0, VALUE(Input_Lieferant!B145&amp;"")+0,"")</f>
        <v>137</v>
      </c>
      <c r="B145" s="156" t="str">
        <f>Input_Lieferant!D145</f>
        <v>Materialkurztext DE 137</v>
      </c>
      <c r="C145" s="157" t="s">
        <v>33095</v>
      </c>
      <c r="D145" s="157" t="s">
        <v>30772</v>
      </c>
      <c r="E145" s="158" t="str">
        <f>_xlfn.IFNA(IF(A145&lt;&gt;"", INDEX('G-Partner'!B:B,MATCH(Input_Lieferant!AM145,'G-Partner'!A:A,0)), ""), "***")</f>
        <v>1000049461</v>
      </c>
      <c r="F145" s="159" t="s">
        <v>33233</v>
      </c>
      <c r="G145" s="157" t="s">
        <v>117</v>
      </c>
      <c r="H145" s="157" t="str">
        <f t="shared" si="2"/>
        <v>X</v>
      </c>
      <c r="I145" s="160">
        <v>2.46</v>
      </c>
      <c r="J145" s="157" t="s">
        <v>123</v>
      </c>
      <c r="K145" s="157" t="s">
        <v>116</v>
      </c>
      <c r="L145" s="161" t="str">
        <f>IF(A145&lt;&gt;"",Input_Lieferant!AR145,"")&amp;""</f>
        <v>7.86</v>
      </c>
      <c r="M145" s="159" t="s">
        <v>33346</v>
      </c>
      <c r="N145" s="162" t="s">
        <v>30771</v>
      </c>
      <c r="O145" s="163" t="s">
        <v>33361</v>
      </c>
      <c r="P145" s="157" t="s">
        <v>114</v>
      </c>
      <c r="Q145" s="157" t="s">
        <v>30782</v>
      </c>
      <c r="R145" s="157"/>
      <c r="S145" s="164">
        <f>IF(A145&lt;&gt;"", IF(Input_Lieferant!Z145="N",1,IF(Input_Lieferant!Z145="X",2,"")),"")</f>
        <v>1</v>
      </c>
    </row>
    <row r="146" spans="1:19" ht="16.25" customHeight="1" x14ac:dyDescent="0.2">
      <c r="A146" s="155">
        <f>IF(LEN(Input_Lieferant!B146&amp;"") &gt;0, VALUE(Input_Lieferant!B146&amp;"")+0,"")</f>
        <v>138</v>
      </c>
      <c r="B146" s="156" t="str">
        <f>Input_Lieferant!D146</f>
        <v>Materialkurztext DE 138</v>
      </c>
      <c r="C146" s="157" t="s">
        <v>33094</v>
      </c>
      <c r="D146" s="157" t="s">
        <v>30775</v>
      </c>
      <c r="E146" s="158" t="str">
        <f>_xlfn.IFNA(IF(A146&lt;&gt;"", INDEX('G-Partner'!B:B,MATCH(Input_Lieferant!AM146,'G-Partner'!A:A,0)), ""), "***")</f>
        <v>1000030709</v>
      </c>
      <c r="F146" s="159" t="s">
        <v>33234</v>
      </c>
      <c r="G146" s="157" t="s">
        <v>138</v>
      </c>
      <c r="H146" s="157" t="str">
        <f t="shared" si="2"/>
        <v>X</v>
      </c>
      <c r="I146" s="160">
        <v>4.6500000000000004</v>
      </c>
      <c r="J146" s="157" t="s">
        <v>123</v>
      </c>
      <c r="K146" s="157" t="s">
        <v>116</v>
      </c>
      <c r="L146" s="161" t="str">
        <f>IF(A146&lt;&gt;"",Input_Lieferant!AR146,"")&amp;""</f>
        <v>4.44</v>
      </c>
      <c r="M146" s="159" t="s">
        <v>33347</v>
      </c>
      <c r="N146" s="162" t="s">
        <v>30761</v>
      </c>
      <c r="O146" s="163" t="s">
        <v>33442</v>
      </c>
      <c r="P146" s="157" t="s">
        <v>135</v>
      </c>
      <c r="Q146" s="157" t="s">
        <v>151</v>
      </c>
      <c r="R146" s="157"/>
      <c r="S146" s="164">
        <f>IF(A146&lt;&gt;"", IF(Input_Lieferant!Z146="N",1,IF(Input_Lieferant!Z146="X",2,"")),"")</f>
        <v>2</v>
      </c>
    </row>
    <row r="147" spans="1:19" ht="16.25" customHeight="1" x14ac:dyDescent="0.2">
      <c r="A147" s="155">
        <f>IF(LEN(Input_Lieferant!B147&amp;"") &gt;0, VALUE(Input_Lieferant!B147&amp;"")+0,"")</f>
        <v>139</v>
      </c>
      <c r="B147" s="156" t="str">
        <f>Input_Lieferant!D147</f>
        <v>Materialkurztext DE 139</v>
      </c>
      <c r="C147" s="157" t="s">
        <v>33091</v>
      </c>
      <c r="D147" s="157" t="s">
        <v>30773</v>
      </c>
      <c r="E147" s="158" t="str">
        <f>_xlfn.IFNA(IF(A147&lt;&gt;"", INDEX('G-Partner'!B:B,MATCH(Input_Lieferant!AM147,'G-Partner'!A:A,0)), ""), "***")</f>
        <v>1000050797</v>
      </c>
      <c r="F147" s="159" t="s">
        <v>33235</v>
      </c>
      <c r="G147" s="157" t="s">
        <v>114</v>
      </c>
      <c r="H147" s="157" t="str">
        <f t="shared" si="2"/>
        <v>X</v>
      </c>
      <c r="I147" s="160">
        <v>4.28</v>
      </c>
      <c r="J147" s="157" t="s">
        <v>123</v>
      </c>
      <c r="K147" s="157" t="s">
        <v>116</v>
      </c>
      <c r="L147" s="161" t="str">
        <f>IF(A147&lt;&gt;"",Input_Lieferant!AR147,"")&amp;""</f>
        <v>9.16</v>
      </c>
      <c r="M147" s="159" t="s">
        <v>33348</v>
      </c>
      <c r="N147" s="162" t="s">
        <v>30768</v>
      </c>
      <c r="O147" s="163" t="s">
        <v>33443</v>
      </c>
      <c r="P147" s="157" t="s">
        <v>115</v>
      </c>
      <c r="Q147" s="157" t="s">
        <v>30783</v>
      </c>
      <c r="R147" s="157"/>
      <c r="S147" s="164">
        <f>IF(A147&lt;&gt;"", IF(Input_Lieferant!Z147="N",1,IF(Input_Lieferant!Z147="X",2,"")),"")</f>
        <v>1</v>
      </c>
    </row>
    <row r="148" spans="1:19" ht="16.25" customHeight="1" x14ac:dyDescent="0.2">
      <c r="A148" s="155">
        <f>IF(LEN(Input_Lieferant!B148&amp;"") &gt;0, VALUE(Input_Lieferant!B148&amp;"")+0,"")</f>
        <v>140</v>
      </c>
      <c r="B148" s="156" t="str">
        <f>Input_Lieferant!D148</f>
        <v>Materialkurztext DE 140</v>
      </c>
      <c r="C148" s="157" t="s">
        <v>33092</v>
      </c>
      <c r="D148" s="157" t="s">
        <v>30776</v>
      </c>
      <c r="E148" s="158" t="str">
        <f>_xlfn.IFNA(IF(A148&lt;&gt;"", INDEX('G-Partner'!B:B,MATCH(Input_Lieferant!AM148,'G-Partner'!A:A,0)), ""), "***")</f>
        <v>1000057538</v>
      </c>
      <c r="F148" s="159" t="s">
        <v>33236</v>
      </c>
      <c r="G148" s="157" t="s">
        <v>138</v>
      </c>
      <c r="H148" s="157" t="str">
        <f t="shared" si="2"/>
        <v>X</v>
      </c>
      <c r="I148" s="160">
        <v>6.21</v>
      </c>
      <c r="J148" s="157" t="s">
        <v>123</v>
      </c>
      <c r="K148" s="157" t="s">
        <v>116</v>
      </c>
      <c r="L148" s="161" t="str">
        <f>IF(A148&lt;&gt;"",Input_Lieferant!AR148,"")&amp;""</f>
        <v>9.53</v>
      </c>
      <c r="M148" s="159" t="s">
        <v>33349</v>
      </c>
      <c r="N148" s="162" t="s">
        <v>31079</v>
      </c>
      <c r="O148" s="163" t="s">
        <v>33444</v>
      </c>
      <c r="P148" s="157" t="s">
        <v>114</v>
      </c>
      <c r="Q148" s="157" t="s">
        <v>30783</v>
      </c>
      <c r="R148" s="157"/>
      <c r="S148" s="164">
        <f>IF(A148&lt;&gt;"", IF(Input_Lieferant!Z148="N",1,IF(Input_Lieferant!Z148="X",2,"")),"")</f>
        <v>1</v>
      </c>
    </row>
    <row r="149" spans="1:19" ht="16.25" customHeight="1" x14ac:dyDescent="0.2">
      <c r="A149" s="155">
        <f>IF(LEN(Input_Lieferant!B149&amp;"") &gt;0, VALUE(Input_Lieferant!B149&amp;"")+0,"")</f>
        <v>141</v>
      </c>
      <c r="B149" s="156" t="str">
        <f>Input_Lieferant!D149</f>
        <v>Materialkurztext DE 141</v>
      </c>
      <c r="C149" s="157" t="s">
        <v>33096</v>
      </c>
      <c r="D149" s="157" t="s">
        <v>30772</v>
      </c>
      <c r="E149" s="158" t="str">
        <f>_xlfn.IFNA(IF(A149&lt;&gt;"", INDEX('G-Partner'!B:B,MATCH(Input_Lieferant!AM149,'G-Partner'!A:A,0)), ""), "***")</f>
        <v>1000051981</v>
      </c>
      <c r="F149" s="159" t="s">
        <v>33237</v>
      </c>
      <c r="G149" s="157" t="s">
        <v>114</v>
      </c>
      <c r="H149" s="157" t="str">
        <f t="shared" si="2"/>
        <v>X</v>
      </c>
      <c r="I149" s="160">
        <v>9.11</v>
      </c>
      <c r="J149" s="157" t="s">
        <v>123</v>
      </c>
      <c r="K149" s="157" t="s">
        <v>116</v>
      </c>
      <c r="L149" s="161" t="str">
        <f>IF(A149&lt;&gt;"",Input_Lieferant!AR149,"")&amp;""</f>
        <v>6.89</v>
      </c>
      <c r="M149" s="159" t="s">
        <v>33350</v>
      </c>
      <c r="N149" s="162" t="s">
        <v>30757</v>
      </c>
      <c r="O149" s="163" t="s">
        <v>33445</v>
      </c>
      <c r="P149" s="157" t="s">
        <v>135</v>
      </c>
      <c r="Q149" s="157" t="s">
        <v>30782</v>
      </c>
      <c r="R149" s="157"/>
      <c r="S149" s="164">
        <f>IF(A149&lt;&gt;"", IF(Input_Lieferant!Z149="N",1,IF(Input_Lieferant!Z149="X",2,"")),"")</f>
        <v>2</v>
      </c>
    </row>
    <row r="150" spans="1:19" ht="16.25" customHeight="1" x14ac:dyDescent="0.2">
      <c r="A150" s="155">
        <f>IF(LEN(Input_Lieferant!B150&amp;"") &gt;0, VALUE(Input_Lieferant!B150&amp;"")+0,"")</f>
        <v>142</v>
      </c>
      <c r="B150" s="156" t="str">
        <f>Input_Lieferant!D150</f>
        <v>Materialkurztext DE 142</v>
      </c>
      <c r="C150" s="157" t="s">
        <v>33093</v>
      </c>
      <c r="D150" s="157" t="s">
        <v>30772</v>
      </c>
      <c r="E150" s="158" t="str">
        <f>_xlfn.IFNA(IF(A150&lt;&gt;"", INDEX('G-Partner'!B:B,MATCH(Input_Lieferant!AM150,'G-Partner'!A:A,0)), ""), "***")</f>
        <v>1000056404</v>
      </c>
      <c r="F150" s="159" t="s">
        <v>33238</v>
      </c>
      <c r="G150" s="157" t="s">
        <v>117</v>
      </c>
      <c r="H150" s="157" t="str">
        <f t="shared" si="2"/>
        <v>X</v>
      </c>
      <c r="I150" s="160">
        <v>2.3199999999999998</v>
      </c>
      <c r="J150" s="157" t="s">
        <v>123</v>
      </c>
      <c r="K150" s="157" t="s">
        <v>116</v>
      </c>
      <c r="L150" s="161" t="str">
        <f>IF(A150&lt;&gt;"",Input_Lieferant!AR150,"")&amp;""</f>
        <v>7.76</v>
      </c>
      <c r="M150" s="159" t="s">
        <v>33351</v>
      </c>
      <c r="N150" s="162" t="s">
        <v>30762</v>
      </c>
      <c r="O150" s="163" t="s">
        <v>33380</v>
      </c>
      <c r="P150" s="157" t="s">
        <v>114</v>
      </c>
      <c r="Q150" s="157" t="s">
        <v>151</v>
      </c>
      <c r="R150" s="157"/>
      <c r="S150" s="164">
        <f>IF(A150&lt;&gt;"", IF(Input_Lieferant!Z150="N",1,IF(Input_Lieferant!Z150="X",2,"")),"")</f>
        <v>2</v>
      </c>
    </row>
    <row r="151" spans="1:19" ht="16.25" customHeight="1" x14ac:dyDescent="0.2">
      <c r="A151" s="155">
        <f>IF(LEN(Input_Lieferant!B151&amp;"") &gt;0, VALUE(Input_Lieferant!B151&amp;"")+0,"")</f>
        <v>143</v>
      </c>
      <c r="B151" s="156" t="str">
        <f>Input_Lieferant!D151</f>
        <v>Materialkurztext DE 143</v>
      </c>
      <c r="C151" s="157" t="s">
        <v>33094</v>
      </c>
      <c r="D151" s="157" t="s">
        <v>30772</v>
      </c>
      <c r="E151" s="158" t="str">
        <f>_xlfn.IFNA(IF(A151&lt;&gt;"", INDEX('G-Partner'!B:B,MATCH(Input_Lieferant!AM151,'G-Partner'!A:A,0)), ""), "***")</f>
        <v>1000011259</v>
      </c>
      <c r="F151" s="159" t="s">
        <v>33239</v>
      </c>
      <c r="G151" s="157" t="s">
        <v>117</v>
      </c>
      <c r="H151" s="157" t="str">
        <f t="shared" si="2"/>
        <v>X</v>
      </c>
      <c r="I151" s="160">
        <v>1.0900000000000001</v>
      </c>
      <c r="J151" s="157" t="s">
        <v>123</v>
      </c>
      <c r="K151" s="157" t="s">
        <v>116</v>
      </c>
      <c r="L151" s="161" t="str">
        <f>IF(A151&lt;&gt;"",Input_Lieferant!AR151,"")&amp;""</f>
        <v>9.62</v>
      </c>
      <c r="M151" s="159" t="s">
        <v>33352</v>
      </c>
      <c r="N151" s="162" t="s">
        <v>31078</v>
      </c>
      <c r="O151" s="163" t="s">
        <v>33446</v>
      </c>
      <c r="P151" s="157" t="s">
        <v>135</v>
      </c>
      <c r="Q151" s="157" t="s">
        <v>30781</v>
      </c>
      <c r="R151" s="157"/>
      <c r="S151" s="164">
        <f>IF(A151&lt;&gt;"", IF(Input_Lieferant!Z151="N",1,IF(Input_Lieferant!Z151="X",2,"")),"")</f>
        <v>1</v>
      </c>
    </row>
    <row r="152" spans="1:19" ht="16.25" customHeight="1" x14ac:dyDescent="0.2">
      <c r="A152" s="155">
        <f>IF(LEN(Input_Lieferant!B152&amp;"") &gt;0, VALUE(Input_Lieferant!B152&amp;"")+0,"")</f>
        <v>144</v>
      </c>
      <c r="B152" s="156" t="str">
        <f>Input_Lieferant!D152</f>
        <v>Materialkurztext DE 144</v>
      </c>
      <c r="C152" s="157" t="s">
        <v>33089</v>
      </c>
      <c r="D152" s="157" t="s">
        <v>30773</v>
      </c>
      <c r="E152" s="158" t="str">
        <f>_xlfn.IFNA(IF(A152&lt;&gt;"", INDEX('G-Partner'!B:B,MATCH(Input_Lieferant!AM152,'G-Partner'!A:A,0)), ""), "***")</f>
        <v>1000049031</v>
      </c>
      <c r="F152" s="159" t="s">
        <v>33240</v>
      </c>
      <c r="G152" s="157" t="s">
        <v>138</v>
      </c>
      <c r="H152" s="157" t="str">
        <f t="shared" si="2"/>
        <v>X</v>
      </c>
      <c r="I152" s="160">
        <v>6.55</v>
      </c>
      <c r="J152" s="157" t="s">
        <v>123</v>
      </c>
      <c r="K152" s="157" t="s">
        <v>116</v>
      </c>
      <c r="L152" s="161" t="str">
        <f>IF(A152&lt;&gt;"",Input_Lieferant!AR152,"")&amp;""</f>
        <v>1.91</v>
      </c>
      <c r="M152" s="159" t="s">
        <v>33353</v>
      </c>
      <c r="N152" s="162" t="s">
        <v>30760</v>
      </c>
      <c r="O152" s="163" t="s">
        <v>33408</v>
      </c>
      <c r="P152" s="157" t="s">
        <v>114</v>
      </c>
      <c r="Q152" s="157" t="s">
        <v>30782</v>
      </c>
      <c r="R152" s="157"/>
      <c r="S152" s="164">
        <f>IF(A152&lt;&gt;"", IF(Input_Lieferant!Z152="N",1,IF(Input_Lieferant!Z152="X",2,"")),"")</f>
        <v>2</v>
      </c>
    </row>
    <row r="153" spans="1:19" ht="16.25" customHeight="1" x14ac:dyDescent="0.2">
      <c r="A153" s="155">
        <f>IF(LEN(Input_Lieferant!B153&amp;"") &gt;0, VALUE(Input_Lieferant!B153&amp;"")+0,"")</f>
        <v>145</v>
      </c>
      <c r="B153" s="156" t="str">
        <f>Input_Lieferant!D153</f>
        <v>Materialkurztext DE 145</v>
      </c>
      <c r="C153" s="157" t="s">
        <v>33096</v>
      </c>
      <c r="D153" s="157" t="s">
        <v>30772</v>
      </c>
      <c r="E153" s="158" t="str">
        <f>_xlfn.IFNA(IF(A153&lt;&gt;"", INDEX('G-Partner'!B:B,MATCH(Input_Lieferant!AM153,'G-Partner'!A:A,0)), ""), "***")</f>
        <v>1000055282</v>
      </c>
      <c r="F153" s="159" t="s">
        <v>33241</v>
      </c>
      <c r="G153" s="157" t="s">
        <v>117</v>
      </c>
      <c r="H153" s="157" t="str">
        <f t="shared" si="2"/>
        <v>X</v>
      </c>
      <c r="I153" s="160">
        <v>8.7200000000000006</v>
      </c>
      <c r="J153" s="157" t="s">
        <v>123</v>
      </c>
      <c r="K153" s="157" t="s">
        <v>116</v>
      </c>
      <c r="L153" s="161" t="str">
        <f>IF(A153&lt;&gt;"",Input_Lieferant!AR153,"")&amp;""</f>
        <v>4.31</v>
      </c>
      <c r="M153" s="159" t="s">
        <v>33354</v>
      </c>
      <c r="N153" s="162" t="s">
        <v>30758</v>
      </c>
      <c r="O153" s="163" t="s">
        <v>33445</v>
      </c>
      <c r="P153" s="157" t="s">
        <v>114</v>
      </c>
      <c r="Q153" s="157" t="s">
        <v>30781</v>
      </c>
      <c r="R153" s="157"/>
      <c r="S153" s="164">
        <f>IF(A153&lt;&gt;"", IF(Input_Lieferant!Z153="N",1,IF(Input_Lieferant!Z153="X",2,"")),"")</f>
        <v>2</v>
      </c>
    </row>
    <row r="154" spans="1:19" ht="16.25" customHeight="1" x14ac:dyDescent="0.2">
      <c r="A154" s="155">
        <f>IF(LEN(Input_Lieferant!B154&amp;"") &gt;0, VALUE(Input_Lieferant!B154&amp;"")+0,"")</f>
        <v>146</v>
      </c>
      <c r="B154" s="156" t="str">
        <f>Input_Lieferant!D154</f>
        <v>Materialkurztext DE 146</v>
      </c>
      <c r="C154" s="157" t="s">
        <v>33089</v>
      </c>
      <c r="D154" s="157" t="s">
        <v>30773</v>
      </c>
      <c r="E154" s="158" t="str">
        <f>_xlfn.IFNA(IF(A154&lt;&gt;"", INDEX('G-Partner'!B:B,MATCH(Input_Lieferant!AM154,'G-Partner'!A:A,0)), ""), "***")</f>
        <v>1000051737</v>
      </c>
      <c r="F154" s="159" t="s">
        <v>33242</v>
      </c>
      <c r="G154" s="157" t="s">
        <v>117</v>
      </c>
      <c r="H154" s="157" t="str">
        <f t="shared" si="2"/>
        <v>X</v>
      </c>
      <c r="I154" s="160">
        <v>6.48</v>
      </c>
      <c r="J154" s="157" t="s">
        <v>123</v>
      </c>
      <c r="K154" s="157" t="s">
        <v>116</v>
      </c>
      <c r="L154" s="161" t="str">
        <f>IF(A154&lt;&gt;"",Input_Lieferant!AR154,"")&amp;""</f>
        <v>4.38</v>
      </c>
      <c r="M154" s="159" t="s">
        <v>33355</v>
      </c>
      <c r="N154" s="162" t="s">
        <v>30763</v>
      </c>
      <c r="O154" s="163" t="s">
        <v>33423</v>
      </c>
      <c r="P154" s="157" t="s">
        <v>115</v>
      </c>
      <c r="Q154" s="157" t="s">
        <v>30781</v>
      </c>
      <c r="R154" s="157"/>
      <c r="S154" s="164">
        <f>IF(A154&lt;&gt;"", IF(Input_Lieferant!Z154="N",1,IF(Input_Lieferant!Z154="X",2,"")),"")</f>
        <v>1</v>
      </c>
    </row>
    <row r="155" spans="1:19" ht="16.25" customHeight="1" x14ac:dyDescent="0.2">
      <c r="A155" s="155">
        <f>IF(LEN(Input_Lieferant!B155&amp;"") &gt;0, VALUE(Input_Lieferant!B155&amp;"")+0,"")</f>
        <v>147</v>
      </c>
      <c r="B155" s="156" t="str">
        <f>Input_Lieferant!D155</f>
        <v>Materialkurztext DE 147</v>
      </c>
      <c r="C155" s="157" t="s">
        <v>33090</v>
      </c>
      <c r="D155" s="157" t="s">
        <v>30780</v>
      </c>
      <c r="E155" s="158" t="str">
        <f>_xlfn.IFNA(IF(A155&lt;&gt;"", INDEX('G-Partner'!B:B,MATCH(Input_Lieferant!AM155,'G-Partner'!A:A,0)), ""), "***")</f>
        <v>1000059303</v>
      </c>
      <c r="F155" s="159" t="s">
        <v>33243</v>
      </c>
      <c r="G155" s="157" t="s">
        <v>117</v>
      </c>
      <c r="H155" s="157" t="str">
        <f t="shared" si="2"/>
        <v>X</v>
      </c>
      <c r="I155" s="160">
        <v>1.55</v>
      </c>
      <c r="J155" s="157" t="s">
        <v>123</v>
      </c>
      <c r="K155" s="157" t="s">
        <v>116</v>
      </c>
      <c r="L155" s="161" t="str">
        <f>IF(A155&lt;&gt;"",Input_Lieferant!AR155,"")&amp;""</f>
        <v>9.19</v>
      </c>
      <c r="M155" s="159" t="s">
        <v>33356</v>
      </c>
      <c r="N155" s="162" t="s">
        <v>30762</v>
      </c>
      <c r="O155" s="163" t="s">
        <v>33447</v>
      </c>
      <c r="P155" s="157" t="s">
        <v>115</v>
      </c>
      <c r="Q155" s="157" t="s">
        <v>30781</v>
      </c>
      <c r="R155" s="157"/>
      <c r="S155" s="164">
        <f>IF(A155&lt;&gt;"", IF(Input_Lieferant!Z155="N",1,IF(Input_Lieferant!Z155="X",2,"")),"")</f>
        <v>1</v>
      </c>
    </row>
    <row r="156" spans="1:19" ht="16.25" customHeight="1" x14ac:dyDescent="0.2">
      <c r="A156" s="155">
        <f>IF(LEN(Input_Lieferant!B156&amp;"") &gt;0, VALUE(Input_Lieferant!B156&amp;"")+0,"")</f>
        <v>148</v>
      </c>
      <c r="B156" s="156" t="str">
        <f>Input_Lieferant!D156</f>
        <v>Materialkurztext DE 148</v>
      </c>
      <c r="C156" s="157" t="s">
        <v>33091</v>
      </c>
      <c r="D156" s="157" t="s">
        <v>30777</v>
      </c>
      <c r="E156" s="158" t="str">
        <f>_xlfn.IFNA(IF(A156&lt;&gt;"", INDEX('G-Partner'!B:B,MATCH(Input_Lieferant!AM156,'G-Partner'!A:A,0)), ""), "***")</f>
        <v>1000051939</v>
      </c>
      <c r="F156" s="159" t="s">
        <v>33244</v>
      </c>
      <c r="G156" s="157" t="s">
        <v>138</v>
      </c>
      <c r="H156" s="157" t="str">
        <f t="shared" si="2"/>
        <v>X</v>
      </c>
      <c r="I156" s="160">
        <v>2.5499999999999998</v>
      </c>
      <c r="J156" s="157" t="s">
        <v>123</v>
      </c>
      <c r="K156" s="157" t="s">
        <v>116</v>
      </c>
      <c r="L156" s="161" t="str">
        <f>IF(A156&lt;&gt;"",Input_Lieferant!AR156,"")&amp;""</f>
        <v>6.93</v>
      </c>
      <c r="M156" s="159" t="s">
        <v>33357</v>
      </c>
      <c r="N156" s="162" t="s">
        <v>30760</v>
      </c>
      <c r="O156" s="163" t="s">
        <v>33384</v>
      </c>
      <c r="P156" s="157" t="s">
        <v>135</v>
      </c>
      <c r="Q156" s="157" t="s">
        <v>30781</v>
      </c>
      <c r="R156" s="157"/>
      <c r="S156" s="164">
        <f>IF(A156&lt;&gt;"", IF(Input_Lieferant!Z156="N",1,IF(Input_Lieferant!Z156="X",2,"")),"")</f>
        <v>2</v>
      </c>
    </row>
    <row r="157" spans="1:19" ht="16.25" customHeight="1" x14ac:dyDescent="0.2">
      <c r="A157" s="155">
        <f>IF(LEN(Input_Lieferant!B157&amp;"") &gt;0, VALUE(Input_Lieferant!B157&amp;"")+0,"")</f>
        <v>149</v>
      </c>
      <c r="B157" s="156" t="str">
        <f>Input_Lieferant!D157</f>
        <v>Materialkurztext DE 149</v>
      </c>
      <c r="C157" s="157" t="s">
        <v>33093</v>
      </c>
      <c r="D157" s="157" t="s">
        <v>30778</v>
      </c>
      <c r="E157" s="158" t="str">
        <f>_xlfn.IFNA(IF(A157&lt;&gt;"", INDEX('G-Partner'!B:B,MATCH(Input_Lieferant!AM157,'G-Partner'!A:A,0)), ""), "***")</f>
        <v>1000051271</v>
      </c>
      <c r="F157" s="159" t="s">
        <v>33245</v>
      </c>
      <c r="G157" s="157" t="s">
        <v>138</v>
      </c>
      <c r="H157" s="157" t="str">
        <f t="shared" si="2"/>
        <v>X</v>
      </c>
      <c r="I157" s="160">
        <v>2.13</v>
      </c>
      <c r="J157" s="157" t="s">
        <v>123</v>
      </c>
      <c r="K157" s="157" t="s">
        <v>116</v>
      </c>
      <c r="L157" s="161" t="str">
        <f>IF(A157&lt;&gt;"",Input_Lieferant!AR157,"")&amp;""</f>
        <v>2.55</v>
      </c>
      <c r="M157" s="159" t="s">
        <v>33358</v>
      </c>
      <c r="N157" s="162" t="s">
        <v>30757</v>
      </c>
      <c r="O157" s="163" t="s">
        <v>33413</v>
      </c>
      <c r="P157" s="157" t="s">
        <v>114</v>
      </c>
      <c r="Q157" s="157" t="s">
        <v>30783</v>
      </c>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Materialkurztext DE 150</v>
      </c>
      <c r="C158" s="168" t="s">
        <v>33089</v>
      </c>
      <c r="D158" s="168" t="s">
        <v>30777</v>
      </c>
      <c r="E158" s="167" t="str">
        <f>_xlfn.IFNA(IF(A158&lt;&gt;"", INDEX('G-Partner'!B:B,MATCH(Input_Lieferant!AM158,'G-Partner'!A:A,0)), ""), "***")</f>
        <v>1000046328</v>
      </c>
      <c r="F158" s="167" t="s">
        <v>33246</v>
      </c>
      <c r="G158" s="168" t="s">
        <v>138</v>
      </c>
      <c r="H158" s="168" t="str">
        <f t="shared" si="2"/>
        <v>X</v>
      </c>
      <c r="I158" s="167">
        <v>8.81</v>
      </c>
      <c r="J158" s="168" t="s">
        <v>123</v>
      </c>
      <c r="K158" s="168" t="s">
        <v>116</v>
      </c>
      <c r="L158" s="169" t="str">
        <f>IF(A158&lt;&gt;"",Input_Lieferant!AR158,"")&amp;""</f>
        <v>5.91</v>
      </c>
      <c r="M158" s="167" t="s">
        <v>33359</v>
      </c>
      <c r="N158" s="168" t="s">
        <v>30762</v>
      </c>
      <c r="O158" s="168" t="s">
        <v>33388</v>
      </c>
      <c r="P158" s="168" t="s">
        <v>135</v>
      </c>
      <c r="Q158" s="168" t="s">
        <v>30781</v>
      </c>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Materialkurztext DE 1</v>
      </c>
      <c r="C9" s="227" t="s">
        <v>30713</v>
      </c>
      <c r="D9" s="227"/>
      <c r="E9" s="153"/>
      <c r="F9" s="153"/>
      <c r="G9" s="153" t="str">
        <f t="shared" ref="G9:G18" si="0">IF(A9&lt;&gt;"", "NORM", "")</f>
        <v>NORM</v>
      </c>
      <c r="H9" s="224" t="str">
        <f>IF(A9&lt;&gt;"", IF(Input_Lieferant!Y9="N", "0", IF(Input_Lieferant!Y9="X", "6", "")), "")</f>
        <v>6</v>
      </c>
      <c r="I9" s="153" t="s">
        <v>30733</v>
      </c>
      <c r="J9" s="153" t="s">
        <v>114</v>
      </c>
      <c r="K9" s="227" t="s">
        <v>30717</v>
      </c>
      <c r="L9" s="148" t="s">
        <v>33448</v>
      </c>
      <c r="M9" s="153" t="s">
        <v>116</v>
      </c>
      <c r="N9" s="172">
        <v>6</v>
      </c>
      <c r="O9" s="152"/>
      <c r="P9" s="147" t="s">
        <v>116</v>
      </c>
      <c r="Q9" s="152" t="s">
        <v>116</v>
      </c>
      <c r="R9" s="152" t="s">
        <v>116</v>
      </c>
      <c r="S9" s="152"/>
      <c r="T9" s="152" t="s">
        <v>31008</v>
      </c>
      <c r="U9" s="152" t="s">
        <v>30718</v>
      </c>
      <c r="V9" s="176" t="str">
        <f t="shared" ref="V9:V40" si="1">IF(A9&lt;&gt;"", IF(C9="0800", "A100", "M100"), "")</f>
        <v>M100</v>
      </c>
      <c r="W9" s="176" t="str">
        <f t="shared" ref="W9:W40" si="2">IF(A9&lt;&gt;"", "V0", "")</f>
        <v>V0</v>
      </c>
      <c r="X9" s="177" t="str">
        <f t="shared" ref="X9:X40" si="3">IF(Q9="X", "R","")</f>
        <v>R</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t="s">
        <v>30792</v>
      </c>
      <c r="AB9" s="208"/>
      <c r="AC9" s="209" t="s">
        <v>116</v>
      </c>
      <c r="AD9" s="209" t="s">
        <v>33679</v>
      </c>
      <c r="AE9" s="209" t="s">
        <v>33829</v>
      </c>
      <c r="AF9" s="209" t="s">
        <v>33942</v>
      </c>
      <c r="AG9" s="210" t="s">
        <v>34072</v>
      </c>
    </row>
    <row r="10" spans="1:33" ht="16.25" customHeight="1" x14ac:dyDescent="0.2">
      <c r="A10" s="155" t="str">
        <f>Input_Lieferant!B10&amp;""</f>
        <v>2</v>
      </c>
      <c r="B10" s="156" t="str">
        <f>Input_Lieferant!D10</f>
        <v>Materialkurztext DE 2</v>
      </c>
      <c r="C10" s="225" t="s">
        <v>30711</v>
      </c>
      <c r="D10" s="225"/>
      <c r="E10" s="162"/>
      <c r="F10" s="162"/>
      <c r="G10" s="162" t="str">
        <f t="shared" si="0"/>
        <v>NORM</v>
      </c>
      <c r="H10" s="225" t="str">
        <f>IF(A10&lt;&gt;"", IF(Input_Lieferant!Y10="N", "0", IF(Input_Lieferant!Y10="X", "6", "")), "")</f>
        <v>6</v>
      </c>
      <c r="I10" s="162" t="s">
        <v>30739</v>
      </c>
      <c r="J10" s="162" t="s">
        <v>53</v>
      </c>
      <c r="K10" s="225" t="s">
        <v>30717</v>
      </c>
      <c r="L10" s="158" t="s">
        <v>33449</v>
      </c>
      <c r="M10" s="162" t="s">
        <v>116</v>
      </c>
      <c r="N10" s="173">
        <v>8</v>
      </c>
      <c r="O10" s="163"/>
      <c r="P10" s="163" t="s">
        <v>116</v>
      </c>
      <c r="Q10" s="162" t="s">
        <v>116</v>
      </c>
      <c r="R10" s="162" t="s">
        <v>116</v>
      </c>
      <c r="S10" s="162"/>
      <c r="T10" s="162" t="s">
        <v>31010</v>
      </c>
      <c r="U10" s="162" t="s">
        <v>30718</v>
      </c>
      <c r="V10" s="179" t="str">
        <f t="shared" si="1"/>
        <v>M100</v>
      </c>
      <c r="W10" s="179" t="str">
        <f t="shared" si="2"/>
        <v>V0</v>
      </c>
      <c r="X10" s="180" t="str">
        <f t="shared" si="3"/>
        <v>R</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81">
        <f>IF(AND(Grunddaten!A10&lt;&gt;"", Y10&lt;&gt;""),2,"")</f>
        <v>2</v>
      </c>
      <c r="AA10" s="162" t="s">
        <v>30786</v>
      </c>
      <c r="AB10" s="211"/>
      <c r="AC10" s="212" t="s">
        <v>116</v>
      </c>
      <c r="AD10" s="212" t="s">
        <v>33680</v>
      </c>
      <c r="AE10" s="212" t="s">
        <v>33830</v>
      </c>
      <c r="AF10" s="212" t="s">
        <v>33943</v>
      </c>
      <c r="AG10" s="213" t="s">
        <v>34073</v>
      </c>
    </row>
    <row r="11" spans="1:33" ht="16.25" customHeight="1" x14ac:dyDescent="0.2">
      <c r="A11" s="155" t="str">
        <f>Input_Lieferant!B11&amp;""</f>
        <v>3</v>
      </c>
      <c r="B11" s="156" t="str">
        <f>Input_Lieferant!D11</f>
        <v>Materialkurztext DE 3</v>
      </c>
      <c r="C11" s="225" t="s">
        <v>30711</v>
      </c>
      <c r="D11" s="225"/>
      <c r="E11" s="162"/>
      <c r="F11" s="162"/>
      <c r="G11" s="162" t="str">
        <f t="shared" si="0"/>
        <v>NORM</v>
      </c>
      <c r="H11" s="225" t="str">
        <f>IF(A11&lt;&gt;"", IF(Input_Lieferant!Y11="N", "0", IF(Input_Lieferant!Y11="X", "6", "")), "")</f>
        <v>0</v>
      </c>
      <c r="I11" s="162" t="s">
        <v>166</v>
      </c>
      <c r="J11" s="162" t="s">
        <v>114</v>
      </c>
      <c r="K11" s="225" t="s">
        <v>30715</v>
      </c>
      <c r="L11" s="158"/>
      <c r="M11" s="162" t="s">
        <v>116</v>
      </c>
      <c r="N11" s="173">
        <v>9</v>
      </c>
      <c r="O11" s="163"/>
      <c r="P11" s="163" t="s">
        <v>116</v>
      </c>
      <c r="Q11" s="162" t="s">
        <v>116</v>
      </c>
      <c r="R11" s="162" t="s">
        <v>116</v>
      </c>
      <c r="S11" s="162"/>
      <c r="T11" s="162" t="s">
        <v>31009</v>
      </c>
      <c r="U11" s="162" t="s">
        <v>30716</v>
      </c>
      <c r="V11" s="179" t="str">
        <f t="shared" si="1"/>
        <v>M100</v>
      </c>
      <c r="W11" s="179" t="str">
        <f t="shared" si="2"/>
        <v>V0</v>
      </c>
      <c r="X11" s="180" t="str">
        <f t="shared" si="3"/>
        <v>R</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t="s">
        <v>30724</v>
      </c>
      <c r="AB11" s="211"/>
      <c r="AC11" s="212" t="s">
        <v>116</v>
      </c>
      <c r="AD11" s="212" t="s">
        <v>33681</v>
      </c>
      <c r="AE11" s="212"/>
      <c r="AF11" s="212" t="s">
        <v>33944</v>
      </c>
      <c r="AG11" s="213" t="s">
        <v>34074</v>
      </c>
    </row>
    <row r="12" spans="1:33" ht="16.25" customHeight="1" x14ac:dyDescent="0.2">
      <c r="A12" s="155" t="str">
        <f>Input_Lieferant!B12&amp;""</f>
        <v>4</v>
      </c>
      <c r="B12" s="156" t="str">
        <f>Input_Lieferant!D12</f>
        <v>Materialkurztext DE 4</v>
      </c>
      <c r="C12" s="225" t="s">
        <v>30714</v>
      </c>
      <c r="D12" s="225"/>
      <c r="E12" s="162"/>
      <c r="F12" s="162"/>
      <c r="G12" s="162" t="str">
        <f t="shared" si="0"/>
        <v>NORM</v>
      </c>
      <c r="H12" s="225" t="str">
        <f>IF(A12&lt;&gt;"", IF(Input_Lieferant!Y12="N", "0", IF(Input_Lieferant!Y12="X", "6", "")), "")</f>
        <v>0</v>
      </c>
      <c r="I12" s="162" t="s">
        <v>30737</v>
      </c>
      <c r="J12" s="162"/>
      <c r="K12" s="225" t="s">
        <v>30715</v>
      </c>
      <c r="L12" s="158"/>
      <c r="M12" s="162" t="s">
        <v>116</v>
      </c>
      <c r="N12" s="173">
        <v>9</v>
      </c>
      <c r="O12" s="163"/>
      <c r="P12" s="163" t="s">
        <v>116</v>
      </c>
      <c r="Q12" s="162" t="s">
        <v>116</v>
      </c>
      <c r="R12" s="162" t="s">
        <v>116</v>
      </c>
      <c r="S12" s="162"/>
      <c r="T12" s="162" t="s">
        <v>31010</v>
      </c>
      <c r="U12" s="162" t="s">
        <v>30716</v>
      </c>
      <c r="V12" s="179" t="str">
        <f t="shared" si="1"/>
        <v>A100</v>
      </c>
      <c r="W12" s="179" t="str">
        <f t="shared" si="2"/>
        <v>V0</v>
      </c>
      <c r="X12" s="180" t="str">
        <f t="shared" si="3"/>
        <v>R</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t="s">
        <v>30788</v>
      </c>
      <c r="AB12" s="211"/>
      <c r="AC12" s="212" t="s">
        <v>116</v>
      </c>
      <c r="AD12" s="212" t="s">
        <v>33682</v>
      </c>
      <c r="AE12" s="212"/>
      <c r="AF12" s="212" t="s">
        <v>33945</v>
      </c>
      <c r="AG12" s="213" t="s">
        <v>34075</v>
      </c>
    </row>
    <row r="13" spans="1:33" ht="16.25" customHeight="1" x14ac:dyDescent="0.2">
      <c r="A13" s="155" t="str">
        <f>Input_Lieferant!B13&amp;""</f>
        <v>5</v>
      </c>
      <c r="B13" s="156" t="str">
        <f>Input_Lieferant!D13</f>
        <v>Materialkurztext DE 5</v>
      </c>
      <c r="C13" s="225" t="s">
        <v>30713</v>
      </c>
      <c r="D13" s="225"/>
      <c r="E13" s="162"/>
      <c r="F13" s="162"/>
      <c r="G13" s="162" t="str">
        <f t="shared" si="0"/>
        <v>NORM</v>
      </c>
      <c r="H13" s="225" t="str">
        <f>IF(A13&lt;&gt;"", IF(Input_Lieferant!Y13="N", "0", IF(Input_Lieferant!Y13="X", "6", "")), "")</f>
        <v>6</v>
      </c>
      <c r="I13" s="162" t="s">
        <v>30746</v>
      </c>
      <c r="J13" s="162"/>
      <c r="K13" s="225" t="s">
        <v>30715</v>
      </c>
      <c r="L13" s="158"/>
      <c r="M13" s="162" t="s">
        <v>116</v>
      </c>
      <c r="N13" s="173"/>
      <c r="O13" s="163"/>
      <c r="P13" s="163" t="s">
        <v>116</v>
      </c>
      <c r="Q13" s="162" t="s">
        <v>116</v>
      </c>
      <c r="R13" s="162" t="s">
        <v>116</v>
      </c>
      <c r="S13" s="162"/>
      <c r="T13" s="162" t="s">
        <v>31008</v>
      </c>
      <c r="U13" s="162" t="s">
        <v>30710</v>
      </c>
      <c r="V13" s="179" t="str">
        <f t="shared" si="1"/>
        <v>M100</v>
      </c>
      <c r="W13" s="179" t="str">
        <f t="shared" si="2"/>
        <v>V0</v>
      </c>
      <c r="X13" s="180" t="str">
        <f t="shared" si="3"/>
        <v>R</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t="s">
        <v>30702</v>
      </c>
      <c r="AB13" s="212"/>
      <c r="AC13" s="212"/>
      <c r="AD13" s="212" t="s">
        <v>33683</v>
      </c>
      <c r="AE13" s="212"/>
      <c r="AF13" s="212" t="s">
        <v>33946</v>
      </c>
      <c r="AG13" s="213" t="s">
        <v>34076</v>
      </c>
    </row>
    <row r="14" spans="1:33" ht="16.25" customHeight="1" x14ac:dyDescent="0.2">
      <c r="A14" s="155" t="str">
        <f>Input_Lieferant!B14&amp;""</f>
        <v>6</v>
      </c>
      <c r="B14" s="156" t="str">
        <f>Input_Lieferant!D14</f>
        <v>Materialkurztext DE 6</v>
      </c>
      <c r="C14" s="225" t="s">
        <v>30711</v>
      </c>
      <c r="D14" s="225"/>
      <c r="E14" s="162"/>
      <c r="F14" s="162"/>
      <c r="G14" s="162" t="str">
        <f t="shared" si="0"/>
        <v>NORM</v>
      </c>
      <c r="H14" s="225" t="str">
        <f>IF(A14&lt;&gt;"", IF(Input_Lieferant!Y14="N", "0", IF(Input_Lieferant!Y14="X", "6", "")), "")</f>
        <v>6</v>
      </c>
      <c r="I14" s="162" t="s">
        <v>166</v>
      </c>
      <c r="J14" s="162"/>
      <c r="K14" s="225" t="s">
        <v>30717</v>
      </c>
      <c r="L14" s="171"/>
      <c r="M14" s="162" t="s">
        <v>116</v>
      </c>
      <c r="N14" s="173"/>
      <c r="O14" s="163"/>
      <c r="P14" s="163" t="s">
        <v>116</v>
      </c>
      <c r="Q14" s="162" t="s">
        <v>116</v>
      </c>
      <c r="R14" s="162" t="s">
        <v>116</v>
      </c>
      <c r="S14" s="162"/>
      <c r="T14" s="162" t="s">
        <v>31009</v>
      </c>
      <c r="U14" s="162" t="s">
        <v>30717</v>
      </c>
      <c r="V14" s="179" t="str">
        <f t="shared" si="1"/>
        <v>M100</v>
      </c>
      <c r="W14" s="179" t="str">
        <f t="shared" si="2"/>
        <v>V0</v>
      </c>
      <c r="X14" s="180" t="str">
        <f t="shared" si="3"/>
        <v>R</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81">
        <f>IF(AND(Grunddaten!A14&lt;&gt;"", Y14&lt;&gt;""),2,"")</f>
        <v>2</v>
      </c>
      <c r="AA14" s="162" t="s">
        <v>30792</v>
      </c>
      <c r="AB14" s="212"/>
      <c r="AC14" s="212"/>
      <c r="AD14" s="212" t="s">
        <v>33684</v>
      </c>
      <c r="AE14" s="212"/>
      <c r="AF14" s="212" t="s">
        <v>33947</v>
      </c>
      <c r="AG14" s="213" t="s">
        <v>34077</v>
      </c>
    </row>
    <row r="15" spans="1:33" ht="16.25" customHeight="1" x14ac:dyDescent="0.2">
      <c r="A15" s="155" t="str">
        <f>Input_Lieferant!B15&amp;""</f>
        <v>7</v>
      </c>
      <c r="B15" s="156" t="str">
        <f>Input_Lieferant!D15</f>
        <v>Materialkurztext DE 7</v>
      </c>
      <c r="C15" s="225" t="s">
        <v>30712</v>
      </c>
      <c r="D15" s="225" t="s">
        <v>30711</v>
      </c>
      <c r="E15" s="162"/>
      <c r="F15" s="162"/>
      <c r="G15" s="162" t="str">
        <f t="shared" si="0"/>
        <v>NORM</v>
      </c>
      <c r="H15" s="225" t="str">
        <f>IF(A15&lt;&gt;"", IF(Input_Lieferant!Y15="N", "0", IF(Input_Lieferant!Y15="X", "6", "")), "")</f>
        <v>6</v>
      </c>
      <c r="I15" s="162" t="s">
        <v>160</v>
      </c>
      <c r="J15" s="162"/>
      <c r="K15" s="225" t="s">
        <v>30716</v>
      </c>
      <c r="L15" s="158"/>
      <c r="M15" s="162" t="s">
        <v>116</v>
      </c>
      <c r="N15" s="173"/>
      <c r="O15" s="163"/>
      <c r="P15" s="163" t="s">
        <v>116</v>
      </c>
      <c r="Q15" s="162" t="s">
        <v>116</v>
      </c>
      <c r="R15" s="162" t="s">
        <v>116</v>
      </c>
      <c r="S15" s="162"/>
      <c r="T15" s="162" t="s">
        <v>31009</v>
      </c>
      <c r="U15" s="174" t="s">
        <v>30717</v>
      </c>
      <c r="V15" s="179" t="str">
        <f t="shared" si="1"/>
        <v>M100</v>
      </c>
      <c r="W15" s="179" t="str">
        <f t="shared" si="2"/>
        <v>V0</v>
      </c>
      <c r="X15" s="180" t="str">
        <f t="shared" si="3"/>
        <v>R</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81">
        <f>IF(AND(Grunddaten!A15&lt;&gt;"", Y15&lt;&gt;""),2,"")</f>
        <v>2</v>
      </c>
      <c r="AA15" s="162" t="s">
        <v>30793</v>
      </c>
      <c r="AB15" s="212" t="s">
        <v>33568</v>
      </c>
      <c r="AC15" s="212"/>
      <c r="AD15" s="212" t="s">
        <v>33685</v>
      </c>
      <c r="AE15" s="212"/>
      <c r="AF15" s="212" t="s">
        <v>33948</v>
      </c>
      <c r="AG15" s="213"/>
    </row>
    <row r="16" spans="1:33" ht="16.25" customHeight="1" x14ac:dyDescent="0.2">
      <c r="A16" s="155" t="str">
        <f>Input_Lieferant!B16&amp;""</f>
        <v>8</v>
      </c>
      <c r="B16" s="156" t="str">
        <f>Input_Lieferant!D16</f>
        <v>Materialkurztext DE 8</v>
      </c>
      <c r="C16" s="225" t="s">
        <v>30711</v>
      </c>
      <c r="D16" s="225" t="s">
        <v>30712</v>
      </c>
      <c r="E16" s="162"/>
      <c r="F16" s="162"/>
      <c r="G16" s="162" t="str">
        <f t="shared" si="0"/>
        <v>NORM</v>
      </c>
      <c r="H16" s="225" t="str">
        <f>IF(A16&lt;&gt;"", IF(Input_Lieferant!Y16="N", "0", IF(Input_Lieferant!Y16="X", "6", "")), "")</f>
        <v>0</v>
      </c>
      <c r="I16" s="162" t="s">
        <v>30736</v>
      </c>
      <c r="J16" s="162"/>
      <c r="K16" s="225" t="s">
        <v>30715</v>
      </c>
      <c r="L16" s="158"/>
      <c r="M16" s="162" t="s">
        <v>116</v>
      </c>
      <c r="N16" s="173"/>
      <c r="O16" s="163"/>
      <c r="P16" s="163" t="s">
        <v>116</v>
      </c>
      <c r="Q16" s="162" t="s">
        <v>116</v>
      </c>
      <c r="R16" s="162" t="s">
        <v>116</v>
      </c>
      <c r="S16" s="162"/>
      <c r="T16" s="162" t="s">
        <v>31010</v>
      </c>
      <c r="U16" s="162" t="s">
        <v>30716</v>
      </c>
      <c r="V16" s="179" t="str">
        <f t="shared" si="1"/>
        <v>M100</v>
      </c>
      <c r="W16" s="179" t="str">
        <f t="shared" si="2"/>
        <v>V0</v>
      </c>
      <c r="X16" s="180" t="str">
        <f t="shared" si="3"/>
        <v>R</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81">
        <f>IF(AND(Grunddaten!A16&lt;&gt;"", Y16&lt;&gt;""),2,"")</f>
        <v>2</v>
      </c>
      <c r="AA16" s="162" t="s">
        <v>30633</v>
      </c>
      <c r="AB16" s="212" t="s">
        <v>33569</v>
      </c>
      <c r="AC16" s="212"/>
      <c r="AD16" s="212" t="s">
        <v>33686</v>
      </c>
      <c r="AE16" s="212"/>
      <c r="AF16" s="212" t="s">
        <v>33949</v>
      </c>
      <c r="AG16" s="213"/>
    </row>
    <row r="17" spans="1:33" ht="16.25" customHeight="1" x14ac:dyDescent="0.2">
      <c r="A17" s="155" t="str">
        <f>Input_Lieferant!B17&amp;""</f>
        <v>9</v>
      </c>
      <c r="B17" s="156" t="str">
        <f>Input_Lieferant!D17</f>
        <v>Materialkurztext DE 9</v>
      </c>
      <c r="C17" s="225" t="s">
        <v>30713</v>
      </c>
      <c r="D17" s="225" t="s">
        <v>30712</v>
      </c>
      <c r="E17" s="162"/>
      <c r="F17" s="162"/>
      <c r="G17" s="162" t="str">
        <f t="shared" si="0"/>
        <v>NORM</v>
      </c>
      <c r="H17" s="225" t="str">
        <f>IF(A17&lt;&gt;"", IF(Input_Lieferant!Y17="N", "0", IF(Input_Lieferant!Y17="X", "6", "")), "")</f>
        <v>6</v>
      </c>
      <c r="I17" s="162" t="s">
        <v>30731</v>
      </c>
      <c r="J17" s="162"/>
      <c r="K17" s="225" t="s">
        <v>30717</v>
      </c>
      <c r="L17" s="158" t="s">
        <v>33450</v>
      </c>
      <c r="M17" s="162" t="s">
        <v>116</v>
      </c>
      <c r="N17" s="173"/>
      <c r="O17" s="163"/>
      <c r="P17" s="163" t="s">
        <v>116</v>
      </c>
      <c r="Q17" s="162" t="s">
        <v>116</v>
      </c>
      <c r="R17" s="162" t="s">
        <v>116</v>
      </c>
      <c r="S17" s="162"/>
      <c r="T17" s="162" t="s">
        <v>31007</v>
      </c>
      <c r="U17" s="162" t="s">
        <v>30717</v>
      </c>
      <c r="V17" s="179" t="str">
        <f t="shared" si="1"/>
        <v>M100</v>
      </c>
      <c r="W17" s="179" t="str">
        <f t="shared" si="2"/>
        <v>V0</v>
      </c>
      <c r="X17" s="180" t="str">
        <f t="shared" si="3"/>
        <v>R</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t="s">
        <v>30789</v>
      </c>
      <c r="AB17" s="212" t="s">
        <v>33570</v>
      </c>
      <c r="AC17" s="212" t="s">
        <v>116</v>
      </c>
      <c r="AD17" s="212" t="s">
        <v>33687</v>
      </c>
      <c r="AE17" s="212"/>
      <c r="AF17" s="212" t="s">
        <v>33950</v>
      </c>
      <c r="AG17" s="213"/>
    </row>
    <row r="18" spans="1:33" ht="16.25" customHeight="1" x14ac:dyDescent="0.2">
      <c r="A18" s="155" t="str">
        <f>Input_Lieferant!B18&amp;""</f>
        <v>10</v>
      </c>
      <c r="B18" s="156" t="str">
        <f>Input_Lieferant!D18</f>
        <v>Materialkurztext DE 10</v>
      </c>
      <c r="C18" s="225" t="s">
        <v>30711</v>
      </c>
      <c r="D18" s="225" t="s">
        <v>30714</v>
      </c>
      <c r="E18" s="162"/>
      <c r="F18" s="162"/>
      <c r="G18" s="162" t="str">
        <f t="shared" si="0"/>
        <v>NORM</v>
      </c>
      <c r="H18" s="225" t="str">
        <f>IF(A18&lt;&gt;"", IF(Input_Lieferant!Y18="N", "0", IF(Input_Lieferant!Y18="X", "6", "")), "")</f>
        <v>0</v>
      </c>
      <c r="I18" s="162" t="s">
        <v>30741</v>
      </c>
      <c r="J18" s="162"/>
      <c r="K18" s="225"/>
      <c r="L18" s="158" t="s">
        <v>33451</v>
      </c>
      <c r="M18" s="162"/>
      <c r="N18" s="173"/>
      <c r="O18" s="163"/>
      <c r="P18" s="163" t="s">
        <v>116</v>
      </c>
      <c r="Q18" s="162" t="s">
        <v>116</v>
      </c>
      <c r="R18" s="162" t="s">
        <v>116</v>
      </c>
      <c r="S18" s="162"/>
      <c r="T18" s="162" t="s">
        <v>31007</v>
      </c>
      <c r="U18" s="162" t="s">
        <v>30710</v>
      </c>
      <c r="V18" s="179" t="str">
        <f t="shared" si="1"/>
        <v>M100</v>
      </c>
      <c r="W18" s="179" t="str">
        <f t="shared" si="2"/>
        <v>V0</v>
      </c>
      <c r="X18" s="180" t="str">
        <f t="shared" si="3"/>
        <v>R</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81">
        <f>IF(AND(Grunddaten!A18&lt;&gt;"", Y18&lt;&gt;""),2,"")</f>
        <v>2</v>
      </c>
      <c r="AA18" s="162" t="s">
        <v>30719</v>
      </c>
      <c r="AB18" s="212" t="s">
        <v>33571</v>
      </c>
      <c r="AC18" s="212" t="s">
        <v>116</v>
      </c>
      <c r="AD18" s="212" t="s">
        <v>33688</v>
      </c>
      <c r="AE18" s="212"/>
      <c r="AF18" s="212" t="s">
        <v>33951</v>
      </c>
      <c r="AG18" s="213"/>
    </row>
    <row r="19" spans="1:33" ht="16.25" customHeight="1" x14ac:dyDescent="0.2">
      <c r="A19" s="155" t="str">
        <f>Input_Lieferant!B19&amp;""</f>
        <v>11</v>
      </c>
      <c r="B19" s="156" t="str">
        <f>Input_Lieferant!D19</f>
        <v>Materialkurztext DE 11</v>
      </c>
      <c r="C19" s="225" t="s">
        <v>30714</v>
      </c>
      <c r="D19" s="225" t="s">
        <v>30713</v>
      </c>
      <c r="E19" s="162"/>
      <c r="F19" s="162"/>
      <c r="G19" s="162" t="str">
        <f t="shared" ref="G19:G73" si="4">IF(A19&lt;&gt;"", "NORM", "")</f>
        <v>NORM</v>
      </c>
      <c r="H19" s="225" t="str">
        <f>IF(A19&lt;&gt;"", IF(Input_Lieferant!Y19="N", "0", IF(Input_Lieferant!Y19="X", "6", "")), "")</f>
        <v>0</v>
      </c>
      <c r="I19" s="162" t="s">
        <v>30732</v>
      </c>
      <c r="J19" s="162"/>
      <c r="K19" s="225"/>
      <c r="L19" s="158" t="s">
        <v>33452</v>
      </c>
      <c r="M19" s="162"/>
      <c r="N19" s="173"/>
      <c r="O19" s="163"/>
      <c r="P19" s="163" t="s">
        <v>116</v>
      </c>
      <c r="Q19" s="162" t="s">
        <v>116</v>
      </c>
      <c r="R19" s="162" t="s">
        <v>116</v>
      </c>
      <c r="S19" s="162"/>
      <c r="T19" s="162" t="s">
        <v>31009</v>
      </c>
      <c r="U19" s="162" t="s">
        <v>30710</v>
      </c>
      <c r="V19" s="179" t="str">
        <f t="shared" si="1"/>
        <v>A100</v>
      </c>
      <c r="W19" s="179" t="str">
        <f t="shared" si="2"/>
        <v>V0</v>
      </c>
      <c r="X19" s="180" t="str">
        <f t="shared" si="3"/>
        <v>R</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181">
        <f>IF(AND(Grunddaten!A19&lt;&gt;"", Y19&lt;&gt;""),2,"")</f>
        <v>2</v>
      </c>
      <c r="AA19" s="162" t="s">
        <v>30630</v>
      </c>
      <c r="AB19" s="212" t="s">
        <v>33572</v>
      </c>
      <c r="AC19" s="212" t="s">
        <v>116</v>
      </c>
      <c r="AD19" s="212" t="s">
        <v>33689</v>
      </c>
      <c r="AE19" s="212"/>
      <c r="AF19" s="212" t="s">
        <v>33952</v>
      </c>
      <c r="AG19" s="213"/>
    </row>
    <row r="20" spans="1:33" ht="16.25" customHeight="1" x14ac:dyDescent="0.2">
      <c r="A20" s="155" t="str">
        <f>Input_Lieferant!B20&amp;""</f>
        <v>12</v>
      </c>
      <c r="B20" s="156" t="str">
        <f>Input_Lieferant!D20</f>
        <v>Materialkurztext DE 12</v>
      </c>
      <c r="C20" s="225" t="s">
        <v>30714</v>
      </c>
      <c r="D20" s="225" t="s">
        <v>30714</v>
      </c>
      <c r="E20" s="162"/>
      <c r="F20" s="162"/>
      <c r="G20" s="162" t="str">
        <f t="shared" si="4"/>
        <v>NORM</v>
      </c>
      <c r="H20" s="225" t="str">
        <f>IF(A20&lt;&gt;"", IF(Input_Lieferant!Y20="N", "0", IF(Input_Lieferant!Y20="X", "6", "")), "")</f>
        <v>0</v>
      </c>
      <c r="I20" s="162" t="s">
        <v>163</v>
      </c>
      <c r="J20" s="162"/>
      <c r="K20" s="225"/>
      <c r="L20" s="158" t="s">
        <v>33453</v>
      </c>
      <c r="M20" s="162"/>
      <c r="N20" s="173"/>
      <c r="O20" s="163"/>
      <c r="P20" s="163" t="s">
        <v>116</v>
      </c>
      <c r="Q20" s="162" t="s">
        <v>116</v>
      </c>
      <c r="R20" s="162" t="s">
        <v>116</v>
      </c>
      <c r="S20" s="162"/>
      <c r="T20" s="162" t="s">
        <v>31007</v>
      </c>
      <c r="U20" s="162" t="s">
        <v>30718</v>
      </c>
      <c r="V20" s="179" t="str">
        <f t="shared" si="1"/>
        <v>A100</v>
      </c>
      <c r="W20" s="179" t="str">
        <f t="shared" si="2"/>
        <v>V0</v>
      </c>
      <c r="X20" s="180" t="str">
        <f t="shared" si="3"/>
        <v>R</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181">
        <f>IF(AND(Grunddaten!A20&lt;&gt;"", Y20&lt;&gt;""),2,"")</f>
        <v>2</v>
      </c>
      <c r="AA20" s="162" t="s">
        <v>30790</v>
      </c>
      <c r="AB20" s="212"/>
      <c r="AC20" s="212" t="s">
        <v>116</v>
      </c>
      <c r="AD20" s="212" t="s">
        <v>33690</v>
      </c>
      <c r="AE20" s="212"/>
      <c r="AF20" s="212"/>
      <c r="AG20" s="213"/>
    </row>
    <row r="21" spans="1:33" ht="16.25" customHeight="1" x14ac:dyDescent="0.2">
      <c r="A21" s="155" t="str">
        <f>Input_Lieferant!B21&amp;""</f>
        <v>13</v>
      </c>
      <c r="B21" s="156" t="str">
        <f>Input_Lieferant!D21</f>
        <v>Materialkurztext DE 13</v>
      </c>
      <c r="C21" s="225" t="s">
        <v>30711</v>
      </c>
      <c r="D21" s="225" t="s">
        <v>30711</v>
      </c>
      <c r="E21" s="162"/>
      <c r="F21" s="162"/>
      <c r="G21" s="162" t="str">
        <f t="shared" si="4"/>
        <v>NORM</v>
      </c>
      <c r="H21" s="225" t="str">
        <f>IF(A21&lt;&gt;"", IF(Input_Lieferant!Y21="N", "0", IF(Input_Lieferant!Y21="X", "6", "")), "")</f>
        <v>6</v>
      </c>
      <c r="I21" s="162" t="s">
        <v>157</v>
      </c>
      <c r="J21" s="162" t="s">
        <v>114</v>
      </c>
      <c r="K21" s="225"/>
      <c r="L21" s="158" t="s">
        <v>33454</v>
      </c>
      <c r="M21" s="162"/>
      <c r="N21" s="173"/>
      <c r="O21" s="163"/>
      <c r="P21" s="163" t="s">
        <v>116</v>
      </c>
      <c r="Q21" s="162" t="s">
        <v>116</v>
      </c>
      <c r="R21" s="162" t="s">
        <v>116</v>
      </c>
      <c r="S21" s="162"/>
      <c r="T21" s="162" t="s">
        <v>31008</v>
      </c>
      <c r="U21" s="162" t="s">
        <v>30718</v>
      </c>
      <c r="V21" s="179" t="str">
        <f t="shared" si="1"/>
        <v>M100</v>
      </c>
      <c r="W21" s="179" t="str">
        <f t="shared" si="2"/>
        <v>V0</v>
      </c>
      <c r="X21" s="180" t="str">
        <f t="shared" si="3"/>
        <v>R</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181">
        <f>IF(AND(Grunddaten!A21&lt;&gt;"", Y21&lt;&gt;""),2,"")</f>
        <v>2</v>
      </c>
      <c r="AA21" s="162" t="s">
        <v>30795</v>
      </c>
      <c r="AB21" s="212"/>
      <c r="AC21" s="212" t="s">
        <v>116</v>
      </c>
      <c r="AD21" s="212" t="s">
        <v>33691</v>
      </c>
      <c r="AE21" s="212"/>
      <c r="AF21" s="212"/>
      <c r="AG21" s="213"/>
    </row>
    <row r="22" spans="1:33" ht="16.25" customHeight="1" x14ac:dyDescent="0.2">
      <c r="A22" s="155" t="str">
        <f>Input_Lieferant!B22&amp;""</f>
        <v>14</v>
      </c>
      <c r="B22" s="156" t="str">
        <f>Input_Lieferant!D22</f>
        <v>Materialkurztext DE 14</v>
      </c>
      <c r="C22" s="225" t="s">
        <v>30714</v>
      </c>
      <c r="D22" s="225" t="s">
        <v>30711</v>
      </c>
      <c r="E22" s="162"/>
      <c r="F22" s="162"/>
      <c r="G22" s="162" t="str">
        <f t="shared" si="4"/>
        <v>NORM</v>
      </c>
      <c r="H22" s="225" t="str">
        <f>IF(A22&lt;&gt;"", IF(Input_Lieferant!Y22="N", "0", IF(Input_Lieferant!Y22="X", "6", "")), "")</f>
        <v>6</v>
      </c>
      <c r="I22" s="162" t="s">
        <v>30733</v>
      </c>
      <c r="J22" s="162" t="s">
        <v>53</v>
      </c>
      <c r="K22" s="225"/>
      <c r="L22" s="158" t="s">
        <v>33455</v>
      </c>
      <c r="M22" s="162"/>
      <c r="N22" s="173"/>
      <c r="O22" s="163"/>
      <c r="P22" s="163" t="s">
        <v>116</v>
      </c>
      <c r="Q22" s="162" t="s">
        <v>116</v>
      </c>
      <c r="R22" s="162" t="s">
        <v>116</v>
      </c>
      <c r="S22" s="162"/>
      <c r="T22" s="162" t="s">
        <v>31009</v>
      </c>
      <c r="U22" s="162" t="s">
        <v>30715</v>
      </c>
      <c r="V22" s="179" t="str">
        <f t="shared" si="1"/>
        <v>A100</v>
      </c>
      <c r="W22" s="179" t="str">
        <f t="shared" si="2"/>
        <v>V0</v>
      </c>
      <c r="X22" s="180" t="str">
        <f t="shared" si="3"/>
        <v>R</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t="s">
        <v>30785</v>
      </c>
      <c r="AB22" s="212"/>
      <c r="AC22" s="212" t="s">
        <v>116</v>
      </c>
      <c r="AD22" s="212" t="s">
        <v>33692</v>
      </c>
      <c r="AE22" s="212"/>
      <c r="AF22" s="212"/>
      <c r="AG22" s="213"/>
    </row>
    <row r="23" spans="1:33" ht="16.25" customHeight="1" x14ac:dyDescent="0.2">
      <c r="A23" s="155" t="str">
        <f>Input_Lieferant!B23&amp;""</f>
        <v>15</v>
      </c>
      <c r="B23" s="156" t="str">
        <f>Input_Lieferant!D23</f>
        <v>Materialkurztext DE 15</v>
      </c>
      <c r="C23" s="225" t="s">
        <v>30713</v>
      </c>
      <c r="D23" s="225" t="s">
        <v>30711</v>
      </c>
      <c r="E23" s="162"/>
      <c r="F23" s="162"/>
      <c r="G23" s="162" t="str">
        <f t="shared" si="4"/>
        <v>NORM</v>
      </c>
      <c r="H23" s="225" t="str">
        <f>IF(A23&lt;&gt;"", IF(Input_Lieferant!Y23="N", "0", IF(Input_Lieferant!Y23="X", "6", "")), "")</f>
        <v>6</v>
      </c>
      <c r="I23" s="162" t="s">
        <v>30749</v>
      </c>
      <c r="J23" s="162" t="s">
        <v>53</v>
      </c>
      <c r="K23" s="225"/>
      <c r="L23" s="158" t="s">
        <v>33456</v>
      </c>
      <c r="M23" s="162"/>
      <c r="N23" s="173"/>
      <c r="O23" s="163"/>
      <c r="P23" s="163" t="s">
        <v>116</v>
      </c>
      <c r="Q23" s="162" t="s">
        <v>116</v>
      </c>
      <c r="R23" s="162" t="s">
        <v>116</v>
      </c>
      <c r="S23" s="162"/>
      <c r="T23" s="162" t="s">
        <v>31009</v>
      </c>
      <c r="U23" s="162" t="s">
        <v>30715</v>
      </c>
      <c r="V23" s="179" t="str">
        <f t="shared" si="1"/>
        <v>M100</v>
      </c>
      <c r="W23" s="179" t="str">
        <f t="shared" si="2"/>
        <v>V0</v>
      </c>
      <c r="X23" s="180" t="str">
        <f t="shared" si="3"/>
        <v>R</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181">
        <f>IF(AND(Grunddaten!A23&lt;&gt;"", Y23&lt;&gt;""),2,"")</f>
        <v>2</v>
      </c>
      <c r="AA23" s="162" t="s">
        <v>30796</v>
      </c>
      <c r="AB23" s="212"/>
      <c r="AC23" s="212"/>
      <c r="AD23" s="212" t="s">
        <v>33693</v>
      </c>
      <c r="AE23" s="212"/>
      <c r="AF23" s="212"/>
      <c r="AG23" s="213"/>
    </row>
    <row r="24" spans="1:33" ht="16.25" customHeight="1" x14ac:dyDescent="0.2">
      <c r="A24" s="155" t="str">
        <f>Input_Lieferant!B24&amp;""</f>
        <v>16</v>
      </c>
      <c r="B24" s="156" t="str">
        <f>Input_Lieferant!D24</f>
        <v>Materialkurztext DE 16</v>
      </c>
      <c r="C24" s="225" t="s">
        <v>30714</v>
      </c>
      <c r="D24" s="225" t="s">
        <v>30714</v>
      </c>
      <c r="E24" s="162"/>
      <c r="F24" s="162"/>
      <c r="G24" s="162" t="str">
        <f t="shared" si="4"/>
        <v>NORM</v>
      </c>
      <c r="H24" s="225" t="str">
        <f>IF(A24&lt;&gt;"", IF(Input_Lieferant!Y24="N", "0", IF(Input_Lieferant!Y24="X", "6", "")), "")</f>
        <v>6</v>
      </c>
      <c r="I24" s="162" t="s">
        <v>30746</v>
      </c>
      <c r="J24" s="162" t="s">
        <v>53</v>
      </c>
      <c r="K24" s="225"/>
      <c r="L24" s="158" t="s">
        <v>33457</v>
      </c>
      <c r="M24" s="162"/>
      <c r="N24" s="173"/>
      <c r="O24" s="163"/>
      <c r="P24" s="163" t="s">
        <v>116</v>
      </c>
      <c r="Q24" s="162" t="s">
        <v>116</v>
      </c>
      <c r="R24" s="162" t="s">
        <v>116</v>
      </c>
      <c r="S24" s="162"/>
      <c r="T24" s="162" t="s">
        <v>31010</v>
      </c>
      <c r="U24" s="162" t="s">
        <v>30716</v>
      </c>
      <c r="V24" s="179" t="str">
        <f t="shared" si="1"/>
        <v>A100</v>
      </c>
      <c r="W24" s="179" t="str">
        <f t="shared" si="2"/>
        <v>V0</v>
      </c>
      <c r="X24" s="180" t="str">
        <f t="shared" si="3"/>
        <v>R</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181">
        <f>IF(AND(Grunddaten!A24&lt;&gt;"", Y24&lt;&gt;""),2,"")</f>
        <v>2</v>
      </c>
      <c r="AA24" s="162" t="s">
        <v>30724</v>
      </c>
      <c r="AB24" s="212"/>
      <c r="AC24" s="212"/>
      <c r="AD24" s="212" t="s">
        <v>33694</v>
      </c>
      <c r="AE24" s="212"/>
      <c r="AF24" s="212"/>
      <c r="AG24" s="213"/>
    </row>
    <row r="25" spans="1:33" ht="16.25" customHeight="1" x14ac:dyDescent="0.2">
      <c r="A25" s="155" t="str">
        <f>Input_Lieferant!B25&amp;""</f>
        <v>17</v>
      </c>
      <c r="B25" s="156" t="str">
        <f>Input_Lieferant!D25</f>
        <v>Materialkurztext DE 17</v>
      </c>
      <c r="C25" s="225" t="s">
        <v>30711</v>
      </c>
      <c r="D25" s="225" t="s">
        <v>30711</v>
      </c>
      <c r="E25" s="162"/>
      <c r="F25" s="162"/>
      <c r="G25" s="162" t="str">
        <f t="shared" si="4"/>
        <v>NORM</v>
      </c>
      <c r="H25" s="225" t="str">
        <f>IF(A25&lt;&gt;"", IF(Input_Lieferant!Y25="N", "0", IF(Input_Lieferant!Y25="X", "6", "")), "")</f>
        <v>0</v>
      </c>
      <c r="I25" s="162" t="s">
        <v>157</v>
      </c>
      <c r="J25" s="162" t="s">
        <v>114</v>
      </c>
      <c r="K25" s="225"/>
      <c r="L25" s="158" t="s">
        <v>33458</v>
      </c>
      <c r="M25" s="162"/>
      <c r="N25" s="173"/>
      <c r="O25" s="163"/>
      <c r="P25" s="163" t="s">
        <v>116</v>
      </c>
      <c r="Q25" s="162" t="s">
        <v>116</v>
      </c>
      <c r="R25" s="162" t="s">
        <v>116</v>
      </c>
      <c r="S25" s="162"/>
      <c r="T25" s="162" t="s">
        <v>31007</v>
      </c>
      <c r="U25" s="162" t="s">
        <v>30715</v>
      </c>
      <c r="V25" s="179" t="str">
        <f t="shared" si="1"/>
        <v>M100</v>
      </c>
      <c r="W25" s="179" t="str">
        <f t="shared" si="2"/>
        <v>V0</v>
      </c>
      <c r="X25" s="180" t="str">
        <f t="shared" si="3"/>
        <v>R</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181">
        <f>IF(AND(Grunddaten!A25&lt;&gt;"", Y25&lt;&gt;""),2,"")</f>
        <v>2</v>
      </c>
      <c r="AA25" s="162" t="s">
        <v>30631</v>
      </c>
      <c r="AB25" s="212"/>
      <c r="AC25" s="212"/>
      <c r="AD25" s="212" t="s">
        <v>33695</v>
      </c>
      <c r="AE25" s="212"/>
      <c r="AF25" s="212"/>
      <c r="AG25" s="213" t="s">
        <v>34078</v>
      </c>
    </row>
    <row r="26" spans="1:33" ht="16.25" customHeight="1" x14ac:dyDescent="0.2">
      <c r="A26" s="155" t="str">
        <f>Input_Lieferant!B26&amp;""</f>
        <v>18</v>
      </c>
      <c r="B26" s="156" t="str">
        <f>Input_Lieferant!D26</f>
        <v>Materialkurztext DE 18</v>
      </c>
      <c r="C26" s="225" t="s">
        <v>30713</v>
      </c>
      <c r="D26" s="225"/>
      <c r="E26" s="162"/>
      <c r="F26" s="162"/>
      <c r="G26" s="162" t="str">
        <f t="shared" si="4"/>
        <v>NORM</v>
      </c>
      <c r="H26" s="225" t="str">
        <f>IF(A26&lt;&gt;"", IF(Input_Lieferant!Y26="N", "0", IF(Input_Lieferant!Y26="X", "6", "")), "")</f>
        <v>6</v>
      </c>
      <c r="I26" s="162" t="s">
        <v>30750</v>
      </c>
      <c r="J26" s="162" t="s">
        <v>53</v>
      </c>
      <c r="K26" s="225"/>
      <c r="L26" s="158"/>
      <c r="M26" s="162"/>
      <c r="N26" s="173"/>
      <c r="O26" s="163"/>
      <c r="P26" s="163"/>
      <c r="Q26" s="162" t="s">
        <v>116</v>
      </c>
      <c r="R26" s="162" t="s">
        <v>116</v>
      </c>
      <c r="S26" s="162"/>
      <c r="T26" s="162" t="s">
        <v>31010</v>
      </c>
      <c r="U26" s="162" t="s">
        <v>30717</v>
      </c>
      <c r="V26" s="179" t="str">
        <f t="shared" si="1"/>
        <v>M100</v>
      </c>
      <c r="W26" s="179" t="str">
        <f t="shared" si="2"/>
        <v>V0</v>
      </c>
      <c r="X26" s="180" t="str">
        <f t="shared" si="3"/>
        <v>R</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81">
        <f>IF(AND(Grunddaten!A26&lt;&gt;"", Y26&lt;&gt;""),2,"")</f>
        <v>2</v>
      </c>
      <c r="AA26" s="162" t="s">
        <v>30631</v>
      </c>
      <c r="AB26" s="212"/>
      <c r="AC26" s="212"/>
      <c r="AD26" s="212" t="s">
        <v>33696</v>
      </c>
      <c r="AE26" s="212"/>
      <c r="AF26" s="212"/>
      <c r="AG26" s="213" t="s">
        <v>34079</v>
      </c>
    </row>
    <row r="27" spans="1:33" ht="16.25" customHeight="1" x14ac:dyDescent="0.2">
      <c r="A27" s="155" t="str">
        <f>Input_Lieferant!B27&amp;""</f>
        <v>19</v>
      </c>
      <c r="B27" s="156" t="str">
        <f>Input_Lieferant!D27</f>
        <v>Materialkurztext DE 19</v>
      </c>
      <c r="C27" s="225" t="s">
        <v>30711</v>
      </c>
      <c r="D27" s="225"/>
      <c r="E27" s="162"/>
      <c r="F27" s="162"/>
      <c r="G27" s="162" t="str">
        <f t="shared" si="4"/>
        <v>NORM</v>
      </c>
      <c r="H27" s="225" t="str">
        <f>IF(A27&lt;&gt;"", IF(Input_Lieferant!Y27="N", "0", IF(Input_Lieferant!Y27="X", "6", "")), "")</f>
        <v>6</v>
      </c>
      <c r="I27" s="162" t="s">
        <v>30749</v>
      </c>
      <c r="J27" s="162" t="s">
        <v>114</v>
      </c>
      <c r="K27" s="225"/>
      <c r="L27" s="158"/>
      <c r="M27" s="162" t="s">
        <v>116</v>
      </c>
      <c r="N27" s="173"/>
      <c r="O27" s="163"/>
      <c r="P27" s="163"/>
      <c r="Q27" s="162" t="s">
        <v>116</v>
      </c>
      <c r="R27" s="162" t="s">
        <v>116</v>
      </c>
      <c r="S27" s="162"/>
      <c r="T27" s="162" t="s">
        <v>31008</v>
      </c>
      <c r="U27" s="162" t="s">
        <v>30710</v>
      </c>
      <c r="V27" s="179" t="str">
        <f t="shared" si="1"/>
        <v>M100</v>
      </c>
      <c r="W27" s="179" t="str">
        <f t="shared" si="2"/>
        <v>V0</v>
      </c>
      <c r="X27" s="180" t="str">
        <f t="shared" si="3"/>
        <v>R</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181">
        <f>IF(AND(Grunddaten!A27&lt;&gt;"", Y27&lt;&gt;""),2,"")</f>
        <v>2</v>
      </c>
      <c r="AA27" s="162" t="s">
        <v>30798</v>
      </c>
      <c r="AB27" s="212"/>
      <c r="AC27" s="212"/>
      <c r="AD27" s="212" t="s">
        <v>33697</v>
      </c>
      <c r="AE27" s="212"/>
      <c r="AF27" s="212"/>
      <c r="AG27" s="213" t="s">
        <v>34080</v>
      </c>
    </row>
    <row r="28" spans="1:33" ht="16.25" customHeight="1" x14ac:dyDescent="0.2">
      <c r="A28" s="155" t="str">
        <f>Input_Lieferant!B28&amp;""</f>
        <v>20</v>
      </c>
      <c r="B28" s="156" t="str">
        <f>Input_Lieferant!D28</f>
        <v>Materialkurztext DE 20</v>
      </c>
      <c r="C28" s="225" t="s">
        <v>30713</v>
      </c>
      <c r="D28" s="225"/>
      <c r="E28" s="162"/>
      <c r="F28" s="162"/>
      <c r="G28" s="162" t="str">
        <f t="shared" si="4"/>
        <v>NORM</v>
      </c>
      <c r="H28" s="225" t="str">
        <f>IF(A28&lt;&gt;"", IF(Input_Lieferant!Y28="N", "0", IF(Input_Lieferant!Y28="X", "6", "")), "")</f>
        <v>6</v>
      </c>
      <c r="I28" s="162" t="s">
        <v>30737</v>
      </c>
      <c r="J28" s="162" t="s">
        <v>114</v>
      </c>
      <c r="K28" s="225"/>
      <c r="L28" s="158"/>
      <c r="M28" s="162" t="s">
        <v>116</v>
      </c>
      <c r="N28" s="173"/>
      <c r="O28" s="163"/>
      <c r="P28" s="163"/>
      <c r="Q28" s="162" t="s">
        <v>116</v>
      </c>
      <c r="R28" s="162" t="s">
        <v>116</v>
      </c>
      <c r="S28" s="162"/>
      <c r="T28" s="162" t="s">
        <v>31009</v>
      </c>
      <c r="U28" s="162" t="s">
        <v>30718</v>
      </c>
      <c r="V28" s="179" t="str">
        <f t="shared" si="1"/>
        <v>M100</v>
      </c>
      <c r="W28" s="179" t="str">
        <f t="shared" si="2"/>
        <v>V0</v>
      </c>
      <c r="X28" s="180" t="str">
        <f t="shared" si="3"/>
        <v>R</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t="s">
        <v>30802</v>
      </c>
      <c r="AB28" s="212"/>
      <c r="AC28" s="212"/>
      <c r="AD28" s="212" t="s">
        <v>33698</v>
      </c>
      <c r="AE28" s="212" t="s">
        <v>33831</v>
      </c>
      <c r="AF28" s="212"/>
      <c r="AG28" s="213" t="s">
        <v>34081</v>
      </c>
    </row>
    <row r="29" spans="1:33" ht="16.25" customHeight="1" x14ac:dyDescent="0.2">
      <c r="A29" s="155" t="str">
        <f>Input_Lieferant!B29&amp;""</f>
        <v>21</v>
      </c>
      <c r="B29" s="156" t="str">
        <f>Input_Lieferant!D29</f>
        <v>Materialkurztext DE 21</v>
      </c>
      <c r="C29" s="225" t="s">
        <v>30712</v>
      </c>
      <c r="D29" s="225"/>
      <c r="E29" s="162"/>
      <c r="F29" s="162"/>
      <c r="G29" s="162" t="str">
        <f t="shared" si="4"/>
        <v>NORM</v>
      </c>
      <c r="H29" s="225" t="str">
        <f>IF(A29&lt;&gt;"", IF(Input_Lieferant!Y29="N", "0", IF(Input_Lieferant!Y29="X", "6", "")), "")</f>
        <v>6</v>
      </c>
      <c r="I29" s="162" t="s">
        <v>30730</v>
      </c>
      <c r="J29" s="162" t="s">
        <v>114</v>
      </c>
      <c r="K29" s="225" t="s">
        <v>30718</v>
      </c>
      <c r="L29" s="158"/>
      <c r="M29" s="162" t="s">
        <v>116</v>
      </c>
      <c r="N29" s="173"/>
      <c r="O29" s="163"/>
      <c r="P29" s="163"/>
      <c r="Q29" s="162" t="s">
        <v>116</v>
      </c>
      <c r="R29" s="162" t="s">
        <v>116</v>
      </c>
      <c r="S29" s="162"/>
      <c r="T29" s="162" t="s">
        <v>31010</v>
      </c>
      <c r="U29" s="162" t="s">
        <v>30718</v>
      </c>
      <c r="V29" s="179" t="str">
        <f t="shared" si="1"/>
        <v>M100</v>
      </c>
      <c r="W29" s="179" t="str">
        <f t="shared" si="2"/>
        <v>V0</v>
      </c>
      <c r="X29" s="180" t="str">
        <f t="shared" si="3"/>
        <v>R</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181">
        <f>IF(AND(Grunddaten!A29&lt;&gt;"", Y29&lt;&gt;""),2,"")</f>
        <v>2</v>
      </c>
      <c r="AA29" s="162" t="s">
        <v>30722</v>
      </c>
      <c r="AB29" s="212"/>
      <c r="AC29" s="212"/>
      <c r="AD29" s="212" t="s">
        <v>33699</v>
      </c>
      <c r="AE29" s="212" t="s">
        <v>33832</v>
      </c>
      <c r="AF29" s="212"/>
      <c r="AG29" s="213" t="s">
        <v>34082</v>
      </c>
    </row>
    <row r="30" spans="1:33" ht="16.25" customHeight="1" x14ac:dyDescent="0.2">
      <c r="A30" s="155" t="str">
        <f>Input_Lieferant!B30&amp;""</f>
        <v>22</v>
      </c>
      <c r="B30" s="156" t="str">
        <f>Input_Lieferant!D30</f>
        <v>Materialkurztext DE 22</v>
      </c>
      <c r="C30" s="225" t="s">
        <v>30713</v>
      </c>
      <c r="D30" s="225"/>
      <c r="E30" s="162"/>
      <c r="F30" s="162"/>
      <c r="G30" s="162" t="str">
        <f t="shared" si="4"/>
        <v>NORM</v>
      </c>
      <c r="H30" s="225" t="str">
        <f>IF(A30&lt;&gt;"", IF(Input_Lieferant!Y30="N", "0", IF(Input_Lieferant!Y30="X", "6", "")), "")</f>
        <v>0</v>
      </c>
      <c r="I30" s="162" t="s">
        <v>168</v>
      </c>
      <c r="J30" s="162" t="s">
        <v>114</v>
      </c>
      <c r="K30" s="225" t="s">
        <v>30718</v>
      </c>
      <c r="L30" s="158"/>
      <c r="M30" s="162" t="s">
        <v>116</v>
      </c>
      <c r="N30" s="173"/>
      <c r="O30" s="163"/>
      <c r="P30" s="163"/>
      <c r="Q30" s="162" t="s">
        <v>116</v>
      </c>
      <c r="R30" s="162" t="s">
        <v>116</v>
      </c>
      <c r="S30" s="162"/>
      <c r="T30" s="162" t="s">
        <v>31009</v>
      </c>
      <c r="U30" s="162" t="s">
        <v>30718</v>
      </c>
      <c r="V30" s="179" t="str">
        <f t="shared" si="1"/>
        <v>M100</v>
      </c>
      <c r="W30" s="179" t="str">
        <f t="shared" si="2"/>
        <v>V0</v>
      </c>
      <c r="X30" s="180" t="str">
        <f t="shared" si="3"/>
        <v>R</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t="s">
        <v>30632</v>
      </c>
      <c r="AB30" s="212"/>
      <c r="AC30" s="212"/>
      <c r="AD30" s="212" t="s">
        <v>33700</v>
      </c>
      <c r="AE30" s="212" t="s">
        <v>33833</v>
      </c>
      <c r="AF30" s="212"/>
      <c r="AG30" s="213" t="s">
        <v>34083</v>
      </c>
    </row>
    <row r="31" spans="1:33" ht="16.25" customHeight="1" x14ac:dyDescent="0.2">
      <c r="A31" s="155" t="str">
        <f>Input_Lieferant!B31&amp;""</f>
        <v>23</v>
      </c>
      <c r="B31" s="156" t="str">
        <f>Input_Lieferant!D31</f>
        <v>Materialkurztext DE 23</v>
      </c>
      <c r="C31" s="225" t="s">
        <v>30713</v>
      </c>
      <c r="D31" s="225"/>
      <c r="E31" s="162"/>
      <c r="F31" s="162"/>
      <c r="G31" s="162" t="str">
        <f t="shared" si="4"/>
        <v>NORM</v>
      </c>
      <c r="H31" s="225" t="str">
        <f>IF(A31&lt;&gt;"", IF(Input_Lieferant!Y31="N", "0", IF(Input_Lieferant!Y31="X", "6", "")), "")</f>
        <v>0</v>
      </c>
      <c r="I31" s="162" t="s">
        <v>157</v>
      </c>
      <c r="J31" s="162" t="s">
        <v>114</v>
      </c>
      <c r="K31" s="225" t="s">
        <v>30715</v>
      </c>
      <c r="L31" s="158"/>
      <c r="M31" s="162" t="s">
        <v>116</v>
      </c>
      <c r="N31" s="173"/>
      <c r="O31" s="163"/>
      <c r="P31" s="163"/>
      <c r="Q31" s="162" t="s">
        <v>116</v>
      </c>
      <c r="R31" s="162" t="s">
        <v>116</v>
      </c>
      <c r="S31" s="162"/>
      <c r="T31" s="162" t="s">
        <v>31008</v>
      </c>
      <c r="U31" s="162" t="s">
        <v>30718</v>
      </c>
      <c r="V31" s="179" t="str">
        <f t="shared" si="1"/>
        <v>M100</v>
      </c>
      <c r="W31" s="179" t="str">
        <f t="shared" si="2"/>
        <v>V0</v>
      </c>
      <c r="X31" s="180" t="str">
        <f t="shared" si="3"/>
        <v>R</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81">
        <f>IF(AND(Grunddaten!A31&lt;&gt;"", Y31&lt;&gt;""),2,"")</f>
        <v>2</v>
      </c>
      <c r="AA31" s="162" t="s">
        <v>30785</v>
      </c>
      <c r="AB31" s="212"/>
      <c r="AC31" s="212" t="s">
        <v>116</v>
      </c>
      <c r="AD31" s="212" t="s">
        <v>33701</v>
      </c>
      <c r="AE31" s="212" t="s">
        <v>33834</v>
      </c>
      <c r="AF31" s="212"/>
      <c r="AG31" s="213" t="s">
        <v>34084</v>
      </c>
    </row>
    <row r="32" spans="1:33" ht="16.25" customHeight="1" x14ac:dyDescent="0.2">
      <c r="A32" s="155" t="str">
        <f>Input_Lieferant!B32&amp;""</f>
        <v>24</v>
      </c>
      <c r="B32" s="156" t="str">
        <f>Input_Lieferant!D32</f>
        <v>Materialkurztext DE 24</v>
      </c>
      <c r="C32" s="225" t="s">
        <v>30712</v>
      </c>
      <c r="D32" s="225"/>
      <c r="E32" s="162"/>
      <c r="F32" s="162"/>
      <c r="G32" s="162" t="str">
        <f t="shared" si="4"/>
        <v>NORM</v>
      </c>
      <c r="H32" s="225" t="str">
        <f>IF(A32&lt;&gt;"", IF(Input_Lieferant!Y32="N", "0", IF(Input_Lieferant!Y32="X", "6", "")), "")</f>
        <v>0</v>
      </c>
      <c r="I32" s="162" t="s">
        <v>165</v>
      </c>
      <c r="J32" s="162" t="s">
        <v>53</v>
      </c>
      <c r="K32" s="225" t="s">
        <v>30716</v>
      </c>
      <c r="L32" s="158"/>
      <c r="M32" s="162" t="s">
        <v>116</v>
      </c>
      <c r="N32" s="173"/>
      <c r="O32" s="163"/>
      <c r="P32" s="163"/>
      <c r="Q32" s="162" t="s">
        <v>116</v>
      </c>
      <c r="R32" s="162" t="s">
        <v>116</v>
      </c>
      <c r="S32" s="162"/>
      <c r="T32" s="162" t="s">
        <v>31010</v>
      </c>
      <c r="U32" s="162" t="s">
        <v>30717</v>
      </c>
      <c r="V32" s="179" t="str">
        <f t="shared" si="1"/>
        <v>M100</v>
      </c>
      <c r="W32" s="179" t="str">
        <f t="shared" si="2"/>
        <v>V0</v>
      </c>
      <c r="X32" s="180" t="str">
        <f t="shared" si="3"/>
        <v>R</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81">
        <f>IF(AND(Grunddaten!A32&lt;&gt;"", Y32&lt;&gt;""),2,"")</f>
        <v>2</v>
      </c>
      <c r="AA32" s="162" t="s">
        <v>30784</v>
      </c>
      <c r="AB32" s="212"/>
      <c r="AC32" s="212" t="s">
        <v>116</v>
      </c>
      <c r="AD32" s="212" t="s">
        <v>33702</v>
      </c>
      <c r="AE32" s="212" t="s">
        <v>33835</v>
      </c>
      <c r="AF32" s="212"/>
      <c r="AG32" s="213" t="s">
        <v>34085</v>
      </c>
    </row>
    <row r="33" spans="1:33" ht="16.25" customHeight="1" x14ac:dyDescent="0.2">
      <c r="A33" s="155" t="str">
        <f>Input_Lieferant!B33&amp;""</f>
        <v>25</v>
      </c>
      <c r="B33" s="156" t="str">
        <f>Input_Lieferant!D33</f>
        <v>Materialkurztext DE 25</v>
      </c>
      <c r="C33" s="225" t="s">
        <v>30714</v>
      </c>
      <c r="D33" s="225"/>
      <c r="E33" s="162"/>
      <c r="F33" s="162"/>
      <c r="G33" s="162" t="str">
        <f t="shared" si="4"/>
        <v>NORM</v>
      </c>
      <c r="H33" s="225" t="str">
        <f>IF(A33&lt;&gt;"", IF(Input_Lieferant!Y33="N", "0", IF(Input_Lieferant!Y33="X", "6", "")), "")</f>
        <v>6</v>
      </c>
      <c r="I33" s="162" t="s">
        <v>30746</v>
      </c>
      <c r="J33" s="162" t="s">
        <v>53</v>
      </c>
      <c r="K33" s="225" t="s">
        <v>30716</v>
      </c>
      <c r="L33" s="158"/>
      <c r="M33" s="162" t="s">
        <v>116</v>
      </c>
      <c r="N33" s="173"/>
      <c r="O33" s="163"/>
      <c r="P33" s="163"/>
      <c r="Q33" s="162" t="s">
        <v>116</v>
      </c>
      <c r="R33" s="162" t="s">
        <v>116</v>
      </c>
      <c r="S33" s="162"/>
      <c r="T33" s="162" t="s">
        <v>31008</v>
      </c>
      <c r="U33" s="162" t="s">
        <v>30717</v>
      </c>
      <c r="V33" s="179" t="str">
        <f t="shared" si="1"/>
        <v>A100</v>
      </c>
      <c r="W33" s="179" t="str">
        <f t="shared" si="2"/>
        <v>V0</v>
      </c>
      <c r="X33" s="180" t="str">
        <f t="shared" si="3"/>
        <v>R</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t="s">
        <v>30630</v>
      </c>
      <c r="AB33" s="212"/>
      <c r="AC33" s="212" t="s">
        <v>116</v>
      </c>
      <c r="AD33" s="212" t="s">
        <v>33703</v>
      </c>
      <c r="AE33" s="212" t="s">
        <v>33836</v>
      </c>
      <c r="AF33" s="212"/>
      <c r="AG33" s="213" t="s">
        <v>34086</v>
      </c>
    </row>
    <row r="34" spans="1:33" ht="16.25" customHeight="1" x14ac:dyDescent="0.2">
      <c r="A34" s="155" t="str">
        <f>Input_Lieferant!B34&amp;""</f>
        <v>26</v>
      </c>
      <c r="B34" s="156" t="str">
        <f>Input_Lieferant!D34</f>
        <v>Materialkurztext DE 26</v>
      </c>
      <c r="C34" s="225" t="s">
        <v>30713</v>
      </c>
      <c r="D34" s="225"/>
      <c r="E34" s="162"/>
      <c r="F34" s="162"/>
      <c r="G34" s="162" t="str">
        <f t="shared" si="4"/>
        <v>NORM</v>
      </c>
      <c r="H34" s="225" t="str">
        <f>IF(A34&lt;&gt;"", IF(Input_Lieferant!Y34="N", "0", IF(Input_Lieferant!Y34="X", "6", "")), "")</f>
        <v>0</v>
      </c>
      <c r="I34" s="162" t="s">
        <v>157</v>
      </c>
      <c r="J34" s="162" t="s">
        <v>114</v>
      </c>
      <c r="K34" s="225" t="s">
        <v>30710</v>
      </c>
      <c r="L34" s="158"/>
      <c r="M34" s="162" t="s">
        <v>116</v>
      </c>
      <c r="N34" s="173"/>
      <c r="O34" s="163"/>
      <c r="P34" s="163"/>
      <c r="Q34" s="162" t="s">
        <v>116</v>
      </c>
      <c r="R34" s="162" t="s">
        <v>116</v>
      </c>
      <c r="S34" s="162"/>
      <c r="T34" s="162" t="s">
        <v>31008</v>
      </c>
      <c r="U34" s="162" t="s">
        <v>30710</v>
      </c>
      <c r="V34" s="179" t="str">
        <f t="shared" si="1"/>
        <v>M100</v>
      </c>
      <c r="W34" s="179" t="str">
        <f t="shared" si="2"/>
        <v>V0</v>
      </c>
      <c r="X34" s="180" t="str">
        <f t="shared" si="3"/>
        <v>R</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81">
        <f>IF(AND(Grunddaten!A34&lt;&gt;"", Y34&lt;&gt;""),2,"")</f>
        <v>2</v>
      </c>
      <c r="AA34" s="162" t="s">
        <v>30788</v>
      </c>
      <c r="AB34" s="212" t="s">
        <v>33573</v>
      </c>
      <c r="AC34" s="212" t="s">
        <v>116</v>
      </c>
      <c r="AD34" s="212" t="s">
        <v>33704</v>
      </c>
      <c r="AE34" s="212"/>
      <c r="AF34" s="212"/>
      <c r="AG34" s="213" t="s">
        <v>34087</v>
      </c>
    </row>
    <row r="35" spans="1:33" ht="16.25" customHeight="1" x14ac:dyDescent="0.2">
      <c r="A35" s="155" t="str">
        <f>Input_Lieferant!B35&amp;""</f>
        <v>27</v>
      </c>
      <c r="B35" s="156" t="str">
        <f>Input_Lieferant!D35</f>
        <v>Materialkurztext DE 27</v>
      </c>
      <c r="C35" s="225" t="s">
        <v>30714</v>
      </c>
      <c r="D35" s="225" t="s">
        <v>30711</v>
      </c>
      <c r="E35" s="162"/>
      <c r="F35" s="162"/>
      <c r="G35" s="162" t="str">
        <f t="shared" si="4"/>
        <v>NORM</v>
      </c>
      <c r="H35" s="225" t="str">
        <f>IF(A35&lt;&gt;"", IF(Input_Lieferant!Y35="N", "0", IF(Input_Lieferant!Y35="X", "6", "")), "")</f>
        <v>6</v>
      </c>
      <c r="I35" s="162" t="s">
        <v>30744</v>
      </c>
      <c r="J35" s="162" t="s">
        <v>114</v>
      </c>
      <c r="K35" s="225" t="s">
        <v>30715</v>
      </c>
      <c r="L35" s="158"/>
      <c r="M35" s="162" t="s">
        <v>116</v>
      </c>
      <c r="N35" s="173"/>
      <c r="O35" s="163"/>
      <c r="P35" s="163"/>
      <c r="Q35" s="162" t="s">
        <v>116</v>
      </c>
      <c r="R35" s="162" t="s">
        <v>116</v>
      </c>
      <c r="S35" s="162"/>
      <c r="T35" s="162" t="s">
        <v>31010</v>
      </c>
      <c r="U35" s="162" t="s">
        <v>30710</v>
      </c>
      <c r="V35" s="179" t="str">
        <f t="shared" si="1"/>
        <v>A100</v>
      </c>
      <c r="W35" s="179" t="str">
        <f t="shared" si="2"/>
        <v>V0</v>
      </c>
      <c r="X35" s="180" t="str">
        <f t="shared" si="3"/>
        <v>R</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81">
        <f>IF(AND(Grunddaten!A35&lt;&gt;"", Y35&lt;&gt;""),2,"")</f>
        <v>2</v>
      </c>
      <c r="AA35" s="162" t="s">
        <v>30724</v>
      </c>
      <c r="AB35" s="212" t="s">
        <v>33574</v>
      </c>
      <c r="AC35" s="212" t="s">
        <v>116</v>
      </c>
      <c r="AD35" s="212" t="s">
        <v>33705</v>
      </c>
      <c r="AE35" s="212"/>
      <c r="AF35" s="212"/>
      <c r="AG35" s="213" t="s">
        <v>34088</v>
      </c>
    </row>
    <row r="36" spans="1:33" ht="16.25" customHeight="1" x14ac:dyDescent="0.2">
      <c r="A36" s="155" t="str">
        <f>Input_Lieferant!B36&amp;""</f>
        <v>28</v>
      </c>
      <c r="B36" s="156" t="str">
        <f>Input_Lieferant!D36</f>
        <v>Materialkurztext DE 28</v>
      </c>
      <c r="C36" s="225" t="s">
        <v>30714</v>
      </c>
      <c r="D36" s="225" t="s">
        <v>30711</v>
      </c>
      <c r="E36" s="162"/>
      <c r="F36" s="162"/>
      <c r="G36" s="162" t="str">
        <f t="shared" si="4"/>
        <v>NORM</v>
      </c>
      <c r="H36" s="225" t="str">
        <f>IF(A36&lt;&gt;"", IF(Input_Lieferant!Y36="N", "0", IF(Input_Lieferant!Y36="X", "6", "")), "")</f>
        <v>6</v>
      </c>
      <c r="I36" s="162" t="s">
        <v>30749</v>
      </c>
      <c r="J36" s="162" t="s">
        <v>114</v>
      </c>
      <c r="K36" s="225" t="s">
        <v>30715</v>
      </c>
      <c r="L36" s="158"/>
      <c r="M36" s="162" t="s">
        <v>116</v>
      </c>
      <c r="N36" s="173"/>
      <c r="O36" s="163"/>
      <c r="P36" s="163"/>
      <c r="Q36" s="162" t="s">
        <v>116</v>
      </c>
      <c r="R36" s="162" t="s">
        <v>116</v>
      </c>
      <c r="S36" s="162"/>
      <c r="T36" s="162" t="s">
        <v>31009</v>
      </c>
      <c r="U36" s="162" t="s">
        <v>30710</v>
      </c>
      <c r="V36" s="179" t="str">
        <f t="shared" si="1"/>
        <v>A100</v>
      </c>
      <c r="W36" s="179" t="str">
        <f t="shared" si="2"/>
        <v>V0</v>
      </c>
      <c r="X36" s="180" t="str">
        <f t="shared" si="3"/>
        <v>R</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181">
        <f>IF(AND(Grunddaten!A36&lt;&gt;"", Y36&lt;&gt;""),2,"")</f>
        <v>2</v>
      </c>
      <c r="AA36" s="162" t="s">
        <v>30786</v>
      </c>
      <c r="AB36" s="212" t="s">
        <v>33575</v>
      </c>
      <c r="AC36" s="212"/>
      <c r="AD36" s="212" t="s">
        <v>33706</v>
      </c>
      <c r="AE36" s="212"/>
      <c r="AF36" s="212" t="s">
        <v>33953</v>
      </c>
      <c r="AG36" s="213" t="s">
        <v>34089</v>
      </c>
    </row>
    <row r="37" spans="1:33" ht="16.25" customHeight="1" x14ac:dyDescent="0.2">
      <c r="A37" s="155" t="str">
        <f>Input_Lieferant!B37&amp;""</f>
        <v>29</v>
      </c>
      <c r="B37" s="156" t="str">
        <f>Input_Lieferant!D37</f>
        <v>Materialkurztext DE 29</v>
      </c>
      <c r="C37" s="225" t="s">
        <v>30712</v>
      </c>
      <c r="D37" s="225" t="s">
        <v>30711</v>
      </c>
      <c r="E37" s="162"/>
      <c r="F37" s="162"/>
      <c r="G37" s="162" t="str">
        <f t="shared" si="4"/>
        <v>NORM</v>
      </c>
      <c r="H37" s="225" t="str">
        <f>IF(A37&lt;&gt;"", IF(Input_Lieferant!Y37="N", "0", IF(Input_Lieferant!Y37="X", "6", "")), "")</f>
        <v>6</v>
      </c>
      <c r="I37" s="162" t="s">
        <v>30733</v>
      </c>
      <c r="J37" s="162" t="s">
        <v>114</v>
      </c>
      <c r="K37" s="225" t="s">
        <v>30718</v>
      </c>
      <c r="L37" s="158" t="s">
        <v>33459</v>
      </c>
      <c r="M37" s="162" t="s">
        <v>116</v>
      </c>
      <c r="N37" s="173"/>
      <c r="O37" s="163"/>
      <c r="P37" s="163"/>
      <c r="Q37" s="162"/>
      <c r="R37" s="162" t="s">
        <v>116</v>
      </c>
      <c r="S37" s="162"/>
      <c r="T37" s="162" t="s">
        <v>31010</v>
      </c>
      <c r="U37" s="162" t="s">
        <v>30710</v>
      </c>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81">
        <f>IF(AND(Grunddaten!A37&lt;&gt;"", Y37&lt;&gt;""),2,"")</f>
        <v>2</v>
      </c>
      <c r="AA37" s="162" t="s">
        <v>30724</v>
      </c>
      <c r="AB37" s="212" t="s">
        <v>33576</v>
      </c>
      <c r="AC37" s="212"/>
      <c r="AD37" s="212" t="s">
        <v>33707</v>
      </c>
      <c r="AE37" s="212"/>
      <c r="AF37" s="212" t="s">
        <v>33954</v>
      </c>
      <c r="AG37" s="213" t="s">
        <v>34090</v>
      </c>
    </row>
    <row r="38" spans="1:33" ht="16.25" customHeight="1" x14ac:dyDescent="0.2">
      <c r="A38" s="155" t="str">
        <f>Input_Lieferant!B38&amp;""</f>
        <v>30</v>
      </c>
      <c r="B38" s="156" t="str">
        <f>Input_Lieferant!D38</f>
        <v>Materialkurztext DE 30</v>
      </c>
      <c r="C38" s="225" t="s">
        <v>30712</v>
      </c>
      <c r="D38" s="225" t="s">
        <v>30711</v>
      </c>
      <c r="E38" s="162"/>
      <c r="F38" s="162"/>
      <c r="G38" s="162" t="str">
        <f t="shared" si="4"/>
        <v>NORM</v>
      </c>
      <c r="H38" s="225" t="str">
        <f>IF(A38&lt;&gt;"", IF(Input_Lieferant!Y38="N", "0", IF(Input_Lieferant!Y38="X", "6", "")), "")</f>
        <v>0</v>
      </c>
      <c r="I38" s="162" t="s">
        <v>30752</v>
      </c>
      <c r="J38" s="162" t="s">
        <v>114</v>
      </c>
      <c r="K38" s="225" t="s">
        <v>30716</v>
      </c>
      <c r="L38" s="158" t="s">
        <v>33460</v>
      </c>
      <c r="M38" s="162" t="s">
        <v>116</v>
      </c>
      <c r="N38" s="173"/>
      <c r="O38" s="163"/>
      <c r="P38" s="163" t="s">
        <v>116</v>
      </c>
      <c r="Q38" s="162"/>
      <c r="R38" s="162" t="s">
        <v>116</v>
      </c>
      <c r="S38" s="162"/>
      <c r="T38" s="162" t="s">
        <v>31007</v>
      </c>
      <c r="U38" s="162" t="s">
        <v>30716</v>
      </c>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81">
        <f>IF(AND(Grunddaten!A38&lt;&gt;"", Y38&lt;&gt;""),2,"")</f>
        <v>2</v>
      </c>
      <c r="AA38" s="162" t="s">
        <v>30800</v>
      </c>
      <c r="AB38" s="212" t="s">
        <v>33577</v>
      </c>
      <c r="AC38" s="212"/>
      <c r="AD38" s="212" t="s">
        <v>33708</v>
      </c>
      <c r="AE38" s="212"/>
      <c r="AF38" s="212" t="s">
        <v>33955</v>
      </c>
      <c r="AG38" s="213" t="s">
        <v>34091</v>
      </c>
    </row>
    <row r="39" spans="1:33" ht="16.25" customHeight="1" x14ac:dyDescent="0.2">
      <c r="A39" s="155" t="str">
        <f>Input_Lieferant!B39&amp;""</f>
        <v>31</v>
      </c>
      <c r="B39" s="156" t="str">
        <f>Input_Lieferant!D39</f>
        <v>Materialkurztext DE 31</v>
      </c>
      <c r="C39" s="225" t="s">
        <v>30712</v>
      </c>
      <c r="D39" s="225" t="s">
        <v>30714</v>
      </c>
      <c r="E39" s="162"/>
      <c r="F39" s="162"/>
      <c r="G39" s="162" t="str">
        <f t="shared" si="4"/>
        <v>NORM</v>
      </c>
      <c r="H39" s="225" t="str">
        <f>IF(A39&lt;&gt;"", IF(Input_Lieferant!Y39="N", "0", IF(Input_Lieferant!Y39="X", "6", "")), "")</f>
        <v>0</v>
      </c>
      <c r="I39" s="162" t="s">
        <v>30744</v>
      </c>
      <c r="J39" s="162" t="s">
        <v>114</v>
      </c>
      <c r="K39" s="225" t="s">
        <v>30716</v>
      </c>
      <c r="L39" s="158" t="s">
        <v>33461</v>
      </c>
      <c r="M39" s="162" t="s">
        <v>116</v>
      </c>
      <c r="N39" s="173"/>
      <c r="O39" s="163"/>
      <c r="P39" s="163" t="s">
        <v>116</v>
      </c>
      <c r="Q39" s="162"/>
      <c r="R39" s="162" t="s">
        <v>116</v>
      </c>
      <c r="S39" s="162"/>
      <c r="T39" s="162" t="s">
        <v>31007</v>
      </c>
      <c r="U39" s="162" t="s">
        <v>30710</v>
      </c>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181">
        <f>IF(AND(Grunddaten!A39&lt;&gt;"", Y39&lt;&gt;""),2,"")</f>
        <v>2</v>
      </c>
      <c r="AA39" s="162" t="s">
        <v>30719</v>
      </c>
      <c r="AB39" s="212"/>
      <c r="AC39" s="212"/>
      <c r="AD39" s="212" t="s">
        <v>33709</v>
      </c>
      <c r="AE39" s="212"/>
      <c r="AF39" s="212" t="s">
        <v>33956</v>
      </c>
      <c r="AG39" s="213" t="s">
        <v>34092</v>
      </c>
    </row>
    <row r="40" spans="1:33" ht="16.25" customHeight="1" x14ac:dyDescent="0.2">
      <c r="A40" s="155" t="str">
        <f>Input_Lieferant!B40&amp;""</f>
        <v>32</v>
      </c>
      <c r="B40" s="156" t="str">
        <f>Input_Lieferant!D40</f>
        <v>Materialkurztext DE 32</v>
      </c>
      <c r="C40" s="225" t="s">
        <v>30713</v>
      </c>
      <c r="D40" s="225"/>
      <c r="E40" s="162"/>
      <c r="F40" s="162"/>
      <c r="G40" s="162" t="str">
        <f t="shared" si="4"/>
        <v>NORM</v>
      </c>
      <c r="H40" s="225" t="str">
        <f>IF(A40&lt;&gt;"", IF(Input_Lieferant!Y40="N", "0", IF(Input_Lieferant!Y40="X", "6", "")), "")</f>
        <v>6</v>
      </c>
      <c r="I40" s="162" t="s">
        <v>167</v>
      </c>
      <c r="J40" s="162" t="s">
        <v>114</v>
      </c>
      <c r="K40" s="225" t="s">
        <v>30717</v>
      </c>
      <c r="L40" s="158" t="s">
        <v>33462</v>
      </c>
      <c r="M40" s="162" t="s">
        <v>116</v>
      </c>
      <c r="N40" s="173"/>
      <c r="O40" s="163"/>
      <c r="P40" s="163" t="s">
        <v>116</v>
      </c>
      <c r="Q40" s="162"/>
      <c r="R40" s="162" t="s">
        <v>116</v>
      </c>
      <c r="S40" s="162"/>
      <c r="T40" s="162" t="s">
        <v>31009</v>
      </c>
      <c r="U40" s="162" t="s">
        <v>30715</v>
      </c>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t="s">
        <v>30719</v>
      </c>
      <c r="AB40" s="212"/>
      <c r="AC40" s="212"/>
      <c r="AD40" s="212" t="s">
        <v>33710</v>
      </c>
      <c r="AE40" s="212"/>
      <c r="AF40" s="212" t="s">
        <v>33957</v>
      </c>
      <c r="AG40" s="213"/>
    </row>
    <row r="41" spans="1:33" ht="16.25" customHeight="1" x14ac:dyDescent="0.2">
      <c r="A41" s="155" t="str">
        <f>Input_Lieferant!B41&amp;""</f>
        <v>33</v>
      </c>
      <c r="B41" s="156" t="str">
        <f>Input_Lieferant!D41</f>
        <v>Materialkurztext DE 33</v>
      </c>
      <c r="C41" s="225" t="s">
        <v>30712</v>
      </c>
      <c r="D41" s="225"/>
      <c r="E41" s="162"/>
      <c r="F41" s="162"/>
      <c r="G41" s="162" t="str">
        <f t="shared" si="4"/>
        <v>NORM</v>
      </c>
      <c r="H41" s="225" t="str">
        <f>IF(A41&lt;&gt;"", IF(Input_Lieferant!Y41="N", "0", IF(Input_Lieferant!Y41="X", "6", "")), "")</f>
        <v>0</v>
      </c>
      <c r="I41" s="162" t="s">
        <v>30740</v>
      </c>
      <c r="J41" s="162" t="s">
        <v>53</v>
      </c>
      <c r="K41" s="225" t="s">
        <v>30710</v>
      </c>
      <c r="L41" s="158" t="s">
        <v>33463</v>
      </c>
      <c r="M41" s="162"/>
      <c r="N41" s="173">
        <v>3</v>
      </c>
      <c r="O41" s="163"/>
      <c r="P41" s="163" t="s">
        <v>116</v>
      </c>
      <c r="Q41" s="162"/>
      <c r="R41" s="162" t="s">
        <v>116</v>
      </c>
      <c r="S41" s="162"/>
      <c r="T41" s="162" t="s">
        <v>31007</v>
      </c>
      <c r="U41" s="162" t="s">
        <v>30718</v>
      </c>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81">
        <f>IF(AND(Grunddaten!A41&lt;&gt;"", Y41&lt;&gt;""),2,"")</f>
        <v>2</v>
      </c>
      <c r="AA41" s="162" t="s">
        <v>30802</v>
      </c>
      <c r="AB41" s="212"/>
      <c r="AC41" s="212"/>
      <c r="AD41" s="212" t="s">
        <v>33711</v>
      </c>
      <c r="AE41" s="212"/>
      <c r="AF41" s="212" t="s">
        <v>33958</v>
      </c>
      <c r="AG41" s="213"/>
    </row>
    <row r="42" spans="1:33" ht="16.25" customHeight="1" x14ac:dyDescent="0.2">
      <c r="A42" s="155" t="str">
        <f>Input_Lieferant!B42&amp;""</f>
        <v>34</v>
      </c>
      <c r="B42" s="156" t="str">
        <f>Input_Lieferant!D42</f>
        <v>Materialkurztext DE 34</v>
      </c>
      <c r="C42" s="225" t="s">
        <v>30714</v>
      </c>
      <c r="D42" s="225"/>
      <c r="E42" s="162"/>
      <c r="F42" s="162"/>
      <c r="G42" s="162" t="str">
        <f t="shared" si="4"/>
        <v>NORM</v>
      </c>
      <c r="H42" s="225" t="str">
        <f>IF(A42&lt;&gt;"", IF(Input_Lieferant!Y42="N", "0", IF(Input_Lieferant!Y42="X", "6", "")), "")</f>
        <v>0</v>
      </c>
      <c r="I42" s="162" t="s">
        <v>156</v>
      </c>
      <c r="J42" s="162" t="s">
        <v>53</v>
      </c>
      <c r="K42" s="225" t="s">
        <v>30715</v>
      </c>
      <c r="L42" s="158" t="s">
        <v>33464</v>
      </c>
      <c r="M42" s="162"/>
      <c r="N42" s="173">
        <v>8</v>
      </c>
      <c r="O42" s="163"/>
      <c r="P42" s="163" t="s">
        <v>116</v>
      </c>
      <c r="Q42" s="162"/>
      <c r="R42" s="162" t="s">
        <v>116</v>
      </c>
      <c r="S42" s="162"/>
      <c r="T42" s="162" t="s">
        <v>31008</v>
      </c>
      <c r="U42" s="162" t="s">
        <v>30710</v>
      </c>
      <c r="V42" s="179" t="str">
        <f t="shared" si="5"/>
        <v>A100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81">
        <f>IF(AND(Grunddaten!A42&lt;&gt;"", Y42&lt;&gt;""),2,"")</f>
        <v>2</v>
      </c>
      <c r="AA42" s="162" t="s">
        <v>30720</v>
      </c>
      <c r="AB42" s="212"/>
      <c r="AC42" s="212"/>
      <c r="AD42" s="212" t="s">
        <v>33712</v>
      </c>
      <c r="AE42" s="212"/>
      <c r="AF42" s="212" t="s">
        <v>33959</v>
      </c>
      <c r="AG42" s="213"/>
    </row>
    <row r="43" spans="1:33" ht="16.25" customHeight="1" x14ac:dyDescent="0.2">
      <c r="A43" s="155" t="str">
        <f>Input_Lieferant!B43&amp;""</f>
        <v>35</v>
      </c>
      <c r="B43" s="156" t="str">
        <f>Input_Lieferant!D43</f>
        <v>Materialkurztext DE 35</v>
      </c>
      <c r="C43" s="225" t="s">
        <v>30713</v>
      </c>
      <c r="D43" s="225"/>
      <c r="E43" s="162"/>
      <c r="F43" s="162"/>
      <c r="G43" s="162" t="str">
        <f t="shared" si="4"/>
        <v>NORM</v>
      </c>
      <c r="H43" s="225" t="str">
        <f>IF(A43&lt;&gt;"", IF(Input_Lieferant!Y43="N", "0", IF(Input_Lieferant!Y43="X", "6", "")), "")</f>
        <v>6</v>
      </c>
      <c r="I43" s="162" t="s">
        <v>30736</v>
      </c>
      <c r="J43" s="162" t="s">
        <v>114</v>
      </c>
      <c r="K43" s="225" t="s">
        <v>30715</v>
      </c>
      <c r="L43" s="158" t="s">
        <v>33465</v>
      </c>
      <c r="M43" s="162"/>
      <c r="N43" s="173">
        <v>8</v>
      </c>
      <c r="O43" s="163"/>
      <c r="P43" s="163" t="s">
        <v>116</v>
      </c>
      <c r="Q43" s="162"/>
      <c r="R43" s="162" t="s">
        <v>116</v>
      </c>
      <c r="S43" s="162"/>
      <c r="T43" s="162" t="s">
        <v>31009</v>
      </c>
      <c r="U43" s="162" t="s">
        <v>30715</v>
      </c>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t="s">
        <v>30799</v>
      </c>
      <c r="AB43" s="212"/>
      <c r="AC43" s="212"/>
      <c r="AD43" s="212" t="s">
        <v>33713</v>
      </c>
      <c r="AE43" s="212"/>
      <c r="AF43" s="212" t="s">
        <v>33960</v>
      </c>
      <c r="AG43" s="213"/>
    </row>
    <row r="44" spans="1:33" ht="16.25" customHeight="1" x14ac:dyDescent="0.2">
      <c r="A44" s="155" t="str">
        <f>Input_Lieferant!B44&amp;""</f>
        <v>36</v>
      </c>
      <c r="B44" s="156" t="str">
        <f>Input_Lieferant!D44</f>
        <v>Materialkurztext DE 36</v>
      </c>
      <c r="C44" s="225" t="s">
        <v>30713</v>
      </c>
      <c r="D44" s="225"/>
      <c r="E44" s="162"/>
      <c r="F44" s="162"/>
      <c r="G44" s="162" t="str">
        <f t="shared" si="4"/>
        <v>NORM</v>
      </c>
      <c r="H44" s="225" t="str">
        <f>IF(A44&lt;&gt;"", IF(Input_Lieferant!Y44="N", "0", IF(Input_Lieferant!Y44="X", "6", "")), "")</f>
        <v>0</v>
      </c>
      <c r="I44" s="162" t="s">
        <v>30748</v>
      </c>
      <c r="J44" s="162" t="s">
        <v>114</v>
      </c>
      <c r="K44" s="225" t="s">
        <v>30715</v>
      </c>
      <c r="L44" s="158" t="s">
        <v>33466</v>
      </c>
      <c r="M44" s="162"/>
      <c r="N44" s="173">
        <v>10</v>
      </c>
      <c r="O44" s="163"/>
      <c r="P44" s="163" t="s">
        <v>116</v>
      </c>
      <c r="Q44" s="162"/>
      <c r="R44" s="162" t="s">
        <v>116</v>
      </c>
      <c r="S44" s="162"/>
      <c r="T44" s="162" t="s">
        <v>31008</v>
      </c>
      <c r="U44" s="162" t="s">
        <v>30716</v>
      </c>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81">
        <f>IF(AND(Grunddaten!A44&lt;&gt;"", Y44&lt;&gt;""),2,"")</f>
        <v>2</v>
      </c>
      <c r="AA44" s="162" t="s">
        <v>30719</v>
      </c>
      <c r="AB44" s="212"/>
      <c r="AC44" s="212"/>
      <c r="AD44" s="212" t="s">
        <v>33714</v>
      </c>
      <c r="AE44" s="212"/>
      <c r="AF44" s="212" t="s">
        <v>33961</v>
      </c>
      <c r="AG44" s="213"/>
    </row>
    <row r="45" spans="1:33" ht="16.25" customHeight="1" x14ac:dyDescent="0.2">
      <c r="A45" s="155" t="str">
        <f>Input_Lieferant!B45&amp;""</f>
        <v>37</v>
      </c>
      <c r="B45" s="156" t="str">
        <f>Input_Lieferant!D45</f>
        <v>Materialkurztext DE 37</v>
      </c>
      <c r="C45" s="225" t="s">
        <v>30713</v>
      </c>
      <c r="D45" s="225"/>
      <c r="E45" s="162"/>
      <c r="F45" s="162"/>
      <c r="G45" s="162" t="str">
        <f t="shared" si="4"/>
        <v>NORM</v>
      </c>
      <c r="H45" s="225" t="str">
        <f>IF(A45&lt;&gt;"", IF(Input_Lieferant!Y45="N", "0", IF(Input_Lieferant!Y45="X", "6", "")), "")</f>
        <v>0</v>
      </c>
      <c r="I45" s="162" t="s">
        <v>30746</v>
      </c>
      <c r="J45" s="162" t="s">
        <v>114</v>
      </c>
      <c r="K45" s="225" t="s">
        <v>30715</v>
      </c>
      <c r="L45" s="158" t="s">
        <v>33467</v>
      </c>
      <c r="M45" s="162"/>
      <c r="N45" s="173">
        <v>8</v>
      </c>
      <c r="O45" s="163"/>
      <c r="P45" s="163" t="s">
        <v>116</v>
      </c>
      <c r="Q45" s="162"/>
      <c r="R45" s="162" t="s">
        <v>116</v>
      </c>
      <c r="S45" s="162"/>
      <c r="T45" s="162" t="s">
        <v>31009</v>
      </c>
      <c r="U45" s="162" t="s">
        <v>30715</v>
      </c>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t="s">
        <v>30631</v>
      </c>
      <c r="AB45" s="212"/>
      <c r="AC45" s="212"/>
      <c r="AD45" s="212" t="s">
        <v>33715</v>
      </c>
      <c r="AE45" s="212"/>
      <c r="AF45" s="212" t="s">
        <v>33962</v>
      </c>
      <c r="AG45" s="213"/>
    </row>
    <row r="46" spans="1:33" ht="16.25" customHeight="1" x14ac:dyDescent="0.2">
      <c r="A46" s="155" t="str">
        <f>Input_Lieferant!B46&amp;""</f>
        <v>38</v>
      </c>
      <c r="B46" s="156" t="str">
        <f>Input_Lieferant!D46</f>
        <v>Materialkurztext DE 38</v>
      </c>
      <c r="C46" s="225" t="s">
        <v>30711</v>
      </c>
      <c r="D46" s="225"/>
      <c r="E46" s="162"/>
      <c r="F46" s="162"/>
      <c r="G46" s="162" t="str">
        <f t="shared" si="4"/>
        <v>NORM</v>
      </c>
      <c r="H46" s="225" t="str">
        <f>IF(A46&lt;&gt;"", IF(Input_Lieferant!Y46="N", "0", IF(Input_Lieferant!Y46="X", "6", "")), "")</f>
        <v>6</v>
      </c>
      <c r="I46" s="162" t="s">
        <v>160</v>
      </c>
      <c r="J46" s="162" t="s">
        <v>114</v>
      </c>
      <c r="K46" s="225" t="s">
        <v>30716</v>
      </c>
      <c r="L46" s="158" t="s">
        <v>33468</v>
      </c>
      <c r="M46" s="162"/>
      <c r="N46" s="173">
        <v>5</v>
      </c>
      <c r="O46" s="163"/>
      <c r="P46" s="163" t="s">
        <v>116</v>
      </c>
      <c r="Q46" s="162"/>
      <c r="R46" s="162" t="s">
        <v>116</v>
      </c>
      <c r="S46" s="162"/>
      <c r="T46" s="162" t="s">
        <v>31010</v>
      </c>
      <c r="U46" s="162" t="s">
        <v>30716</v>
      </c>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181">
        <f>IF(AND(Grunddaten!A46&lt;&gt;"", Y46&lt;&gt;""),2,"")</f>
        <v>2</v>
      </c>
      <c r="AA46" s="162" t="s">
        <v>30702</v>
      </c>
      <c r="AB46" s="212"/>
      <c r="AC46" s="212"/>
      <c r="AD46" s="212" t="s">
        <v>33716</v>
      </c>
      <c r="AE46" s="212"/>
      <c r="AF46" s="212" t="s">
        <v>33963</v>
      </c>
      <c r="AG46" s="213"/>
    </row>
    <row r="47" spans="1:33" ht="16.25" customHeight="1" x14ac:dyDescent="0.2">
      <c r="A47" s="155" t="str">
        <f>Input_Lieferant!B47&amp;""</f>
        <v>39</v>
      </c>
      <c r="B47" s="156" t="str">
        <f>Input_Lieferant!D47</f>
        <v>Materialkurztext DE 39</v>
      </c>
      <c r="C47" s="225" t="s">
        <v>30711</v>
      </c>
      <c r="D47" s="225"/>
      <c r="E47" s="162"/>
      <c r="F47" s="162"/>
      <c r="G47" s="162" t="str">
        <f t="shared" si="4"/>
        <v>NORM</v>
      </c>
      <c r="H47" s="225" t="str">
        <f>IF(A47&lt;&gt;"", IF(Input_Lieferant!Y47="N", "0", IF(Input_Lieferant!Y47="X", "6", "")), "")</f>
        <v>6</v>
      </c>
      <c r="I47" s="162" t="s">
        <v>157</v>
      </c>
      <c r="J47" s="162" t="s">
        <v>114</v>
      </c>
      <c r="K47" s="225" t="s">
        <v>30718</v>
      </c>
      <c r="L47" s="158" t="s">
        <v>33469</v>
      </c>
      <c r="M47" s="162"/>
      <c r="N47" s="173">
        <v>4</v>
      </c>
      <c r="O47" s="163"/>
      <c r="P47" s="163" t="s">
        <v>116</v>
      </c>
      <c r="Q47" s="162"/>
      <c r="R47" s="162" t="s">
        <v>116</v>
      </c>
      <c r="S47" s="162"/>
      <c r="T47" s="162" t="s">
        <v>31008</v>
      </c>
      <c r="U47" s="162" t="s">
        <v>30717</v>
      </c>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181">
        <f>IF(AND(Grunddaten!A47&lt;&gt;"", Y47&lt;&gt;""),2,"")</f>
        <v>2</v>
      </c>
      <c r="AA47" s="162" t="s">
        <v>30801</v>
      </c>
      <c r="AB47" s="212"/>
      <c r="AC47" s="212"/>
      <c r="AD47" s="212" t="s">
        <v>33717</v>
      </c>
      <c r="AE47" s="212"/>
      <c r="AF47" s="212" t="s">
        <v>33964</v>
      </c>
      <c r="AG47" s="213"/>
    </row>
    <row r="48" spans="1:33" ht="16.25" customHeight="1" x14ac:dyDescent="0.2">
      <c r="A48" s="155" t="str">
        <f>Input_Lieferant!B48&amp;""</f>
        <v>40</v>
      </c>
      <c r="B48" s="156" t="str">
        <f>Input_Lieferant!D48</f>
        <v>Materialkurztext DE 40</v>
      </c>
      <c r="C48" s="225" t="s">
        <v>30714</v>
      </c>
      <c r="D48" s="225"/>
      <c r="E48" s="162"/>
      <c r="F48" s="162"/>
      <c r="G48" s="162" t="str">
        <f t="shared" si="4"/>
        <v>NORM</v>
      </c>
      <c r="H48" s="225" t="str">
        <f>IF(A48&lt;&gt;"", IF(Input_Lieferant!Y48="N", "0", IF(Input_Lieferant!Y48="X", "6", "")), "")</f>
        <v>6</v>
      </c>
      <c r="I48" s="162" t="s">
        <v>30746</v>
      </c>
      <c r="J48" s="162" t="s">
        <v>53</v>
      </c>
      <c r="K48" s="225" t="s">
        <v>30715</v>
      </c>
      <c r="L48" s="158" t="s">
        <v>33470</v>
      </c>
      <c r="M48" s="162"/>
      <c r="N48" s="173">
        <v>9</v>
      </c>
      <c r="O48" s="163"/>
      <c r="P48" s="163" t="s">
        <v>116</v>
      </c>
      <c r="Q48" s="162"/>
      <c r="R48" s="162" t="s">
        <v>116</v>
      </c>
      <c r="S48" s="162"/>
      <c r="T48" s="162" t="s">
        <v>31009</v>
      </c>
      <c r="U48" s="162" t="s">
        <v>30710</v>
      </c>
      <c r="V48" s="179" t="str">
        <f t="shared" si="5"/>
        <v>A100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181">
        <f>IF(AND(Grunddaten!A48&lt;&gt;"", Y48&lt;&gt;""),2,"")</f>
        <v>2</v>
      </c>
      <c r="AA48" s="162" t="s">
        <v>30789</v>
      </c>
      <c r="AB48" s="212"/>
      <c r="AC48" s="212"/>
      <c r="AD48" s="212" t="s">
        <v>33718</v>
      </c>
      <c r="AE48" s="212"/>
      <c r="AF48" s="212" t="s">
        <v>33965</v>
      </c>
      <c r="AG48" s="213"/>
    </row>
    <row r="49" spans="1:33" ht="16.25" customHeight="1" x14ac:dyDescent="0.2">
      <c r="A49" s="155" t="str">
        <f>Input_Lieferant!B49&amp;""</f>
        <v>41</v>
      </c>
      <c r="B49" s="156" t="str">
        <f>Input_Lieferant!D49</f>
        <v>Materialkurztext DE 41</v>
      </c>
      <c r="C49" s="225" t="s">
        <v>30714</v>
      </c>
      <c r="D49" s="225"/>
      <c r="E49" s="162"/>
      <c r="F49" s="162"/>
      <c r="G49" s="162" t="str">
        <f t="shared" si="4"/>
        <v>NORM</v>
      </c>
      <c r="H49" s="225" t="str">
        <f>IF(A49&lt;&gt;"", IF(Input_Lieferant!Y49="N", "0", IF(Input_Lieferant!Y49="X", "6", "")), "")</f>
        <v>6</v>
      </c>
      <c r="I49" s="162" t="s">
        <v>165</v>
      </c>
      <c r="J49" s="162" t="s">
        <v>53</v>
      </c>
      <c r="K49" s="225" t="s">
        <v>30716</v>
      </c>
      <c r="L49" s="158"/>
      <c r="M49" s="162"/>
      <c r="N49" s="173">
        <v>2</v>
      </c>
      <c r="O49" s="163"/>
      <c r="P49" s="163" t="s">
        <v>116</v>
      </c>
      <c r="Q49" s="162"/>
      <c r="R49" s="162" t="s">
        <v>116</v>
      </c>
      <c r="S49" s="162"/>
      <c r="T49" s="162" t="s">
        <v>31008</v>
      </c>
      <c r="U49" s="162" t="s">
        <v>30717</v>
      </c>
      <c r="V49" s="179" t="str">
        <f t="shared" si="5"/>
        <v>A100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181">
        <f>IF(AND(Grunddaten!A49&lt;&gt;"", Y49&lt;&gt;""),2,"")</f>
        <v>2</v>
      </c>
      <c r="AA49" s="162" t="s">
        <v>30633</v>
      </c>
      <c r="AB49" s="212" t="s">
        <v>33578</v>
      </c>
      <c r="AC49" s="212"/>
      <c r="AD49" s="212" t="s">
        <v>33719</v>
      </c>
      <c r="AE49" s="212"/>
      <c r="AF49" s="212" t="s">
        <v>33966</v>
      </c>
      <c r="AG49" s="213"/>
    </row>
    <row r="50" spans="1:33" ht="16.25" customHeight="1" x14ac:dyDescent="0.2">
      <c r="A50" s="155" t="str">
        <f>Input_Lieferant!B50&amp;""</f>
        <v>42</v>
      </c>
      <c r="B50" s="156" t="str">
        <f>Input_Lieferant!D50</f>
        <v>Materialkurztext DE 42</v>
      </c>
      <c r="C50" s="225" t="s">
        <v>30713</v>
      </c>
      <c r="D50" s="225" t="s">
        <v>30712</v>
      </c>
      <c r="E50" s="162"/>
      <c r="F50" s="162"/>
      <c r="G50" s="162" t="str">
        <f t="shared" si="4"/>
        <v>NORM</v>
      </c>
      <c r="H50" s="225" t="str">
        <f>IF(A50&lt;&gt;"", IF(Input_Lieferant!Y50="N", "0", IF(Input_Lieferant!Y50="X", "6", "")), "")</f>
        <v>0</v>
      </c>
      <c r="I50" s="162" t="s">
        <v>30751</v>
      </c>
      <c r="J50" s="162" t="s">
        <v>114</v>
      </c>
      <c r="K50" s="225" t="s">
        <v>30717</v>
      </c>
      <c r="L50" s="158"/>
      <c r="M50" s="162"/>
      <c r="N50" s="173">
        <v>8</v>
      </c>
      <c r="O50" s="163"/>
      <c r="P50" s="163" t="s">
        <v>116</v>
      </c>
      <c r="Q50" s="162"/>
      <c r="R50" s="162" t="s">
        <v>116</v>
      </c>
      <c r="S50" s="162"/>
      <c r="T50" s="162" t="s">
        <v>31008</v>
      </c>
      <c r="U50" s="162" t="s">
        <v>30710</v>
      </c>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t="s">
        <v>30630</v>
      </c>
      <c r="AB50" s="212" t="s">
        <v>33579</v>
      </c>
      <c r="AC50" s="212"/>
      <c r="AD50" s="212" t="s">
        <v>33720</v>
      </c>
      <c r="AE50" s="212" t="s">
        <v>33837</v>
      </c>
      <c r="AF50" s="212" t="s">
        <v>33967</v>
      </c>
      <c r="AG50" s="213"/>
    </row>
    <row r="51" spans="1:33" ht="16.25" customHeight="1" x14ac:dyDescent="0.2">
      <c r="A51" s="155" t="str">
        <f>Input_Lieferant!B51&amp;""</f>
        <v>43</v>
      </c>
      <c r="B51" s="156" t="str">
        <f>Input_Lieferant!D51</f>
        <v>Materialkurztext DE 43</v>
      </c>
      <c r="C51" s="225" t="s">
        <v>30711</v>
      </c>
      <c r="D51" s="225" t="s">
        <v>30712</v>
      </c>
      <c r="E51" s="162"/>
      <c r="F51" s="162"/>
      <c r="G51" s="162" t="str">
        <f t="shared" si="4"/>
        <v>NORM</v>
      </c>
      <c r="H51" s="225" t="str">
        <f>IF(A51&lt;&gt;"", IF(Input_Lieferant!Y51="N", "0", IF(Input_Lieferant!Y51="X", "6", "")), "")</f>
        <v>6</v>
      </c>
      <c r="I51" s="162" t="s">
        <v>30733</v>
      </c>
      <c r="J51" s="162" t="s">
        <v>53</v>
      </c>
      <c r="K51" s="225" t="s">
        <v>30715</v>
      </c>
      <c r="L51" s="158"/>
      <c r="M51" s="162"/>
      <c r="N51" s="173">
        <v>9</v>
      </c>
      <c r="O51" s="163"/>
      <c r="P51" s="163"/>
      <c r="Q51" s="162" t="s">
        <v>116</v>
      </c>
      <c r="R51" s="162" t="s">
        <v>116</v>
      </c>
      <c r="S51" s="162"/>
      <c r="T51" s="162" t="s">
        <v>31010</v>
      </c>
      <c r="U51" s="162" t="s">
        <v>30715</v>
      </c>
      <c r="V51" s="179" t="str">
        <f t="shared" si="5"/>
        <v>M100</v>
      </c>
      <c r="W51" s="179" t="str">
        <f t="shared" si="6"/>
        <v>V0</v>
      </c>
      <c r="X51" s="180" t="str">
        <f t="shared" si="7"/>
        <v>R</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t="s">
        <v>30791</v>
      </c>
      <c r="AB51" s="212" t="s">
        <v>33580</v>
      </c>
      <c r="AC51" s="212"/>
      <c r="AD51" s="212" t="s">
        <v>33721</v>
      </c>
      <c r="AE51" s="212" t="s">
        <v>33838</v>
      </c>
      <c r="AF51" s="212" t="s">
        <v>33968</v>
      </c>
      <c r="AG51" s="213"/>
    </row>
    <row r="52" spans="1:33" ht="16.25" customHeight="1" x14ac:dyDescent="0.2">
      <c r="A52" s="155" t="str">
        <f>Input_Lieferant!B52&amp;""</f>
        <v>44</v>
      </c>
      <c r="B52" s="156" t="str">
        <f>Input_Lieferant!D52</f>
        <v>Materialkurztext DE 44</v>
      </c>
      <c r="C52" s="225" t="s">
        <v>30711</v>
      </c>
      <c r="D52" s="225" t="s">
        <v>30714</v>
      </c>
      <c r="E52" s="162"/>
      <c r="F52" s="162"/>
      <c r="G52" s="162" t="str">
        <f t="shared" si="4"/>
        <v>NORM</v>
      </c>
      <c r="H52" s="225" t="str">
        <f>IF(A52&lt;&gt;"", IF(Input_Lieferant!Y52="N", "0", IF(Input_Lieferant!Y52="X", "6", "")), "")</f>
        <v>0</v>
      </c>
      <c r="I52" s="162" t="s">
        <v>30732</v>
      </c>
      <c r="J52" s="162" t="s">
        <v>53</v>
      </c>
      <c r="K52" s="225" t="s">
        <v>30717</v>
      </c>
      <c r="L52" s="158"/>
      <c r="M52" s="162"/>
      <c r="N52" s="173">
        <v>9</v>
      </c>
      <c r="O52" s="163"/>
      <c r="P52" s="163"/>
      <c r="Q52" s="162" t="s">
        <v>116</v>
      </c>
      <c r="R52" s="162" t="s">
        <v>116</v>
      </c>
      <c r="S52" s="162"/>
      <c r="T52" s="162" t="s">
        <v>31007</v>
      </c>
      <c r="U52" s="162" t="s">
        <v>30716</v>
      </c>
      <c r="V52" s="179" t="str">
        <f t="shared" si="5"/>
        <v>M100</v>
      </c>
      <c r="W52" s="179" t="str">
        <f t="shared" si="6"/>
        <v>V0</v>
      </c>
      <c r="X52" s="180" t="str">
        <f t="shared" si="7"/>
        <v>R</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81">
        <f>IF(AND(Grunddaten!A52&lt;&gt;"", Y52&lt;&gt;""),2,"")</f>
        <v>2</v>
      </c>
      <c r="AA52" s="162" t="s">
        <v>30722</v>
      </c>
      <c r="AB52" s="212"/>
      <c r="AC52" s="212"/>
      <c r="AD52" s="212" t="s">
        <v>33722</v>
      </c>
      <c r="AE52" s="212" t="s">
        <v>33839</v>
      </c>
      <c r="AF52" s="212" t="s">
        <v>33969</v>
      </c>
      <c r="AG52" s="213"/>
    </row>
    <row r="53" spans="1:33" ht="16.25" customHeight="1" x14ac:dyDescent="0.2">
      <c r="A53" s="155" t="str">
        <f>Input_Lieferant!B53&amp;""</f>
        <v>45</v>
      </c>
      <c r="B53" s="156" t="str">
        <f>Input_Lieferant!D53</f>
        <v>Materialkurztext DE 45</v>
      </c>
      <c r="C53" s="225" t="s">
        <v>30714</v>
      </c>
      <c r="D53" s="225" t="s">
        <v>30711</v>
      </c>
      <c r="E53" s="162"/>
      <c r="F53" s="162"/>
      <c r="G53" s="162" t="str">
        <f t="shared" si="4"/>
        <v>NORM</v>
      </c>
      <c r="H53" s="225" t="str">
        <f>IF(A53&lt;&gt;"", IF(Input_Lieferant!Y53="N", "0", IF(Input_Lieferant!Y53="X", "6", "")), "")</f>
        <v>6</v>
      </c>
      <c r="I53" s="162" t="s">
        <v>30742</v>
      </c>
      <c r="J53" s="162" t="s">
        <v>53</v>
      </c>
      <c r="K53" s="225" t="s">
        <v>30718</v>
      </c>
      <c r="L53" s="158"/>
      <c r="M53" s="162"/>
      <c r="N53" s="173">
        <v>8</v>
      </c>
      <c r="O53" s="163"/>
      <c r="P53" s="163"/>
      <c r="Q53" s="162" t="s">
        <v>116</v>
      </c>
      <c r="R53" s="162"/>
      <c r="S53" s="162"/>
      <c r="T53" s="162" t="s">
        <v>31010</v>
      </c>
      <c r="U53" s="162" t="s">
        <v>30717</v>
      </c>
      <c r="V53" s="179" t="str">
        <f t="shared" si="5"/>
        <v>A100</v>
      </c>
      <c r="W53" s="179" t="str">
        <f t="shared" si="6"/>
        <v>V0</v>
      </c>
      <c r="X53" s="180" t="str">
        <f t="shared" si="7"/>
        <v>R</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181">
        <f>IF(AND(Grunddaten!A53&lt;&gt;"", Y53&lt;&gt;""),2,"")</f>
        <v>2</v>
      </c>
      <c r="AA53" s="162" t="s">
        <v>30721</v>
      </c>
      <c r="AB53" s="212"/>
      <c r="AC53" s="212"/>
      <c r="AD53" s="212" t="s">
        <v>33723</v>
      </c>
      <c r="AE53" s="212" t="s">
        <v>33840</v>
      </c>
      <c r="AF53" s="212" t="s">
        <v>33970</v>
      </c>
      <c r="AG53" s="213" t="s">
        <v>34093</v>
      </c>
    </row>
    <row r="54" spans="1:33" ht="16.25" customHeight="1" x14ac:dyDescent="0.2">
      <c r="A54" s="155" t="str">
        <f>Input_Lieferant!B54&amp;""</f>
        <v>46</v>
      </c>
      <c r="B54" s="156" t="str">
        <f>Input_Lieferant!D54</f>
        <v>Materialkurztext DE 46</v>
      </c>
      <c r="C54" s="225" t="s">
        <v>30714</v>
      </c>
      <c r="D54" s="225"/>
      <c r="E54" s="162"/>
      <c r="F54" s="162"/>
      <c r="G54" s="162" t="str">
        <f t="shared" si="4"/>
        <v>NORM</v>
      </c>
      <c r="H54" s="225" t="str">
        <f>IF(A54&lt;&gt;"", IF(Input_Lieferant!Y54="N", "0", IF(Input_Lieferant!Y54="X", "6", "")), "")</f>
        <v>6</v>
      </c>
      <c r="I54" s="162" t="s">
        <v>30734</v>
      </c>
      <c r="J54" s="162" t="s">
        <v>53</v>
      </c>
      <c r="K54" s="225" t="s">
        <v>30718</v>
      </c>
      <c r="L54" s="158"/>
      <c r="M54" s="162" t="s">
        <v>116</v>
      </c>
      <c r="N54" s="173">
        <v>5</v>
      </c>
      <c r="O54" s="163"/>
      <c r="P54" s="163"/>
      <c r="Q54" s="162" t="s">
        <v>116</v>
      </c>
      <c r="R54" s="162"/>
      <c r="S54" s="162"/>
      <c r="T54" s="162" t="s">
        <v>31010</v>
      </c>
      <c r="U54" s="162" t="s">
        <v>30715</v>
      </c>
      <c r="V54" s="179" t="str">
        <f t="shared" si="5"/>
        <v>A100</v>
      </c>
      <c r="W54" s="179" t="str">
        <f t="shared" si="6"/>
        <v>V0</v>
      </c>
      <c r="X54" s="180" t="str">
        <f t="shared" si="7"/>
        <v>R</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181">
        <f>IF(AND(Grunddaten!A54&lt;&gt;"", Y54&lt;&gt;""),2,"")</f>
        <v>2</v>
      </c>
      <c r="AA54" s="162" t="s">
        <v>30784</v>
      </c>
      <c r="AB54" s="212"/>
      <c r="AC54" s="212"/>
      <c r="AD54" s="212" t="s">
        <v>33724</v>
      </c>
      <c r="AE54" s="212" t="s">
        <v>33841</v>
      </c>
      <c r="AF54" s="212" t="s">
        <v>33971</v>
      </c>
      <c r="AG54" s="213" t="s">
        <v>34094</v>
      </c>
    </row>
    <row r="55" spans="1:33" ht="16.25" customHeight="1" x14ac:dyDescent="0.2">
      <c r="A55" s="155" t="str">
        <f>Input_Lieferant!B55&amp;""</f>
        <v>47</v>
      </c>
      <c r="B55" s="156" t="str">
        <f>Input_Lieferant!D55</f>
        <v>Materialkurztext DE 47</v>
      </c>
      <c r="C55" s="225" t="s">
        <v>30712</v>
      </c>
      <c r="D55" s="225"/>
      <c r="E55" s="162"/>
      <c r="F55" s="162"/>
      <c r="G55" s="162" t="str">
        <f t="shared" si="4"/>
        <v>NORM</v>
      </c>
      <c r="H55" s="225" t="str">
        <f>IF(A55&lt;&gt;"", IF(Input_Lieferant!Y55="N", "0", IF(Input_Lieferant!Y55="X", "6", "")), "")</f>
        <v>0</v>
      </c>
      <c r="I55" s="162" t="s">
        <v>30744</v>
      </c>
      <c r="J55" s="162" t="s">
        <v>53</v>
      </c>
      <c r="K55" s="225" t="s">
        <v>30718</v>
      </c>
      <c r="L55" s="158"/>
      <c r="M55" s="162" t="s">
        <v>116</v>
      </c>
      <c r="N55" s="173">
        <v>8</v>
      </c>
      <c r="O55" s="163"/>
      <c r="P55" s="163"/>
      <c r="Q55" s="162" t="s">
        <v>116</v>
      </c>
      <c r="R55" s="162"/>
      <c r="S55" s="162"/>
      <c r="T55" s="162" t="s">
        <v>31007</v>
      </c>
      <c r="U55" s="162" t="s">
        <v>30718</v>
      </c>
      <c r="V55" s="179" t="str">
        <f t="shared" si="5"/>
        <v>M100</v>
      </c>
      <c r="W55" s="179" t="str">
        <f t="shared" si="6"/>
        <v>V0</v>
      </c>
      <c r="X55" s="180" t="str">
        <f t="shared" si="7"/>
        <v>R</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t="s">
        <v>30790</v>
      </c>
      <c r="AB55" s="212"/>
      <c r="AC55" s="212"/>
      <c r="AD55" s="212" t="s">
        <v>33725</v>
      </c>
      <c r="AE55" s="212" t="s">
        <v>33842</v>
      </c>
      <c r="AF55" s="212" t="s">
        <v>33972</v>
      </c>
      <c r="AG55" s="213" t="s">
        <v>34095</v>
      </c>
    </row>
    <row r="56" spans="1:33" ht="16.25" customHeight="1" x14ac:dyDescent="0.2">
      <c r="A56" s="155" t="str">
        <f>Input_Lieferant!B56&amp;""</f>
        <v>48</v>
      </c>
      <c r="B56" s="156" t="str">
        <f>Input_Lieferant!D56</f>
        <v>Materialkurztext DE 48</v>
      </c>
      <c r="C56" s="225" t="s">
        <v>30713</v>
      </c>
      <c r="D56" s="225"/>
      <c r="E56" s="162"/>
      <c r="F56" s="162"/>
      <c r="G56" s="162" t="str">
        <f t="shared" si="4"/>
        <v>NORM</v>
      </c>
      <c r="H56" s="225" t="str">
        <f>IF(A56&lt;&gt;"", IF(Input_Lieferant!Y56="N", "0", IF(Input_Lieferant!Y56="X", "6", "")), "")</f>
        <v>6</v>
      </c>
      <c r="I56" s="162" t="s">
        <v>162</v>
      </c>
      <c r="J56" s="162" t="s">
        <v>53</v>
      </c>
      <c r="K56" s="225" t="s">
        <v>30710</v>
      </c>
      <c r="L56" s="158"/>
      <c r="M56" s="162" t="s">
        <v>116</v>
      </c>
      <c r="N56" s="173">
        <v>7</v>
      </c>
      <c r="O56" s="163"/>
      <c r="P56" s="163"/>
      <c r="Q56" s="162" t="s">
        <v>116</v>
      </c>
      <c r="R56" s="162"/>
      <c r="S56" s="162"/>
      <c r="T56" s="162" t="s">
        <v>31010</v>
      </c>
      <c r="U56" s="162" t="s">
        <v>30716</v>
      </c>
      <c r="V56" s="179" t="str">
        <f t="shared" si="5"/>
        <v>M100</v>
      </c>
      <c r="W56" s="179" t="str">
        <f t="shared" si="6"/>
        <v>V0</v>
      </c>
      <c r="X56" s="180" t="str">
        <f t="shared" si="7"/>
        <v>R</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t="s">
        <v>30785</v>
      </c>
      <c r="AB56" s="212"/>
      <c r="AC56" s="212"/>
      <c r="AD56" s="212" t="s">
        <v>33726</v>
      </c>
      <c r="AE56" s="212" t="s">
        <v>33843</v>
      </c>
      <c r="AF56" s="212" t="s">
        <v>33973</v>
      </c>
      <c r="AG56" s="213" t="s">
        <v>34096</v>
      </c>
    </row>
    <row r="57" spans="1:33" ht="16.25" customHeight="1" x14ac:dyDescent="0.2">
      <c r="A57" s="155" t="str">
        <f>Input_Lieferant!B57&amp;""</f>
        <v>49</v>
      </c>
      <c r="B57" s="156" t="str">
        <f>Input_Lieferant!D57</f>
        <v>Materialkurztext DE 49</v>
      </c>
      <c r="C57" s="225" t="s">
        <v>30713</v>
      </c>
      <c r="D57" s="225"/>
      <c r="E57" s="162"/>
      <c r="F57" s="162"/>
      <c r="G57" s="162" t="str">
        <f t="shared" si="4"/>
        <v>NORM</v>
      </c>
      <c r="H57" s="225" t="str">
        <f>IF(A57&lt;&gt;"", IF(Input_Lieferant!Y57="N", "0", IF(Input_Lieferant!Y57="X", "6", "")), "")</f>
        <v>6</v>
      </c>
      <c r="I57" s="162" t="s">
        <v>30731</v>
      </c>
      <c r="J57" s="162" t="s">
        <v>53</v>
      </c>
      <c r="K57" s="225" t="s">
        <v>30715</v>
      </c>
      <c r="L57" s="158"/>
      <c r="M57" s="162" t="s">
        <v>116</v>
      </c>
      <c r="N57" s="173">
        <v>7</v>
      </c>
      <c r="O57" s="163"/>
      <c r="P57" s="163" t="s">
        <v>116</v>
      </c>
      <c r="Q57" s="162" t="s">
        <v>116</v>
      </c>
      <c r="R57" s="162"/>
      <c r="S57" s="162"/>
      <c r="T57" s="162" t="s">
        <v>31008</v>
      </c>
      <c r="U57" s="162" t="s">
        <v>30718</v>
      </c>
      <c r="V57" s="179" t="str">
        <f t="shared" si="5"/>
        <v>M100</v>
      </c>
      <c r="W57" s="179" t="str">
        <f t="shared" si="6"/>
        <v>V0</v>
      </c>
      <c r="X57" s="180" t="str">
        <f t="shared" si="7"/>
        <v>R</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81">
        <f>IF(AND(Grunddaten!A57&lt;&gt;"", Y57&lt;&gt;""),2,"")</f>
        <v>2</v>
      </c>
      <c r="AA57" s="162" t="s">
        <v>30799</v>
      </c>
      <c r="AB57" s="212"/>
      <c r="AC57" s="212" t="s">
        <v>116</v>
      </c>
      <c r="AD57" s="212" t="s">
        <v>33727</v>
      </c>
      <c r="AE57" s="212" t="s">
        <v>33844</v>
      </c>
      <c r="AF57" s="212" t="s">
        <v>33974</v>
      </c>
      <c r="AG57" s="213" t="s">
        <v>34097</v>
      </c>
    </row>
    <row r="58" spans="1:33" ht="16.25" customHeight="1" x14ac:dyDescent="0.2">
      <c r="A58" s="155" t="str">
        <f>Input_Lieferant!B58&amp;""</f>
        <v>50</v>
      </c>
      <c r="B58" s="156" t="str">
        <f>Input_Lieferant!D58</f>
        <v>Materialkurztext DE 50</v>
      </c>
      <c r="C58" s="225" t="s">
        <v>30712</v>
      </c>
      <c r="D58" s="225"/>
      <c r="E58" s="162"/>
      <c r="F58" s="162"/>
      <c r="G58" s="162" t="str">
        <f t="shared" si="4"/>
        <v>NORM</v>
      </c>
      <c r="H58" s="225" t="str">
        <f>IF(A58&lt;&gt;"", IF(Input_Lieferant!Y58="N", "0", IF(Input_Lieferant!Y58="X", "6", "")), "")</f>
        <v>0</v>
      </c>
      <c r="I58" s="162" t="s">
        <v>167</v>
      </c>
      <c r="J58" s="162" t="s">
        <v>114</v>
      </c>
      <c r="K58" s="225" t="s">
        <v>30715</v>
      </c>
      <c r="L58" s="158"/>
      <c r="M58" s="162" t="s">
        <v>116</v>
      </c>
      <c r="N58" s="173">
        <v>8</v>
      </c>
      <c r="O58" s="163"/>
      <c r="P58" s="163" t="s">
        <v>116</v>
      </c>
      <c r="Q58" s="162" t="s">
        <v>116</v>
      </c>
      <c r="R58" s="162"/>
      <c r="S58" s="162"/>
      <c r="T58" s="162" t="s">
        <v>31007</v>
      </c>
      <c r="U58" s="162" t="s">
        <v>30715</v>
      </c>
      <c r="V58" s="179" t="str">
        <f t="shared" si="5"/>
        <v>M100</v>
      </c>
      <c r="W58" s="179" t="str">
        <f t="shared" si="6"/>
        <v>V0</v>
      </c>
      <c r="X58" s="180" t="str">
        <f t="shared" si="7"/>
        <v>R</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181">
        <f>IF(AND(Grunddaten!A58&lt;&gt;"", Y58&lt;&gt;""),2,"")</f>
        <v>2</v>
      </c>
      <c r="AA58" s="162" t="s">
        <v>30802</v>
      </c>
      <c r="AB58" s="212"/>
      <c r="AC58" s="212" t="s">
        <v>116</v>
      </c>
      <c r="AD58" s="212" t="s">
        <v>33728</v>
      </c>
      <c r="AE58" s="212" t="s">
        <v>33845</v>
      </c>
      <c r="AF58" s="212" t="s">
        <v>33975</v>
      </c>
      <c r="AG58" s="213" t="s">
        <v>34098</v>
      </c>
    </row>
    <row r="59" spans="1:33" ht="16.25" customHeight="1" x14ac:dyDescent="0.2">
      <c r="A59" s="155" t="str">
        <f>Input_Lieferant!B59&amp;""</f>
        <v>51</v>
      </c>
      <c r="B59" s="156" t="str">
        <f>Input_Lieferant!D59</f>
        <v>Materialkurztext DE 51</v>
      </c>
      <c r="C59" s="225" t="s">
        <v>30714</v>
      </c>
      <c r="D59" s="225"/>
      <c r="E59" s="162"/>
      <c r="F59" s="162"/>
      <c r="G59" s="162" t="str">
        <f t="shared" si="4"/>
        <v>NORM</v>
      </c>
      <c r="H59" s="225" t="str">
        <f>IF(A59&lt;&gt;"", IF(Input_Lieferant!Y59="N", "0", IF(Input_Lieferant!Y59="X", "6", "")), "")</f>
        <v>6</v>
      </c>
      <c r="I59" s="162" t="s">
        <v>159</v>
      </c>
      <c r="J59" s="162" t="s">
        <v>53</v>
      </c>
      <c r="K59" s="225" t="s">
        <v>30715</v>
      </c>
      <c r="L59" s="158"/>
      <c r="M59" s="162" t="s">
        <v>116</v>
      </c>
      <c r="N59" s="173">
        <v>7</v>
      </c>
      <c r="O59" s="163"/>
      <c r="P59" s="163" t="s">
        <v>116</v>
      </c>
      <c r="Q59" s="162" t="s">
        <v>116</v>
      </c>
      <c r="R59" s="162"/>
      <c r="S59" s="162"/>
      <c r="T59" s="162" t="s">
        <v>31007</v>
      </c>
      <c r="U59" s="162" t="s">
        <v>30717</v>
      </c>
      <c r="V59" s="179" t="str">
        <f t="shared" si="5"/>
        <v>A100</v>
      </c>
      <c r="W59" s="179" t="str">
        <f t="shared" si="6"/>
        <v>V0</v>
      </c>
      <c r="X59" s="180" t="str">
        <f t="shared" si="7"/>
        <v>R</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81">
        <f>IF(AND(Grunddaten!A59&lt;&gt;"", Y59&lt;&gt;""),2,"")</f>
        <v>2</v>
      </c>
      <c r="AA59" s="162" t="s">
        <v>30788</v>
      </c>
      <c r="AB59" s="212"/>
      <c r="AC59" s="212" t="s">
        <v>116</v>
      </c>
      <c r="AD59" s="212" t="s">
        <v>33729</v>
      </c>
      <c r="AE59" s="212"/>
      <c r="AF59" s="212"/>
      <c r="AG59" s="213"/>
    </row>
    <row r="60" spans="1:33" ht="16.25" customHeight="1" x14ac:dyDescent="0.2">
      <c r="A60" s="155" t="str">
        <f>Input_Lieferant!B60&amp;""</f>
        <v>52</v>
      </c>
      <c r="B60" s="156" t="str">
        <f>Input_Lieferant!D60</f>
        <v>Materialkurztext DE 52</v>
      </c>
      <c r="C60" s="225" t="s">
        <v>30712</v>
      </c>
      <c r="D60" s="225"/>
      <c r="E60" s="162"/>
      <c r="F60" s="162"/>
      <c r="G60" s="162" t="str">
        <f t="shared" si="4"/>
        <v>NORM</v>
      </c>
      <c r="H60" s="225" t="str">
        <f>IF(A60&lt;&gt;"", IF(Input_Lieferant!Y60="N", "0", IF(Input_Lieferant!Y60="X", "6", "")), "")</f>
        <v>0</v>
      </c>
      <c r="I60" s="162" t="s">
        <v>30737</v>
      </c>
      <c r="J60" s="162" t="s">
        <v>114</v>
      </c>
      <c r="K60" s="225" t="s">
        <v>30718</v>
      </c>
      <c r="L60" s="158"/>
      <c r="M60" s="162" t="s">
        <v>116</v>
      </c>
      <c r="N60" s="173">
        <v>10</v>
      </c>
      <c r="O60" s="163"/>
      <c r="P60" s="163" t="s">
        <v>116</v>
      </c>
      <c r="Q60" s="162" t="s">
        <v>116</v>
      </c>
      <c r="R60" s="162"/>
      <c r="S60" s="162"/>
      <c r="T60" s="162" t="s">
        <v>31009</v>
      </c>
      <c r="U60" s="162" t="s">
        <v>30718</v>
      </c>
      <c r="V60" s="179" t="str">
        <f t="shared" si="5"/>
        <v>M100</v>
      </c>
      <c r="W60" s="179" t="str">
        <f t="shared" si="6"/>
        <v>V0</v>
      </c>
      <c r="X60" s="180" t="str">
        <f t="shared" si="7"/>
        <v>R</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81">
        <f>IF(AND(Grunddaten!A60&lt;&gt;"", Y60&lt;&gt;""),2,"")</f>
        <v>2</v>
      </c>
      <c r="AA60" s="162" t="s">
        <v>30719</v>
      </c>
      <c r="AB60" s="212"/>
      <c r="AC60" s="212" t="s">
        <v>116</v>
      </c>
      <c r="AD60" s="212" t="s">
        <v>33730</v>
      </c>
      <c r="AE60" s="212"/>
      <c r="AF60" s="212"/>
      <c r="AG60" s="213"/>
    </row>
    <row r="61" spans="1:33" ht="16.25" customHeight="1" x14ac:dyDescent="0.2">
      <c r="A61" s="155" t="str">
        <f>Input_Lieferant!B61&amp;""</f>
        <v>53</v>
      </c>
      <c r="B61" s="156" t="str">
        <f>Input_Lieferant!D61</f>
        <v>Materialkurztext DE 53</v>
      </c>
      <c r="C61" s="225" t="s">
        <v>30713</v>
      </c>
      <c r="D61" s="225"/>
      <c r="E61" s="162"/>
      <c r="F61" s="162"/>
      <c r="G61" s="162" t="str">
        <f t="shared" si="4"/>
        <v>NORM</v>
      </c>
      <c r="H61" s="225" t="str">
        <f>IF(A61&lt;&gt;"", IF(Input_Lieferant!Y61="N", "0", IF(Input_Lieferant!Y61="X", "6", "")), "")</f>
        <v>6</v>
      </c>
      <c r="I61" s="162" t="s">
        <v>30735</v>
      </c>
      <c r="J61" s="162" t="s">
        <v>114</v>
      </c>
      <c r="K61" s="225" t="s">
        <v>30718</v>
      </c>
      <c r="L61" s="158"/>
      <c r="M61" s="162" t="s">
        <v>116</v>
      </c>
      <c r="N61" s="173">
        <v>7</v>
      </c>
      <c r="O61" s="163"/>
      <c r="P61" s="163" t="s">
        <v>116</v>
      </c>
      <c r="Q61" s="162" t="s">
        <v>116</v>
      </c>
      <c r="R61" s="162"/>
      <c r="S61" s="162"/>
      <c r="T61" s="162" t="s">
        <v>31007</v>
      </c>
      <c r="U61" s="162" t="s">
        <v>30717</v>
      </c>
      <c r="V61" s="179" t="str">
        <f t="shared" si="5"/>
        <v>M100</v>
      </c>
      <c r="W61" s="179" t="str">
        <f t="shared" si="6"/>
        <v>V0</v>
      </c>
      <c r="X61" s="180" t="str">
        <f t="shared" si="7"/>
        <v>R</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181">
        <f>IF(AND(Grunddaten!A61&lt;&gt;"", Y61&lt;&gt;""),2,"")</f>
        <v>2</v>
      </c>
      <c r="AA61" s="162" t="s">
        <v>30633</v>
      </c>
      <c r="AB61" s="212" t="s">
        <v>33581</v>
      </c>
      <c r="AC61" s="212" t="s">
        <v>116</v>
      </c>
      <c r="AD61" s="212" t="s">
        <v>33731</v>
      </c>
      <c r="AE61" s="212"/>
      <c r="AF61" s="212"/>
      <c r="AG61" s="213"/>
    </row>
    <row r="62" spans="1:33" ht="16.25" customHeight="1" x14ac:dyDescent="0.2">
      <c r="A62" s="155" t="str">
        <f>Input_Lieferant!B62&amp;""</f>
        <v>54</v>
      </c>
      <c r="B62" s="156" t="str">
        <f>Input_Lieferant!D62</f>
        <v>Materialkurztext DE 54</v>
      </c>
      <c r="C62" s="225" t="s">
        <v>30714</v>
      </c>
      <c r="D62" s="225" t="s">
        <v>30713</v>
      </c>
      <c r="E62" s="162"/>
      <c r="F62" s="162"/>
      <c r="G62" s="162" t="str">
        <f t="shared" si="4"/>
        <v>NORM</v>
      </c>
      <c r="H62" s="225" t="str">
        <f>IF(A62&lt;&gt;"", IF(Input_Lieferant!Y62="N", "0", IF(Input_Lieferant!Y62="X", "6", "")), "")</f>
        <v>6</v>
      </c>
      <c r="I62" s="162" t="s">
        <v>30745</v>
      </c>
      <c r="J62" s="162" t="s">
        <v>53</v>
      </c>
      <c r="K62" s="225" t="s">
        <v>30716</v>
      </c>
      <c r="L62" s="158" t="s">
        <v>33471</v>
      </c>
      <c r="M62" s="162" t="s">
        <v>116</v>
      </c>
      <c r="N62" s="173">
        <v>6</v>
      </c>
      <c r="O62" s="163"/>
      <c r="P62" s="163" t="s">
        <v>116</v>
      </c>
      <c r="Q62" s="162" t="s">
        <v>116</v>
      </c>
      <c r="R62" s="162" t="s">
        <v>116</v>
      </c>
      <c r="S62" s="162"/>
      <c r="T62" s="162" t="s">
        <v>31010</v>
      </c>
      <c r="U62" s="162" t="s">
        <v>30715</v>
      </c>
      <c r="V62" s="179" t="str">
        <f t="shared" si="5"/>
        <v>A100</v>
      </c>
      <c r="W62" s="179" t="str">
        <f t="shared" si="6"/>
        <v>V0</v>
      </c>
      <c r="X62" s="180" t="str">
        <f t="shared" si="7"/>
        <v>R</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81">
        <f>IF(AND(Grunddaten!A62&lt;&gt;"", Y62&lt;&gt;""),2,"")</f>
        <v>2</v>
      </c>
      <c r="AA62" s="162" t="s">
        <v>30797</v>
      </c>
      <c r="AB62" s="212" t="s">
        <v>33582</v>
      </c>
      <c r="AC62" s="212" t="s">
        <v>116</v>
      </c>
      <c r="AD62" s="212" t="s">
        <v>33732</v>
      </c>
      <c r="AE62" s="212"/>
      <c r="AF62" s="212"/>
      <c r="AG62" s="213"/>
    </row>
    <row r="63" spans="1:33" ht="16.25" customHeight="1" x14ac:dyDescent="0.2">
      <c r="A63" s="155" t="str">
        <f>Input_Lieferant!B63&amp;""</f>
        <v>55</v>
      </c>
      <c r="B63" s="156" t="str">
        <f>Input_Lieferant!D63</f>
        <v>Materialkurztext DE 55</v>
      </c>
      <c r="C63" s="225" t="s">
        <v>30711</v>
      </c>
      <c r="D63" s="225" t="s">
        <v>30714</v>
      </c>
      <c r="E63" s="162"/>
      <c r="F63" s="162"/>
      <c r="G63" s="162" t="str">
        <f t="shared" si="4"/>
        <v>NORM</v>
      </c>
      <c r="H63" s="225" t="str">
        <f>IF(A63&lt;&gt;"", IF(Input_Lieferant!Y63="N", "0", IF(Input_Lieferant!Y63="X", "6", "")), "")</f>
        <v>6</v>
      </c>
      <c r="I63" s="162" t="s">
        <v>165</v>
      </c>
      <c r="J63" s="162" t="s">
        <v>53</v>
      </c>
      <c r="K63" s="225" t="s">
        <v>30716</v>
      </c>
      <c r="L63" s="158" t="s">
        <v>33472</v>
      </c>
      <c r="M63" s="162" t="s">
        <v>116</v>
      </c>
      <c r="N63" s="173">
        <v>9</v>
      </c>
      <c r="O63" s="163"/>
      <c r="P63" s="163" t="s">
        <v>116</v>
      </c>
      <c r="Q63" s="162" t="s">
        <v>116</v>
      </c>
      <c r="R63" s="162" t="s">
        <v>116</v>
      </c>
      <c r="S63" s="162"/>
      <c r="T63" s="162" t="s">
        <v>31010</v>
      </c>
      <c r="U63" s="162" t="s">
        <v>30716</v>
      </c>
      <c r="V63" s="179" t="str">
        <f t="shared" si="5"/>
        <v>M100</v>
      </c>
      <c r="W63" s="179" t="str">
        <f t="shared" si="6"/>
        <v>V0</v>
      </c>
      <c r="X63" s="180" t="str">
        <f t="shared" si="7"/>
        <v>R</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81">
        <f>IF(AND(Grunddaten!A63&lt;&gt;"", Y63&lt;&gt;""),2,"")</f>
        <v>2</v>
      </c>
      <c r="AA63" s="162" t="s">
        <v>30787</v>
      </c>
      <c r="AB63" s="212" t="s">
        <v>33583</v>
      </c>
      <c r="AC63" s="212" t="s">
        <v>116</v>
      </c>
      <c r="AD63" s="212" t="s">
        <v>33733</v>
      </c>
      <c r="AE63" s="212" t="s">
        <v>33846</v>
      </c>
      <c r="AF63" s="212" t="s">
        <v>33976</v>
      </c>
      <c r="AG63" s="213" t="s">
        <v>34099</v>
      </c>
    </row>
    <row r="64" spans="1:33" ht="16.25" customHeight="1" x14ac:dyDescent="0.2">
      <c r="A64" s="155" t="str">
        <f>Input_Lieferant!B64&amp;""</f>
        <v>56</v>
      </c>
      <c r="B64" s="156" t="str">
        <f>Input_Lieferant!D64</f>
        <v>Materialkurztext DE 56</v>
      </c>
      <c r="C64" s="225" t="s">
        <v>30714</v>
      </c>
      <c r="D64" s="225" t="s">
        <v>30713</v>
      </c>
      <c r="E64" s="162"/>
      <c r="F64" s="162"/>
      <c r="G64" s="162" t="str">
        <f t="shared" si="4"/>
        <v>NORM</v>
      </c>
      <c r="H64" s="225" t="str">
        <f>IF(A64&lt;&gt;"", IF(Input_Lieferant!Y64="N", "0", IF(Input_Lieferant!Y64="X", "6", "")), "")</f>
        <v>6</v>
      </c>
      <c r="I64" s="162" t="s">
        <v>159</v>
      </c>
      <c r="J64" s="162" t="s">
        <v>114</v>
      </c>
      <c r="K64" s="225" t="s">
        <v>30717</v>
      </c>
      <c r="L64" s="158" t="s">
        <v>33473</v>
      </c>
      <c r="M64" s="162" t="s">
        <v>116</v>
      </c>
      <c r="N64" s="173">
        <v>5</v>
      </c>
      <c r="O64" s="163"/>
      <c r="P64" s="163" t="s">
        <v>116</v>
      </c>
      <c r="Q64" s="162" t="s">
        <v>116</v>
      </c>
      <c r="R64" s="162" t="s">
        <v>116</v>
      </c>
      <c r="S64" s="162"/>
      <c r="T64" s="162" t="s">
        <v>31008</v>
      </c>
      <c r="U64" s="162" t="s">
        <v>30715</v>
      </c>
      <c r="V64" s="179" t="str">
        <f t="shared" si="5"/>
        <v>A100</v>
      </c>
      <c r="W64" s="179" t="str">
        <f t="shared" si="6"/>
        <v>V0</v>
      </c>
      <c r="X64" s="180" t="str">
        <f t="shared" si="7"/>
        <v>R</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181">
        <f>IF(AND(Grunddaten!A64&lt;&gt;"", Y64&lt;&gt;""),2,"")</f>
        <v>2</v>
      </c>
      <c r="AA64" s="162" t="s">
        <v>30785</v>
      </c>
      <c r="AB64" s="212" t="s">
        <v>33584</v>
      </c>
      <c r="AC64" s="212" t="s">
        <v>116</v>
      </c>
      <c r="AD64" s="212" t="s">
        <v>33734</v>
      </c>
      <c r="AE64" s="212" t="s">
        <v>33847</v>
      </c>
      <c r="AF64" s="212" t="s">
        <v>33977</v>
      </c>
      <c r="AG64" s="213" t="s">
        <v>34100</v>
      </c>
    </row>
    <row r="65" spans="1:33" ht="16.25" customHeight="1" x14ac:dyDescent="0.2">
      <c r="A65" s="155" t="str">
        <f>Input_Lieferant!B65&amp;""</f>
        <v>57</v>
      </c>
      <c r="B65" s="156" t="str">
        <f>Input_Lieferant!D65</f>
        <v>Materialkurztext DE 57</v>
      </c>
      <c r="C65" s="225" t="s">
        <v>30713</v>
      </c>
      <c r="D65" s="225" t="s">
        <v>30711</v>
      </c>
      <c r="E65" s="162"/>
      <c r="F65" s="162"/>
      <c r="G65" s="162" t="str">
        <f t="shared" si="4"/>
        <v>NORM</v>
      </c>
      <c r="H65" s="225" t="str">
        <f>IF(A65&lt;&gt;"", IF(Input_Lieferant!Y65="N", "0", IF(Input_Lieferant!Y65="X", "6", "")), "")</f>
        <v>6</v>
      </c>
      <c r="I65" s="162" t="s">
        <v>30730</v>
      </c>
      <c r="J65" s="162" t="s">
        <v>114</v>
      </c>
      <c r="K65" s="225" t="s">
        <v>30717</v>
      </c>
      <c r="L65" s="158" t="s">
        <v>33474</v>
      </c>
      <c r="M65" s="162" t="s">
        <v>116</v>
      </c>
      <c r="N65" s="173">
        <v>4</v>
      </c>
      <c r="O65" s="163"/>
      <c r="P65" s="163" t="s">
        <v>116</v>
      </c>
      <c r="Q65" s="162" t="s">
        <v>116</v>
      </c>
      <c r="R65" s="162" t="s">
        <v>116</v>
      </c>
      <c r="S65" s="162"/>
      <c r="T65" s="162" t="s">
        <v>31007</v>
      </c>
      <c r="U65" s="162" t="s">
        <v>30715</v>
      </c>
      <c r="V65" s="179" t="str">
        <f t="shared" si="5"/>
        <v>M100</v>
      </c>
      <c r="W65" s="179" t="str">
        <f t="shared" si="6"/>
        <v>V0</v>
      </c>
      <c r="X65" s="180" t="str">
        <f t="shared" si="7"/>
        <v>R</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81">
        <f>IF(AND(Grunddaten!A65&lt;&gt;"", Y65&lt;&gt;""),2,"")</f>
        <v>2</v>
      </c>
      <c r="AA65" s="162" t="s">
        <v>30798</v>
      </c>
      <c r="AB65" s="212" t="s">
        <v>33585</v>
      </c>
      <c r="AC65" s="212" t="s">
        <v>116</v>
      </c>
      <c r="AD65" s="212" t="s">
        <v>33735</v>
      </c>
      <c r="AE65" s="212" t="s">
        <v>33848</v>
      </c>
      <c r="AF65" s="212" t="s">
        <v>33978</v>
      </c>
      <c r="AG65" s="213" t="s">
        <v>34101</v>
      </c>
    </row>
    <row r="66" spans="1:33" ht="16.25" customHeight="1" x14ac:dyDescent="0.2">
      <c r="A66" s="155" t="str">
        <f>Input_Lieferant!B66&amp;""</f>
        <v>58</v>
      </c>
      <c r="B66" s="156" t="str">
        <f>Input_Lieferant!D66</f>
        <v>Materialkurztext DE 58</v>
      </c>
      <c r="C66" s="225" t="s">
        <v>30714</v>
      </c>
      <c r="D66" s="225" t="s">
        <v>30714</v>
      </c>
      <c r="E66" s="162"/>
      <c r="F66" s="162"/>
      <c r="G66" s="162" t="str">
        <f t="shared" si="4"/>
        <v>NORM</v>
      </c>
      <c r="H66" s="225" t="str">
        <f>IF(A66&lt;&gt;"", IF(Input_Lieferant!Y66="N", "0", IF(Input_Lieferant!Y66="X", "6", "")), "")</f>
        <v>0</v>
      </c>
      <c r="I66" s="162" t="s">
        <v>30741</v>
      </c>
      <c r="J66" s="162" t="s">
        <v>114</v>
      </c>
      <c r="K66" s="225" t="s">
        <v>30717</v>
      </c>
      <c r="L66" s="158" t="s">
        <v>33475</v>
      </c>
      <c r="M66" s="162" t="s">
        <v>116</v>
      </c>
      <c r="N66" s="173">
        <v>2</v>
      </c>
      <c r="O66" s="163"/>
      <c r="P66" s="163" t="s">
        <v>116</v>
      </c>
      <c r="Q66" s="162" t="s">
        <v>116</v>
      </c>
      <c r="R66" s="162" t="s">
        <v>116</v>
      </c>
      <c r="S66" s="162"/>
      <c r="T66" s="162" t="s">
        <v>31009</v>
      </c>
      <c r="U66" s="162" t="s">
        <v>30715</v>
      </c>
      <c r="V66" s="179" t="str">
        <f t="shared" si="5"/>
        <v>A100</v>
      </c>
      <c r="W66" s="179" t="str">
        <f t="shared" si="6"/>
        <v>V0</v>
      </c>
      <c r="X66" s="180" t="str">
        <f t="shared" si="7"/>
        <v>R</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t="s">
        <v>30790</v>
      </c>
      <c r="AB66" s="212" t="s">
        <v>33586</v>
      </c>
      <c r="AC66" s="212" t="s">
        <v>116</v>
      </c>
      <c r="AD66" s="212" t="s">
        <v>33736</v>
      </c>
      <c r="AE66" s="212" t="s">
        <v>33849</v>
      </c>
      <c r="AF66" s="212" t="s">
        <v>33979</v>
      </c>
      <c r="AG66" s="213" t="s">
        <v>34102</v>
      </c>
    </row>
    <row r="67" spans="1:33" ht="16.25" customHeight="1" x14ac:dyDescent="0.2">
      <c r="A67" s="155" t="str">
        <f>Input_Lieferant!B67&amp;""</f>
        <v>59</v>
      </c>
      <c r="B67" s="156" t="str">
        <f>Input_Lieferant!D67</f>
        <v>Materialkurztext DE 59</v>
      </c>
      <c r="C67" s="225" t="s">
        <v>30712</v>
      </c>
      <c r="D67" s="225" t="s">
        <v>30712</v>
      </c>
      <c r="E67" s="162"/>
      <c r="F67" s="162"/>
      <c r="G67" s="162" t="str">
        <f t="shared" si="4"/>
        <v>NORM</v>
      </c>
      <c r="H67" s="225" t="str">
        <f>IF(A67&lt;&gt;"", IF(Input_Lieferant!Y67="N", "0", IF(Input_Lieferant!Y67="X", "6", "")), "")</f>
        <v>6</v>
      </c>
      <c r="I67" s="162" t="s">
        <v>30750</v>
      </c>
      <c r="J67" s="162" t="s">
        <v>53</v>
      </c>
      <c r="K67" s="225" t="s">
        <v>30715</v>
      </c>
      <c r="L67" s="158" t="s">
        <v>33476</v>
      </c>
      <c r="M67" s="162" t="s">
        <v>116</v>
      </c>
      <c r="N67" s="173">
        <v>3</v>
      </c>
      <c r="O67" s="163"/>
      <c r="P67" s="163" t="s">
        <v>116</v>
      </c>
      <c r="Q67" s="162" t="s">
        <v>116</v>
      </c>
      <c r="R67" s="162" t="s">
        <v>116</v>
      </c>
      <c r="S67" s="162"/>
      <c r="T67" s="162" t="s">
        <v>31009</v>
      </c>
      <c r="U67" s="162" t="s">
        <v>30716</v>
      </c>
      <c r="V67" s="179" t="str">
        <f t="shared" si="5"/>
        <v>M100</v>
      </c>
      <c r="W67" s="179" t="str">
        <f t="shared" si="6"/>
        <v>V0</v>
      </c>
      <c r="X67" s="180" t="str">
        <f t="shared" si="7"/>
        <v>R</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81">
        <f>IF(AND(Grunddaten!A67&lt;&gt;"", Y67&lt;&gt;""),2,"")</f>
        <v>2</v>
      </c>
      <c r="AA67" s="162" t="s">
        <v>30702</v>
      </c>
      <c r="AB67" s="212" t="s">
        <v>33587</v>
      </c>
      <c r="AC67" s="212" t="s">
        <v>116</v>
      </c>
      <c r="AD67" s="212" t="s">
        <v>33737</v>
      </c>
      <c r="AE67" s="212" t="s">
        <v>33850</v>
      </c>
      <c r="AF67" s="212" t="s">
        <v>33980</v>
      </c>
      <c r="AG67" s="213" t="s">
        <v>34103</v>
      </c>
    </row>
    <row r="68" spans="1:33" ht="16.25" customHeight="1" x14ac:dyDescent="0.2">
      <c r="A68" s="155" t="str">
        <f>Input_Lieferant!B68&amp;""</f>
        <v>60</v>
      </c>
      <c r="B68" s="156" t="str">
        <f>Input_Lieferant!D68</f>
        <v>Materialkurztext DE 60</v>
      </c>
      <c r="C68" s="225" t="s">
        <v>30712</v>
      </c>
      <c r="D68" s="225" t="s">
        <v>30712</v>
      </c>
      <c r="E68" s="162"/>
      <c r="F68" s="162"/>
      <c r="G68" s="162" t="str">
        <f t="shared" si="4"/>
        <v>NORM</v>
      </c>
      <c r="H68" s="225" t="str">
        <f>IF(A68&lt;&gt;"", IF(Input_Lieferant!Y68="N", "0", IF(Input_Lieferant!Y68="X", "6", "")), "")</f>
        <v>6</v>
      </c>
      <c r="I68" s="162" t="s">
        <v>30750</v>
      </c>
      <c r="J68" s="162" t="s">
        <v>53</v>
      </c>
      <c r="K68" s="225" t="s">
        <v>30710</v>
      </c>
      <c r="L68" s="158" t="s">
        <v>33477</v>
      </c>
      <c r="M68" s="162" t="s">
        <v>116</v>
      </c>
      <c r="N68" s="173">
        <v>5</v>
      </c>
      <c r="O68" s="163"/>
      <c r="P68" s="163" t="s">
        <v>116</v>
      </c>
      <c r="Q68" s="162" t="s">
        <v>116</v>
      </c>
      <c r="R68" s="162" t="s">
        <v>116</v>
      </c>
      <c r="S68" s="162"/>
      <c r="T68" s="162" t="s">
        <v>31008</v>
      </c>
      <c r="U68" s="162" t="s">
        <v>30716</v>
      </c>
      <c r="V68" s="179" t="str">
        <f t="shared" si="5"/>
        <v>M100</v>
      </c>
      <c r="W68" s="179" t="str">
        <f t="shared" si="6"/>
        <v>V0</v>
      </c>
      <c r="X68" s="180" t="str">
        <f t="shared" si="7"/>
        <v>R</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81">
        <f>IF(AND(Grunddaten!A68&lt;&gt;"", Y68&lt;&gt;""),2,"")</f>
        <v>2</v>
      </c>
      <c r="AA68" s="162" t="s">
        <v>30702</v>
      </c>
      <c r="AB68" s="212" t="s">
        <v>33588</v>
      </c>
      <c r="AC68" s="212" t="s">
        <v>116</v>
      </c>
      <c r="AD68" s="212" t="s">
        <v>33738</v>
      </c>
      <c r="AE68" s="212" t="s">
        <v>33851</v>
      </c>
      <c r="AF68" s="212" t="s">
        <v>33981</v>
      </c>
      <c r="AG68" s="213" t="s">
        <v>34104</v>
      </c>
    </row>
    <row r="69" spans="1:33" ht="16.25" customHeight="1" x14ac:dyDescent="0.2">
      <c r="A69" s="155" t="str">
        <f>Input_Lieferant!B69&amp;""</f>
        <v>61</v>
      </c>
      <c r="B69" s="156" t="str">
        <f>Input_Lieferant!D69</f>
        <v>Materialkurztext DE 61</v>
      </c>
      <c r="C69" s="225" t="s">
        <v>30711</v>
      </c>
      <c r="D69" s="225" t="s">
        <v>30712</v>
      </c>
      <c r="E69" s="162"/>
      <c r="F69" s="162"/>
      <c r="G69" s="162" t="str">
        <f t="shared" si="4"/>
        <v>NORM</v>
      </c>
      <c r="H69" s="225" t="str">
        <f>IF(A69&lt;&gt;"", IF(Input_Lieferant!Y69="N", "0", IF(Input_Lieferant!Y69="X", "6", "")), "")</f>
        <v>6</v>
      </c>
      <c r="I69" s="162" t="s">
        <v>30728</v>
      </c>
      <c r="J69" s="162" t="s">
        <v>53</v>
      </c>
      <c r="K69" s="225" t="s">
        <v>30716</v>
      </c>
      <c r="L69" s="158" t="s">
        <v>33478</v>
      </c>
      <c r="M69" s="162" t="s">
        <v>116</v>
      </c>
      <c r="N69" s="173">
        <v>3</v>
      </c>
      <c r="O69" s="163"/>
      <c r="P69" s="163" t="s">
        <v>116</v>
      </c>
      <c r="Q69" s="162" t="s">
        <v>116</v>
      </c>
      <c r="R69" s="162" t="s">
        <v>116</v>
      </c>
      <c r="S69" s="162"/>
      <c r="T69" s="162" t="s">
        <v>31008</v>
      </c>
      <c r="U69" s="162" t="s">
        <v>30718</v>
      </c>
      <c r="V69" s="179" t="str">
        <f t="shared" si="5"/>
        <v>M100</v>
      </c>
      <c r="W69" s="179" t="str">
        <f t="shared" si="6"/>
        <v>V0</v>
      </c>
      <c r="X69" s="180" t="str">
        <f t="shared" si="7"/>
        <v>R</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181">
        <f>IF(AND(Grunddaten!A69&lt;&gt;"", Y69&lt;&gt;""),2,"")</f>
        <v>2</v>
      </c>
      <c r="AA69" s="162" t="s">
        <v>30796</v>
      </c>
      <c r="AB69" s="212" t="s">
        <v>33589</v>
      </c>
      <c r="AC69" s="212" t="s">
        <v>116</v>
      </c>
      <c r="AD69" s="212" t="s">
        <v>33739</v>
      </c>
      <c r="AE69" s="212" t="s">
        <v>33852</v>
      </c>
      <c r="AF69" s="212" t="s">
        <v>33982</v>
      </c>
      <c r="AG69" s="213" t="s">
        <v>34105</v>
      </c>
    </row>
    <row r="70" spans="1:33" ht="16.25" customHeight="1" x14ac:dyDescent="0.2">
      <c r="A70" s="155" t="str">
        <f>Input_Lieferant!B70&amp;""</f>
        <v>62</v>
      </c>
      <c r="B70" s="156" t="str">
        <f>Input_Lieferant!D70</f>
        <v>Materialkurztext DE 62</v>
      </c>
      <c r="C70" s="225" t="s">
        <v>30711</v>
      </c>
      <c r="D70" s="225" t="s">
        <v>30712</v>
      </c>
      <c r="E70" s="162"/>
      <c r="F70" s="162"/>
      <c r="G70" s="162" t="str">
        <f t="shared" si="4"/>
        <v>NORM</v>
      </c>
      <c r="H70" s="225" t="str">
        <f>IF(A70&lt;&gt;"", IF(Input_Lieferant!Y70="N", "0", IF(Input_Lieferant!Y70="X", "6", "")), "")</f>
        <v>6</v>
      </c>
      <c r="I70" s="162" t="s">
        <v>162</v>
      </c>
      <c r="J70" s="162" t="s">
        <v>53</v>
      </c>
      <c r="K70" s="225" t="s">
        <v>30715</v>
      </c>
      <c r="L70" s="158" t="s">
        <v>33479</v>
      </c>
      <c r="M70" s="162" t="s">
        <v>116</v>
      </c>
      <c r="N70" s="173">
        <v>9</v>
      </c>
      <c r="O70" s="163"/>
      <c r="P70" s="163" t="s">
        <v>116</v>
      </c>
      <c r="Q70" s="162" t="s">
        <v>116</v>
      </c>
      <c r="R70" s="162" t="s">
        <v>116</v>
      </c>
      <c r="S70" s="162"/>
      <c r="T70" s="162" t="s">
        <v>31009</v>
      </c>
      <c r="U70" s="162" t="s">
        <v>30717</v>
      </c>
      <c r="V70" s="179" t="str">
        <f t="shared" si="5"/>
        <v>M100</v>
      </c>
      <c r="W70" s="179" t="str">
        <f t="shared" si="6"/>
        <v>V0</v>
      </c>
      <c r="X70" s="180" t="str">
        <f t="shared" si="7"/>
        <v>R</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t="s">
        <v>30790</v>
      </c>
      <c r="AB70" s="212" t="s">
        <v>33590</v>
      </c>
      <c r="AC70" s="212" t="s">
        <v>116</v>
      </c>
      <c r="AD70" s="212" t="s">
        <v>33740</v>
      </c>
      <c r="AE70" s="212" t="s">
        <v>33853</v>
      </c>
      <c r="AF70" s="212" t="s">
        <v>33983</v>
      </c>
      <c r="AG70" s="213" t="s">
        <v>34106</v>
      </c>
    </row>
    <row r="71" spans="1:33" ht="16.25" customHeight="1" x14ac:dyDescent="0.2">
      <c r="A71" s="155" t="str">
        <f>Input_Lieferant!B71&amp;""</f>
        <v>63</v>
      </c>
      <c r="B71" s="156" t="str">
        <f>Input_Lieferant!D71</f>
        <v>Materialkurztext DE 63</v>
      </c>
      <c r="C71" s="225" t="s">
        <v>30713</v>
      </c>
      <c r="D71" s="225" t="s">
        <v>30714</v>
      </c>
      <c r="E71" s="162"/>
      <c r="F71" s="162"/>
      <c r="G71" s="162" t="str">
        <f t="shared" si="4"/>
        <v>NORM</v>
      </c>
      <c r="H71" s="225" t="str">
        <f>IF(A71&lt;&gt;"", IF(Input_Lieferant!Y71="N", "0", IF(Input_Lieferant!Y71="X", "6", "")), "")</f>
        <v>0</v>
      </c>
      <c r="I71" s="162" t="s">
        <v>30729</v>
      </c>
      <c r="J71" s="162" t="s">
        <v>114</v>
      </c>
      <c r="K71" s="225" t="s">
        <v>30716</v>
      </c>
      <c r="L71" s="158" t="s">
        <v>33480</v>
      </c>
      <c r="M71" s="162" t="s">
        <v>116</v>
      </c>
      <c r="N71" s="173">
        <v>8</v>
      </c>
      <c r="O71" s="163"/>
      <c r="P71" s="163" t="s">
        <v>116</v>
      </c>
      <c r="Q71" s="162" t="s">
        <v>116</v>
      </c>
      <c r="R71" s="162" t="s">
        <v>116</v>
      </c>
      <c r="S71" s="162"/>
      <c r="T71" s="162" t="s">
        <v>31010</v>
      </c>
      <c r="U71" s="162" t="s">
        <v>30718</v>
      </c>
      <c r="V71" s="179" t="str">
        <f t="shared" si="5"/>
        <v>M100</v>
      </c>
      <c r="W71" s="179" t="str">
        <f t="shared" si="6"/>
        <v>V0</v>
      </c>
      <c r="X71" s="180" t="str">
        <f t="shared" si="7"/>
        <v>R</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t="s">
        <v>30702</v>
      </c>
      <c r="AB71" s="212" t="s">
        <v>33591</v>
      </c>
      <c r="AC71" s="212" t="s">
        <v>116</v>
      </c>
      <c r="AD71" s="212" t="s">
        <v>33741</v>
      </c>
      <c r="AE71" s="212" t="s">
        <v>33854</v>
      </c>
      <c r="AF71" s="212" t="s">
        <v>33984</v>
      </c>
      <c r="AG71" s="213" t="s">
        <v>34107</v>
      </c>
    </row>
    <row r="72" spans="1:33" ht="16.25" customHeight="1" x14ac:dyDescent="0.2">
      <c r="A72" s="155" t="str">
        <f>Input_Lieferant!B72&amp;""</f>
        <v>64</v>
      </c>
      <c r="B72" s="156" t="str">
        <f>Input_Lieferant!D72</f>
        <v>Materialkurztext DE 64</v>
      </c>
      <c r="C72" s="225" t="s">
        <v>30711</v>
      </c>
      <c r="D72" s="225" t="s">
        <v>30712</v>
      </c>
      <c r="E72" s="162"/>
      <c r="F72" s="162"/>
      <c r="G72" s="162" t="str">
        <f t="shared" si="4"/>
        <v>NORM</v>
      </c>
      <c r="H72" s="225" t="str">
        <f>IF(A72&lt;&gt;"", IF(Input_Lieferant!Y72="N", "0", IF(Input_Lieferant!Y72="X", "6", "")), "")</f>
        <v>6</v>
      </c>
      <c r="I72" s="162" t="s">
        <v>30744</v>
      </c>
      <c r="J72" s="162" t="s">
        <v>114</v>
      </c>
      <c r="K72" s="225" t="s">
        <v>30716</v>
      </c>
      <c r="L72" s="158" t="s">
        <v>33481</v>
      </c>
      <c r="M72" s="162" t="s">
        <v>116</v>
      </c>
      <c r="N72" s="173">
        <v>5</v>
      </c>
      <c r="O72" s="163"/>
      <c r="P72" s="163" t="s">
        <v>116</v>
      </c>
      <c r="Q72" s="162" t="s">
        <v>116</v>
      </c>
      <c r="R72" s="162" t="s">
        <v>116</v>
      </c>
      <c r="S72" s="162"/>
      <c r="T72" s="162" t="s">
        <v>31009</v>
      </c>
      <c r="U72" s="162" t="s">
        <v>30717</v>
      </c>
      <c r="V72" s="179" t="str">
        <f t="shared" si="5"/>
        <v>M100</v>
      </c>
      <c r="W72" s="179" t="str">
        <f t="shared" si="6"/>
        <v>V0</v>
      </c>
      <c r="X72" s="180" t="str">
        <f t="shared" si="7"/>
        <v>R</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181">
        <f>IF(AND(Grunddaten!A72&lt;&gt;"", Y72&lt;&gt;""),2,"")</f>
        <v>2</v>
      </c>
      <c r="AA72" s="162" t="s">
        <v>30631</v>
      </c>
      <c r="AB72" s="212" t="s">
        <v>33592</v>
      </c>
      <c r="AC72" s="212" t="s">
        <v>116</v>
      </c>
      <c r="AD72" s="212" t="s">
        <v>33742</v>
      </c>
      <c r="AE72" s="212" t="s">
        <v>33855</v>
      </c>
      <c r="AF72" s="212" t="s">
        <v>33985</v>
      </c>
      <c r="AG72" s="213" t="s">
        <v>34108</v>
      </c>
    </row>
    <row r="73" spans="1:33" ht="16.25" customHeight="1" x14ac:dyDescent="0.2">
      <c r="A73" s="155" t="str">
        <f>Input_Lieferant!B73&amp;""</f>
        <v>65</v>
      </c>
      <c r="B73" s="156" t="str">
        <f>Input_Lieferant!D73</f>
        <v>Materialkurztext DE 65</v>
      </c>
      <c r="C73" s="225" t="s">
        <v>30714</v>
      </c>
      <c r="D73" s="225" t="s">
        <v>30714</v>
      </c>
      <c r="E73" s="162"/>
      <c r="F73" s="162"/>
      <c r="G73" s="162" t="str">
        <f t="shared" si="4"/>
        <v>NORM</v>
      </c>
      <c r="H73" s="225" t="str">
        <f>IF(A73&lt;&gt;"", IF(Input_Lieferant!Y73="N", "0", IF(Input_Lieferant!Y73="X", "6", "")), "")</f>
        <v>6</v>
      </c>
      <c r="I73" s="162" t="s">
        <v>30735</v>
      </c>
      <c r="J73" s="162" t="s">
        <v>114</v>
      </c>
      <c r="K73" s="225" t="s">
        <v>30715</v>
      </c>
      <c r="L73" s="158" t="s">
        <v>33482</v>
      </c>
      <c r="M73" s="162" t="s">
        <v>116</v>
      </c>
      <c r="N73" s="173">
        <v>4</v>
      </c>
      <c r="O73" s="163"/>
      <c r="P73" s="163" t="s">
        <v>116</v>
      </c>
      <c r="Q73" s="162" t="s">
        <v>116</v>
      </c>
      <c r="R73" s="162" t="s">
        <v>116</v>
      </c>
      <c r="S73" s="162"/>
      <c r="T73" s="162" t="s">
        <v>31009</v>
      </c>
      <c r="U73" s="162" t="s">
        <v>30717</v>
      </c>
      <c r="V73" s="179" t="str">
        <f t="shared" ref="V73:V104" si="8">IF(A73&lt;&gt;"", IF(C73="0800", "A100", "M100"), "")</f>
        <v>A100</v>
      </c>
      <c r="W73" s="179" t="str">
        <f t="shared" ref="W73:W104" si="9">IF(A73&lt;&gt;"", "V0", "")</f>
        <v>V0</v>
      </c>
      <c r="X73" s="180" t="str">
        <f t="shared" ref="X73:X104" si="10">IF(Q73="X", "R","")</f>
        <v>R</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181">
        <f>IF(AND(Grunddaten!A73&lt;&gt;"", Y73&lt;&gt;""),2,"")</f>
        <v>2</v>
      </c>
      <c r="AA73" s="162" t="s">
        <v>30723</v>
      </c>
      <c r="AB73" s="212" t="s">
        <v>33593</v>
      </c>
      <c r="AC73" s="212" t="s">
        <v>116</v>
      </c>
      <c r="AD73" s="212" t="s">
        <v>33743</v>
      </c>
      <c r="AE73" s="212" t="s">
        <v>33856</v>
      </c>
      <c r="AF73" s="212" t="s">
        <v>33986</v>
      </c>
      <c r="AG73" s="213" t="s">
        <v>34109</v>
      </c>
    </row>
    <row r="74" spans="1:33" ht="16.25" customHeight="1" x14ac:dyDescent="0.2">
      <c r="A74" s="155" t="str">
        <f>Input_Lieferant!B74&amp;""</f>
        <v>66</v>
      </c>
      <c r="B74" s="156" t="str">
        <f>Input_Lieferant!D74</f>
        <v>Materialkurztext DE 66</v>
      </c>
      <c r="C74" s="225" t="s">
        <v>30713</v>
      </c>
      <c r="D74" s="225" t="s">
        <v>30712</v>
      </c>
      <c r="E74" s="162"/>
      <c r="F74" s="162"/>
      <c r="G74" s="162" t="str">
        <f t="shared" ref="G74:G137" si="11">IF(A74&lt;&gt;"", "NORM", "")</f>
        <v>NORM</v>
      </c>
      <c r="H74" s="225" t="str">
        <f>IF(A74&lt;&gt;"", IF(Input_Lieferant!Y74="N", "0", IF(Input_Lieferant!Y74="X", "6", "")), "")</f>
        <v>0</v>
      </c>
      <c r="I74" s="162" t="s">
        <v>156</v>
      </c>
      <c r="J74" s="162" t="s">
        <v>53</v>
      </c>
      <c r="K74" s="225" t="s">
        <v>30710</v>
      </c>
      <c r="L74" s="158" t="s">
        <v>33483</v>
      </c>
      <c r="M74" s="162" t="s">
        <v>116</v>
      </c>
      <c r="N74" s="173">
        <v>7</v>
      </c>
      <c r="O74" s="163"/>
      <c r="P74" s="163" t="s">
        <v>116</v>
      </c>
      <c r="Q74" s="162" t="s">
        <v>116</v>
      </c>
      <c r="R74" s="162" t="s">
        <v>116</v>
      </c>
      <c r="S74" s="162"/>
      <c r="T74" s="162" t="s">
        <v>31008</v>
      </c>
      <c r="U74" s="162" t="s">
        <v>30717</v>
      </c>
      <c r="V74" s="179" t="str">
        <f t="shared" si="8"/>
        <v>M100</v>
      </c>
      <c r="W74" s="179" t="str">
        <f t="shared" si="9"/>
        <v>V0</v>
      </c>
      <c r="X74" s="180" t="str">
        <f t="shared" si="10"/>
        <v>R</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181">
        <f>IF(AND(Grunddaten!A74&lt;&gt;"", Y74&lt;&gt;""),2,"")</f>
        <v>2</v>
      </c>
      <c r="AA74" s="162" t="s">
        <v>30791</v>
      </c>
      <c r="AB74" s="212" t="s">
        <v>33594</v>
      </c>
      <c r="AC74" s="212" t="s">
        <v>116</v>
      </c>
      <c r="AD74" s="212" t="s">
        <v>33744</v>
      </c>
      <c r="AE74" s="212" t="s">
        <v>33857</v>
      </c>
      <c r="AF74" s="212" t="s">
        <v>33987</v>
      </c>
      <c r="AG74" s="213" t="s">
        <v>34110</v>
      </c>
    </row>
    <row r="75" spans="1:33" ht="16.25" customHeight="1" x14ac:dyDescent="0.2">
      <c r="A75" s="155" t="str">
        <f>Input_Lieferant!B75&amp;""</f>
        <v>67</v>
      </c>
      <c r="B75" s="156" t="str">
        <f>Input_Lieferant!D75</f>
        <v>Materialkurztext DE 67</v>
      </c>
      <c r="C75" s="225" t="s">
        <v>30713</v>
      </c>
      <c r="D75" s="225" t="s">
        <v>30713</v>
      </c>
      <c r="E75" s="162"/>
      <c r="F75" s="162"/>
      <c r="G75" s="162" t="str">
        <f t="shared" si="11"/>
        <v>NORM</v>
      </c>
      <c r="H75" s="225" t="str">
        <f>IF(A75&lt;&gt;"", IF(Input_Lieferant!Y75="N", "0", IF(Input_Lieferant!Y75="X", "6", "")), "")</f>
        <v>0</v>
      </c>
      <c r="I75" s="162" t="s">
        <v>30731</v>
      </c>
      <c r="J75" s="162" t="s">
        <v>114</v>
      </c>
      <c r="K75" s="225" t="s">
        <v>30717</v>
      </c>
      <c r="L75" s="158" t="s">
        <v>33484</v>
      </c>
      <c r="M75" s="162" t="s">
        <v>116</v>
      </c>
      <c r="N75" s="173">
        <v>9</v>
      </c>
      <c r="O75" s="163"/>
      <c r="P75" s="163" t="s">
        <v>116</v>
      </c>
      <c r="Q75" s="162" t="s">
        <v>116</v>
      </c>
      <c r="R75" s="162" t="s">
        <v>116</v>
      </c>
      <c r="S75" s="162"/>
      <c r="T75" s="162" t="s">
        <v>31008</v>
      </c>
      <c r="U75" s="162" t="s">
        <v>30716</v>
      </c>
      <c r="V75" s="179" t="str">
        <f t="shared" si="8"/>
        <v>M100</v>
      </c>
      <c r="W75" s="179" t="str">
        <f t="shared" si="9"/>
        <v>V0</v>
      </c>
      <c r="X75" s="180" t="str">
        <f t="shared" si="10"/>
        <v>R</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181">
        <f>IF(AND(Grunddaten!A75&lt;&gt;"", Y75&lt;&gt;""),2,"")</f>
        <v>2</v>
      </c>
      <c r="AA75" s="162" t="s">
        <v>30702</v>
      </c>
      <c r="AB75" s="212" t="s">
        <v>33595</v>
      </c>
      <c r="AC75" s="212" t="s">
        <v>116</v>
      </c>
      <c r="AD75" s="212" t="s">
        <v>33745</v>
      </c>
      <c r="AE75" s="212" t="s">
        <v>33858</v>
      </c>
      <c r="AF75" s="212" t="s">
        <v>33988</v>
      </c>
      <c r="AG75" s="213" t="s">
        <v>34111</v>
      </c>
    </row>
    <row r="76" spans="1:33" ht="16.25" customHeight="1" x14ac:dyDescent="0.2">
      <c r="A76" s="155" t="str">
        <f>Input_Lieferant!B76&amp;""</f>
        <v>68</v>
      </c>
      <c r="B76" s="156" t="str">
        <f>Input_Lieferant!D76</f>
        <v>Materialkurztext DE 68</v>
      </c>
      <c r="C76" s="225" t="s">
        <v>30711</v>
      </c>
      <c r="D76" s="225" t="s">
        <v>30713</v>
      </c>
      <c r="E76" s="162"/>
      <c r="F76" s="162"/>
      <c r="G76" s="162" t="str">
        <f t="shared" si="11"/>
        <v>NORM</v>
      </c>
      <c r="H76" s="225" t="str">
        <f>IF(A76&lt;&gt;"", IF(Input_Lieferant!Y76="N", "0", IF(Input_Lieferant!Y76="X", "6", "")), "")</f>
        <v>6</v>
      </c>
      <c r="I76" s="162" t="s">
        <v>30751</v>
      </c>
      <c r="J76" s="162" t="s">
        <v>114</v>
      </c>
      <c r="K76" s="225" t="s">
        <v>30710</v>
      </c>
      <c r="L76" s="158" t="s">
        <v>33485</v>
      </c>
      <c r="M76" s="162" t="s">
        <v>116</v>
      </c>
      <c r="N76" s="173">
        <v>7</v>
      </c>
      <c r="O76" s="163"/>
      <c r="P76" s="163" t="s">
        <v>116</v>
      </c>
      <c r="Q76" s="162" t="s">
        <v>116</v>
      </c>
      <c r="R76" s="162" t="s">
        <v>116</v>
      </c>
      <c r="S76" s="162"/>
      <c r="T76" s="162" t="s">
        <v>31007</v>
      </c>
      <c r="U76" s="162" t="s">
        <v>30717</v>
      </c>
      <c r="V76" s="179" t="str">
        <f t="shared" si="8"/>
        <v>M100</v>
      </c>
      <c r="W76" s="179" t="str">
        <f t="shared" si="9"/>
        <v>V0</v>
      </c>
      <c r="X76" s="180" t="str">
        <f t="shared" si="10"/>
        <v>R</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181">
        <f>IF(AND(Grunddaten!A76&lt;&gt;"", Y76&lt;&gt;""),2,"")</f>
        <v>2</v>
      </c>
      <c r="AA76" s="162" t="s">
        <v>30721</v>
      </c>
      <c r="AB76" s="212" t="s">
        <v>33596</v>
      </c>
      <c r="AC76" s="212" t="s">
        <v>116</v>
      </c>
      <c r="AD76" s="212" t="s">
        <v>33746</v>
      </c>
      <c r="AE76" s="212" t="s">
        <v>33859</v>
      </c>
      <c r="AF76" s="212" t="s">
        <v>33989</v>
      </c>
      <c r="AG76" s="213" t="s">
        <v>34112</v>
      </c>
    </row>
    <row r="77" spans="1:33" ht="16.25" customHeight="1" x14ac:dyDescent="0.2">
      <c r="A77" s="155" t="str">
        <f>Input_Lieferant!B77&amp;""</f>
        <v>69</v>
      </c>
      <c r="B77" s="156" t="str">
        <f>Input_Lieferant!D77</f>
        <v>Materialkurztext DE 69</v>
      </c>
      <c r="C77" s="225" t="s">
        <v>30712</v>
      </c>
      <c r="D77" s="225" t="s">
        <v>30711</v>
      </c>
      <c r="E77" s="162"/>
      <c r="F77" s="162"/>
      <c r="G77" s="162" t="str">
        <f t="shared" si="11"/>
        <v>NORM</v>
      </c>
      <c r="H77" s="225" t="str">
        <f>IF(A77&lt;&gt;"", IF(Input_Lieferant!Y77="N", "0", IF(Input_Lieferant!Y77="X", "6", "")), "")</f>
        <v>6</v>
      </c>
      <c r="I77" s="162" t="s">
        <v>30738</v>
      </c>
      <c r="J77" s="162" t="s">
        <v>114</v>
      </c>
      <c r="K77" s="225" t="s">
        <v>30717</v>
      </c>
      <c r="L77" s="158" t="s">
        <v>33486</v>
      </c>
      <c r="M77" s="162" t="s">
        <v>116</v>
      </c>
      <c r="N77" s="173">
        <v>8</v>
      </c>
      <c r="O77" s="163"/>
      <c r="P77" s="163" t="s">
        <v>116</v>
      </c>
      <c r="Q77" s="162" t="s">
        <v>116</v>
      </c>
      <c r="R77" s="162" t="s">
        <v>116</v>
      </c>
      <c r="S77" s="162"/>
      <c r="T77" s="162" t="s">
        <v>31008</v>
      </c>
      <c r="U77" s="162" t="s">
        <v>30717</v>
      </c>
      <c r="V77" s="179" t="str">
        <f t="shared" si="8"/>
        <v>M100</v>
      </c>
      <c r="W77" s="179" t="str">
        <f t="shared" si="9"/>
        <v>V0</v>
      </c>
      <c r="X77" s="180" t="str">
        <f t="shared" si="10"/>
        <v>R</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81">
        <f>IF(AND(Grunddaten!A77&lt;&gt;"", Y77&lt;&gt;""),2,"")</f>
        <v>2</v>
      </c>
      <c r="AA77" s="162" t="s">
        <v>30798</v>
      </c>
      <c r="AB77" s="212" t="s">
        <v>33597</v>
      </c>
      <c r="AC77" s="212" t="s">
        <v>116</v>
      </c>
      <c r="AD77" s="212" t="s">
        <v>33747</v>
      </c>
      <c r="AE77" s="212" t="s">
        <v>33860</v>
      </c>
      <c r="AF77" s="212" t="s">
        <v>33990</v>
      </c>
      <c r="AG77" s="213" t="s">
        <v>34113</v>
      </c>
    </row>
    <row r="78" spans="1:33" ht="16.25" customHeight="1" x14ac:dyDescent="0.2">
      <c r="A78" s="155" t="str">
        <f>Input_Lieferant!B78&amp;""</f>
        <v>70</v>
      </c>
      <c r="B78" s="156" t="str">
        <f>Input_Lieferant!D78</f>
        <v>Materialkurztext DE 70</v>
      </c>
      <c r="C78" s="225" t="s">
        <v>30714</v>
      </c>
      <c r="D78" s="225" t="s">
        <v>30714</v>
      </c>
      <c r="E78" s="162"/>
      <c r="F78" s="162"/>
      <c r="G78" s="162" t="str">
        <f t="shared" si="11"/>
        <v>NORM</v>
      </c>
      <c r="H78" s="225" t="str">
        <f>IF(A78&lt;&gt;"", IF(Input_Lieferant!Y78="N", "0", IF(Input_Lieferant!Y78="X", "6", "")), "")</f>
        <v>0</v>
      </c>
      <c r="I78" s="162" t="s">
        <v>160</v>
      </c>
      <c r="J78" s="162" t="s">
        <v>114</v>
      </c>
      <c r="K78" s="225" t="s">
        <v>30716</v>
      </c>
      <c r="L78" s="158" t="s">
        <v>33487</v>
      </c>
      <c r="M78" s="162" t="s">
        <v>116</v>
      </c>
      <c r="N78" s="173">
        <v>2</v>
      </c>
      <c r="O78" s="163"/>
      <c r="P78" s="163" t="s">
        <v>116</v>
      </c>
      <c r="Q78" s="162" t="s">
        <v>116</v>
      </c>
      <c r="R78" s="162" t="s">
        <v>116</v>
      </c>
      <c r="S78" s="162"/>
      <c r="T78" s="162" t="s">
        <v>31007</v>
      </c>
      <c r="U78" s="162" t="s">
        <v>30715</v>
      </c>
      <c r="V78" s="179" t="str">
        <f t="shared" si="8"/>
        <v>A100</v>
      </c>
      <c r="W78" s="179" t="str">
        <f t="shared" si="9"/>
        <v>V0</v>
      </c>
      <c r="X78" s="180" t="str">
        <f t="shared" si="10"/>
        <v>R</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81">
        <f>IF(AND(Grunddaten!A78&lt;&gt;"", Y78&lt;&gt;""),2,"")</f>
        <v>2</v>
      </c>
      <c r="AA78" s="162" t="s">
        <v>30798</v>
      </c>
      <c r="AB78" s="212" t="s">
        <v>33598</v>
      </c>
      <c r="AC78" s="212" t="s">
        <v>116</v>
      </c>
      <c r="AD78" s="212" t="s">
        <v>33748</v>
      </c>
      <c r="AE78" s="212" t="s">
        <v>33861</v>
      </c>
      <c r="AF78" s="212" t="s">
        <v>33991</v>
      </c>
      <c r="AG78" s="213" t="s">
        <v>34114</v>
      </c>
    </row>
    <row r="79" spans="1:33" ht="16.25" customHeight="1" x14ac:dyDescent="0.2">
      <c r="A79" s="155" t="str">
        <f>Input_Lieferant!B79&amp;""</f>
        <v>71</v>
      </c>
      <c r="B79" s="156" t="str">
        <f>Input_Lieferant!D79</f>
        <v>Materialkurztext DE 71</v>
      </c>
      <c r="C79" s="225" t="s">
        <v>30711</v>
      </c>
      <c r="D79" s="225" t="s">
        <v>30714</v>
      </c>
      <c r="E79" s="162"/>
      <c r="F79" s="162"/>
      <c r="G79" s="162" t="str">
        <f t="shared" si="11"/>
        <v>NORM</v>
      </c>
      <c r="H79" s="225" t="str">
        <f>IF(A79&lt;&gt;"", IF(Input_Lieferant!Y79="N", "0", IF(Input_Lieferant!Y79="X", "6", "")), "")</f>
        <v>0</v>
      </c>
      <c r="I79" s="162" t="s">
        <v>30751</v>
      </c>
      <c r="J79" s="162" t="s">
        <v>114</v>
      </c>
      <c r="K79" s="225" t="s">
        <v>30718</v>
      </c>
      <c r="L79" s="158" t="s">
        <v>33488</v>
      </c>
      <c r="M79" s="162" t="s">
        <v>116</v>
      </c>
      <c r="N79" s="173">
        <v>5</v>
      </c>
      <c r="O79" s="163"/>
      <c r="P79" s="163" t="s">
        <v>116</v>
      </c>
      <c r="Q79" s="162" t="s">
        <v>116</v>
      </c>
      <c r="R79" s="162" t="s">
        <v>116</v>
      </c>
      <c r="S79" s="162"/>
      <c r="T79" s="162" t="s">
        <v>31008</v>
      </c>
      <c r="U79" s="162" t="s">
        <v>30716</v>
      </c>
      <c r="V79" s="179" t="str">
        <f t="shared" si="8"/>
        <v>M100</v>
      </c>
      <c r="W79" s="179" t="str">
        <f t="shared" si="9"/>
        <v>V0</v>
      </c>
      <c r="X79" s="180" t="str">
        <f t="shared" si="10"/>
        <v>R</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t="s">
        <v>30795</v>
      </c>
      <c r="AB79" s="212" t="s">
        <v>33599</v>
      </c>
      <c r="AC79" s="212" t="s">
        <v>116</v>
      </c>
      <c r="AD79" s="212" t="s">
        <v>33749</v>
      </c>
      <c r="AE79" s="212" t="s">
        <v>33862</v>
      </c>
      <c r="AF79" s="212" t="s">
        <v>33992</v>
      </c>
      <c r="AG79" s="213" t="s">
        <v>34115</v>
      </c>
    </row>
    <row r="80" spans="1:33" ht="16.25" customHeight="1" x14ac:dyDescent="0.2">
      <c r="A80" s="155" t="str">
        <f>Input_Lieferant!B80&amp;""</f>
        <v>72</v>
      </c>
      <c r="B80" s="156" t="str">
        <f>Input_Lieferant!D80</f>
        <v>Materialkurztext DE 72</v>
      </c>
      <c r="C80" s="225" t="s">
        <v>30712</v>
      </c>
      <c r="D80" s="225" t="s">
        <v>30714</v>
      </c>
      <c r="E80" s="162"/>
      <c r="F80" s="162"/>
      <c r="G80" s="162" t="str">
        <f t="shared" si="11"/>
        <v>NORM</v>
      </c>
      <c r="H80" s="225" t="str">
        <f>IF(A80&lt;&gt;"", IF(Input_Lieferant!Y80="N", "0", IF(Input_Lieferant!Y80="X", "6", "")), "")</f>
        <v>6</v>
      </c>
      <c r="I80" s="162" t="s">
        <v>165</v>
      </c>
      <c r="J80" s="162" t="s">
        <v>114</v>
      </c>
      <c r="K80" s="225" t="s">
        <v>30715</v>
      </c>
      <c r="L80" s="158" t="s">
        <v>33489</v>
      </c>
      <c r="M80" s="162" t="s">
        <v>116</v>
      </c>
      <c r="N80" s="173">
        <v>1</v>
      </c>
      <c r="O80" s="163"/>
      <c r="P80" s="163" t="s">
        <v>116</v>
      </c>
      <c r="Q80" s="162" t="s">
        <v>116</v>
      </c>
      <c r="R80" s="162" t="s">
        <v>116</v>
      </c>
      <c r="S80" s="162"/>
      <c r="T80" s="162" t="s">
        <v>31008</v>
      </c>
      <c r="U80" s="162" t="s">
        <v>30717</v>
      </c>
      <c r="V80" s="179" t="str">
        <f t="shared" si="8"/>
        <v>M100</v>
      </c>
      <c r="W80" s="179" t="str">
        <f t="shared" si="9"/>
        <v>V0</v>
      </c>
      <c r="X80" s="180" t="str">
        <f t="shared" si="10"/>
        <v>R</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181">
        <f>IF(AND(Grunddaten!A80&lt;&gt;"", Y80&lt;&gt;""),2,"")</f>
        <v>2</v>
      </c>
      <c r="AA80" s="162" t="s">
        <v>30723</v>
      </c>
      <c r="AB80" s="212" t="s">
        <v>33600</v>
      </c>
      <c r="AC80" s="212" t="s">
        <v>116</v>
      </c>
      <c r="AD80" s="212" t="s">
        <v>33750</v>
      </c>
      <c r="AE80" s="212" t="s">
        <v>33863</v>
      </c>
      <c r="AF80" s="212" t="s">
        <v>33993</v>
      </c>
      <c r="AG80" s="213" t="s">
        <v>34116</v>
      </c>
    </row>
    <row r="81" spans="1:33" ht="16.25" customHeight="1" x14ac:dyDescent="0.2">
      <c r="A81" s="155" t="str">
        <f>Input_Lieferant!B81&amp;""</f>
        <v>73</v>
      </c>
      <c r="B81" s="156" t="str">
        <f>Input_Lieferant!D81</f>
        <v>Materialkurztext DE 73</v>
      </c>
      <c r="C81" s="225" t="s">
        <v>30711</v>
      </c>
      <c r="D81" s="225" t="s">
        <v>30713</v>
      </c>
      <c r="E81" s="162"/>
      <c r="F81" s="162"/>
      <c r="G81" s="162" t="str">
        <f t="shared" si="11"/>
        <v>NORM</v>
      </c>
      <c r="H81" s="225" t="str">
        <f>IF(A81&lt;&gt;"", IF(Input_Lieferant!Y81="N", "0", IF(Input_Lieferant!Y81="X", "6", "")), "")</f>
        <v>0</v>
      </c>
      <c r="I81" s="162" t="s">
        <v>166</v>
      </c>
      <c r="J81" s="162" t="s">
        <v>53</v>
      </c>
      <c r="K81" s="225" t="s">
        <v>30715</v>
      </c>
      <c r="L81" s="158" t="s">
        <v>33490</v>
      </c>
      <c r="M81" s="162" t="s">
        <v>116</v>
      </c>
      <c r="N81" s="173">
        <v>10</v>
      </c>
      <c r="O81" s="163"/>
      <c r="P81" s="163" t="s">
        <v>116</v>
      </c>
      <c r="Q81" s="162" t="s">
        <v>116</v>
      </c>
      <c r="R81" s="162" t="s">
        <v>116</v>
      </c>
      <c r="S81" s="162"/>
      <c r="T81" s="162" t="s">
        <v>31008</v>
      </c>
      <c r="U81" s="162" t="s">
        <v>30710</v>
      </c>
      <c r="V81" s="179" t="str">
        <f t="shared" si="8"/>
        <v>M100</v>
      </c>
      <c r="W81" s="179" t="str">
        <f t="shared" si="9"/>
        <v>V0</v>
      </c>
      <c r="X81" s="180" t="str">
        <f t="shared" si="10"/>
        <v>R</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81">
        <f>IF(AND(Grunddaten!A81&lt;&gt;"", Y81&lt;&gt;""),2,"")</f>
        <v>2</v>
      </c>
      <c r="AA81" s="162" t="s">
        <v>30793</v>
      </c>
      <c r="AB81" s="212" t="s">
        <v>33601</v>
      </c>
      <c r="AC81" s="212" t="s">
        <v>116</v>
      </c>
      <c r="AD81" s="212" t="s">
        <v>33751</v>
      </c>
      <c r="AE81" s="212" t="s">
        <v>33864</v>
      </c>
      <c r="AF81" s="212" t="s">
        <v>33994</v>
      </c>
      <c r="AG81" s="213" t="s">
        <v>34117</v>
      </c>
    </row>
    <row r="82" spans="1:33" ht="16.25" customHeight="1" x14ac:dyDescent="0.2">
      <c r="A82" s="155" t="str">
        <f>Input_Lieferant!B82&amp;""</f>
        <v>74</v>
      </c>
      <c r="B82" s="156" t="str">
        <f>Input_Lieferant!D82</f>
        <v>Materialkurztext DE 74</v>
      </c>
      <c r="C82" s="225" t="s">
        <v>30714</v>
      </c>
      <c r="D82" s="225" t="s">
        <v>30712</v>
      </c>
      <c r="E82" s="162"/>
      <c r="F82" s="162"/>
      <c r="G82" s="162" t="str">
        <f t="shared" si="11"/>
        <v>NORM</v>
      </c>
      <c r="H82" s="225" t="str">
        <f>IF(A82&lt;&gt;"", IF(Input_Lieferant!Y82="N", "0", IF(Input_Lieferant!Y82="X", "6", "")), "")</f>
        <v>0</v>
      </c>
      <c r="I82" s="162" t="s">
        <v>30730</v>
      </c>
      <c r="J82" s="162" t="s">
        <v>114</v>
      </c>
      <c r="K82" s="225" t="s">
        <v>30715</v>
      </c>
      <c r="L82" s="158" t="s">
        <v>33491</v>
      </c>
      <c r="M82" s="162" t="s">
        <v>116</v>
      </c>
      <c r="N82" s="173">
        <v>4</v>
      </c>
      <c r="O82" s="163"/>
      <c r="P82" s="163" t="s">
        <v>116</v>
      </c>
      <c r="Q82" s="162" t="s">
        <v>116</v>
      </c>
      <c r="R82" s="162" t="s">
        <v>116</v>
      </c>
      <c r="S82" s="162"/>
      <c r="T82" s="162" t="s">
        <v>31009</v>
      </c>
      <c r="U82" s="162" t="s">
        <v>30715</v>
      </c>
      <c r="V82" s="179" t="str">
        <f t="shared" si="8"/>
        <v>A100</v>
      </c>
      <c r="W82" s="179" t="str">
        <f t="shared" si="9"/>
        <v>V0</v>
      </c>
      <c r="X82" s="180" t="str">
        <f t="shared" si="10"/>
        <v>R</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t="s">
        <v>30630</v>
      </c>
      <c r="AB82" s="212" t="s">
        <v>33602</v>
      </c>
      <c r="AC82" s="212" t="s">
        <v>116</v>
      </c>
      <c r="AD82" s="212" t="s">
        <v>33752</v>
      </c>
      <c r="AE82" s="212" t="s">
        <v>33865</v>
      </c>
      <c r="AF82" s="212" t="s">
        <v>33995</v>
      </c>
      <c r="AG82" s="213" t="s">
        <v>34118</v>
      </c>
    </row>
    <row r="83" spans="1:33" ht="16.25" customHeight="1" x14ac:dyDescent="0.2">
      <c r="A83" s="155" t="str">
        <f>Input_Lieferant!B83&amp;""</f>
        <v>75</v>
      </c>
      <c r="B83" s="156" t="str">
        <f>Input_Lieferant!D83</f>
        <v>Materialkurztext DE 75</v>
      </c>
      <c r="C83" s="225" t="s">
        <v>30714</v>
      </c>
      <c r="D83" s="225" t="s">
        <v>30712</v>
      </c>
      <c r="E83" s="162"/>
      <c r="F83" s="162"/>
      <c r="G83" s="162" t="str">
        <f t="shared" si="11"/>
        <v>NORM</v>
      </c>
      <c r="H83" s="225" t="str">
        <f>IF(A83&lt;&gt;"", IF(Input_Lieferant!Y83="N", "0", IF(Input_Lieferant!Y83="X", "6", "")), "")</f>
        <v>0</v>
      </c>
      <c r="I83" s="162" t="s">
        <v>30739</v>
      </c>
      <c r="J83" s="162" t="s">
        <v>114</v>
      </c>
      <c r="K83" s="225" t="s">
        <v>30717</v>
      </c>
      <c r="L83" s="158" t="s">
        <v>33492</v>
      </c>
      <c r="M83" s="162" t="s">
        <v>116</v>
      </c>
      <c r="N83" s="173">
        <v>9</v>
      </c>
      <c r="O83" s="163"/>
      <c r="P83" s="163" t="s">
        <v>116</v>
      </c>
      <c r="Q83" s="162" t="s">
        <v>116</v>
      </c>
      <c r="R83" s="162" t="s">
        <v>116</v>
      </c>
      <c r="S83" s="162"/>
      <c r="T83" s="162" t="s">
        <v>31007</v>
      </c>
      <c r="U83" s="162" t="s">
        <v>30717</v>
      </c>
      <c r="V83" s="179" t="str">
        <f t="shared" si="8"/>
        <v>A100</v>
      </c>
      <c r="W83" s="179" t="str">
        <f t="shared" si="9"/>
        <v>V0</v>
      </c>
      <c r="X83" s="180" t="str">
        <f t="shared" si="10"/>
        <v>R</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t="s">
        <v>30790</v>
      </c>
      <c r="AB83" s="212" t="s">
        <v>33603</v>
      </c>
      <c r="AC83" s="212" t="s">
        <v>116</v>
      </c>
      <c r="AD83" s="212" t="s">
        <v>33753</v>
      </c>
      <c r="AE83" s="212" t="s">
        <v>33866</v>
      </c>
      <c r="AF83" s="212" t="s">
        <v>33996</v>
      </c>
      <c r="AG83" s="213" t="s">
        <v>34119</v>
      </c>
    </row>
    <row r="84" spans="1:33" ht="16.25" customHeight="1" x14ac:dyDescent="0.2">
      <c r="A84" s="155" t="str">
        <f>Input_Lieferant!B84&amp;""</f>
        <v>76</v>
      </c>
      <c r="B84" s="156" t="str">
        <f>Input_Lieferant!D84</f>
        <v>Materialkurztext DE 76</v>
      </c>
      <c r="C84" s="225" t="s">
        <v>30714</v>
      </c>
      <c r="D84" s="225" t="s">
        <v>30713</v>
      </c>
      <c r="E84" s="162"/>
      <c r="F84" s="162"/>
      <c r="G84" s="162" t="str">
        <f t="shared" si="11"/>
        <v>NORM</v>
      </c>
      <c r="H84" s="225" t="str">
        <f>IF(A84&lt;&gt;"", IF(Input_Lieferant!Y84="N", "0", IF(Input_Lieferant!Y84="X", "6", "")), "")</f>
        <v>6</v>
      </c>
      <c r="I84" s="162" t="s">
        <v>168</v>
      </c>
      <c r="J84" s="162" t="s">
        <v>114</v>
      </c>
      <c r="K84" s="225" t="s">
        <v>30718</v>
      </c>
      <c r="L84" s="158" t="s">
        <v>33493</v>
      </c>
      <c r="M84" s="162" t="s">
        <v>116</v>
      </c>
      <c r="N84" s="173">
        <v>10</v>
      </c>
      <c r="O84" s="163"/>
      <c r="P84" s="163" t="s">
        <v>116</v>
      </c>
      <c r="Q84" s="162" t="s">
        <v>116</v>
      </c>
      <c r="R84" s="162" t="s">
        <v>116</v>
      </c>
      <c r="S84" s="162"/>
      <c r="T84" s="162" t="s">
        <v>31010</v>
      </c>
      <c r="U84" s="162" t="s">
        <v>30718</v>
      </c>
      <c r="V84" s="179" t="str">
        <f t="shared" si="8"/>
        <v>A100</v>
      </c>
      <c r="W84" s="179" t="str">
        <f t="shared" si="9"/>
        <v>V0</v>
      </c>
      <c r="X84" s="180" t="str">
        <f t="shared" si="10"/>
        <v>R</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181">
        <f>IF(AND(Grunddaten!A84&lt;&gt;"", Y84&lt;&gt;""),2,"")</f>
        <v>2</v>
      </c>
      <c r="AA84" s="162" t="s">
        <v>30628</v>
      </c>
      <c r="AB84" s="212" t="s">
        <v>33604</v>
      </c>
      <c r="AC84" s="212" t="s">
        <v>116</v>
      </c>
      <c r="AD84" s="212" t="s">
        <v>33754</v>
      </c>
      <c r="AE84" s="212" t="s">
        <v>33867</v>
      </c>
      <c r="AF84" s="212" t="s">
        <v>33997</v>
      </c>
      <c r="AG84" s="213" t="s">
        <v>34120</v>
      </c>
    </row>
    <row r="85" spans="1:33" ht="16.25" customHeight="1" x14ac:dyDescent="0.2">
      <c r="A85" s="155" t="str">
        <f>Input_Lieferant!B85&amp;""</f>
        <v>77</v>
      </c>
      <c r="B85" s="156" t="str">
        <f>Input_Lieferant!D85</f>
        <v>Materialkurztext DE 77</v>
      </c>
      <c r="C85" s="225" t="s">
        <v>30712</v>
      </c>
      <c r="D85" s="225" t="s">
        <v>30714</v>
      </c>
      <c r="E85" s="162"/>
      <c r="F85" s="162"/>
      <c r="G85" s="162" t="str">
        <f t="shared" si="11"/>
        <v>NORM</v>
      </c>
      <c r="H85" s="225" t="str">
        <f>IF(A85&lt;&gt;"", IF(Input_Lieferant!Y85="N", "0", IF(Input_Lieferant!Y85="X", "6", "")), "")</f>
        <v>0</v>
      </c>
      <c r="I85" s="162" t="s">
        <v>30744</v>
      </c>
      <c r="J85" s="162" t="s">
        <v>114</v>
      </c>
      <c r="K85" s="225" t="s">
        <v>30717</v>
      </c>
      <c r="L85" s="158" t="s">
        <v>33494</v>
      </c>
      <c r="M85" s="162" t="s">
        <v>116</v>
      </c>
      <c r="N85" s="173">
        <v>9</v>
      </c>
      <c r="O85" s="163"/>
      <c r="P85" s="163" t="s">
        <v>116</v>
      </c>
      <c r="Q85" s="162" t="s">
        <v>116</v>
      </c>
      <c r="R85" s="162" t="s">
        <v>116</v>
      </c>
      <c r="S85" s="162"/>
      <c r="T85" s="162" t="s">
        <v>31008</v>
      </c>
      <c r="U85" s="162" t="s">
        <v>30716</v>
      </c>
      <c r="V85" s="179" t="str">
        <f t="shared" si="8"/>
        <v>M100</v>
      </c>
      <c r="W85" s="179" t="str">
        <f t="shared" si="9"/>
        <v>V0</v>
      </c>
      <c r="X85" s="180" t="str">
        <f t="shared" si="10"/>
        <v>R</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t="s">
        <v>30794</v>
      </c>
      <c r="AB85" s="212" t="s">
        <v>33605</v>
      </c>
      <c r="AC85" s="212" t="s">
        <v>116</v>
      </c>
      <c r="AD85" s="212" t="s">
        <v>33755</v>
      </c>
      <c r="AE85" s="212" t="s">
        <v>33868</v>
      </c>
      <c r="AF85" s="212" t="s">
        <v>33998</v>
      </c>
      <c r="AG85" s="213" t="s">
        <v>34121</v>
      </c>
    </row>
    <row r="86" spans="1:33" ht="16.25" customHeight="1" x14ac:dyDescent="0.2">
      <c r="A86" s="155" t="str">
        <f>Input_Lieferant!B86&amp;""</f>
        <v>78</v>
      </c>
      <c r="B86" s="156" t="str">
        <f>Input_Lieferant!D86</f>
        <v>Materialkurztext DE 78</v>
      </c>
      <c r="C86" s="225" t="s">
        <v>30712</v>
      </c>
      <c r="D86" s="225" t="s">
        <v>30713</v>
      </c>
      <c r="E86" s="162"/>
      <c r="F86" s="162"/>
      <c r="G86" s="162" t="str">
        <f t="shared" si="11"/>
        <v>NORM</v>
      </c>
      <c r="H86" s="225" t="str">
        <f>IF(A86&lt;&gt;"", IF(Input_Lieferant!Y86="N", "0", IF(Input_Lieferant!Y86="X", "6", "")), "")</f>
        <v>6</v>
      </c>
      <c r="I86" s="162" t="s">
        <v>30742</v>
      </c>
      <c r="J86" s="162" t="s">
        <v>114</v>
      </c>
      <c r="K86" s="225" t="s">
        <v>30710</v>
      </c>
      <c r="L86" s="158" t="s">
        <v>33495</v>
      </c>
      <c r="M86" s="162" t="s">
        <v>116</v>
      </c>
      <c r="N86" s="173">
        <v>9</v>
      </c>
      <c r="O86" s="163"/>
      <c r="P86" s="163" t="s">
        <v>116</v>
      </c>
      <c r="Q86" s="162" t="s">
        <v>116</v>
      </c>
      <c r="R86" s="162" t="s">
        <v>116</v>
      </c>
      <c r="S86" s="162"/>
      <c r="T86" s="162" t="s">
        <v>31008</v>
      </c>
      <c r="U86" s="162" t="s">
        <v>30717</v>
      </c>
      <c r="V86" s="179" t="str">
        <f t="shared" si="8"/>
        <v>M100</v>
      </c>
      <c r="W86" s="179" t="str">
        <f t="shared" si="9"/>
        <v>V0</v>
      </c>
      <c r="X86" s="180" t="str">
        <f t="shared" si="10"/>
        <v>R</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t="s">
        <v>30722</v>
      </c>
      <c r="AB86" s="212" t="s">
        <v>33606</v>
      </c>
      <c r="AC86" s="212" t="s">
        <v>116</v>
      </c>
      <c r="AD86" s="212" t="s">
        <v>33756</v>
      </c>
      <c r="AE86" s="212" t="s">
        <v>33869</v>
      </c>
      <c r="AF86" s="212" t="s">
        <v>33999</v>
      </c>
      <c r="AG86" s="213" t="s">
        <v>34122</v>
      </c>
    </row>
    <row r="87" spans="1:33" ht="16.25" customHeight="1" x14ac:dyDescent="0.2">
      <c r="A87" s="155" t="str">
        <f>Input_Lieferant!B87&amp;""</f>
        <v>79</v>
      </c>
      <c r="B87" s="156" t="str">
        <f>Input_Lieferant!D87</f>
        <v>Materialkurztext DE 79</v>
      </c>
      <c r="C87" s="225" t="s">
        <v>30714</v>
      </c>
      <c r="D87" s="225" t="s">
        <v>30713</v>
      </c>
      <c r="E87" s="162"/>
      <c r="F87" s="162"/>
      <c r="G87" s="162" t="str">
        <f t="shared" si="11"/>
        <v>NORM</v>
      </c>
      <c r="H87" s="225" t="str">
        <f>IF(A87&lt;&gt;"", IF(Input_Lieferant!Y87="N", "0", IF(Input_Lieferant!Y87="X", "6", "")), "")</f>
        <v>6</v>
      </c>
      <c r="I87" s="162" t="s">
        <v>30751</v>
      </c>
      <c r="J87" s="162" t="s">
        <v>53</v>
      </c>
      <c r="K87" s="225" t="s">
        <v>30710</v>
      </c>
      <c r="L87" s="158" t="s">
        <v>33496</v>
      </c>
      <c r="M87" s="162" t="s">
        <v>116</v>
      </c>
      <c r="N87" s="173">
        <v>2</v>
      </c>
      <c r="O87" s="163"/>
      <c r="P87" s="163" t="s">
        <v>116</v>
      </c>
      <c r="Q87" s="162" t="s">
        <v>116</v>
      </c>
      <c r="R87" s="162" t="s">
        <v>116</v>
      </c>
      <c r="S87" s="162"/>
      <c r="T87" s="162" t="s">
        <v>31008</v>
      </c>
      <c r="U87" s="162" t="s">
        <v>30716</v>
      </c>
      <c r="V87" s="179" t="str">
        <f t="shared" si="8"/>
        <v>A100</v>
      </c>
      <c r="W87" s="179" t="str">
        <f t="shared" si="9"/>
        <v>V0</v>
      </c>
      <c r="X87" s="180" t="str">
        <f t="shared" si="10"/>
        <v>R</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181">
        <f>IF(AND(Grunddaten!A87&lt;&gt;"", Y87&lt;&gt;""),2,"")</f>
        <v>2</v>
      </c>
      <c r="AA87" s="162" t="s">
        <v>30792</v>
      </c>
      <c r="AB87" s="212" t="s">
        <v>33607</v>
      </c>
      <c r="AC87" s="212" t="s">
        <v>116</v>
      </c>
      <c r="AD87" s="212" t="s">
        <v>33757</v>
      </c>
      <c r="AE87" s="212" t="s">
        <v>33870</v>
      </c>
      <c r="AF87" s="212" t="s">
        <v>34000</v>
      </c>
      <c r="AG87" s="213" t="s">
        <v>34123</v>
      </c>
    </row>
    <row r="88" spans="1:33" ht="16.25" customHeight="1" x14ac:dyDescent="0.2">
      <c r="A88" s="155" t="str">
        <f>Input_Lieferant!B88&amp;""</f>
        <v>80</v>
      </c>
      <c r="B88" s="156" t="str">
        <f>Input_Lieferant!D88</f>
        <v>Materialkurztext DE 80</v>
      </c>
      <c r="C88" s="225" t="s">
        <v>30712</v>
      </c>
      <c r="D88" s="225" t="s">
        <v>30712</v>
      </c>
      <c r="E88" s="162"/>
      <c r="F88" s="162"/>
      <c r="G88" s="162" t="str">
        <f t="shared" si="11"/>
        <v>NORM</v>
      </c>
      <c r="H88" s="225" t="str">
        <f>IF(A88&lt;&gt;"", IF(Input_Lieferant!Y88="N", "0", IF(Input_Lieferant!Y88="X", "6", "")), "")</f>
        <v>6</v>
      </c>
      <c r="I88" s="162" t="s">
        <v>160</v>
      </c>
      <c r="J88" s="162" t="s">
        <v>114</v>
      </c>
      <c r="K88" s="225" t="s">
        <v>30710</v>
      </c>
      <c r="L88" s="158" t="s">
        <v>33497</v>
      </c>
      <c r="M88" s="162" t="s">
        <v>116</v>
      </c>
      <c r="N88" s="173">
        <v>1</v>
      </c>
      <c r="O88" s="163"/>
      <c r="P88" s="163" t="s">
        <v>116</v>
      </c>
      <c r="Q88" s="162" t="s">
        <v>116</v>
      </c>
      <c r="R88" s="162" t="s">
        <v>116</v>
      </c>
      <c r="S88" s="162"/>
      <c r="T88" s="162" t="s">
        <v>31007</v>
      </c>
      <c r="U88" s="162" t="s">
        <v>30710</v>
      </c>
      <c r="V88" s="179" t="str">
        <f t="shared" si="8"/>
        <v>M100</v>
      </c>
      <c r="W88" s="179" t="str">
        <f t="shared" si="9"/>
        <v>V0</v>
      </c>
      <c r="X88" s="180" t="str">
        <f t="shared" si="10"/>
        <v>R</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181">
        <f>IF(AND(Grunddaten!A88&lt;&gt;"", Y88&lt;&gt;""),2,"")</f>
        <v>2</v>
      </c>
      <c r="AA88" s="162" t="s">
        <v>30719</v>
      </c>
      <c r="AB88" s="212" t="s">
        <v>33608</v>
      </c>
      <c r="AC88" s="212" t="s">
        <v>116</v>
      </c>
      <c r="AD88" s="212" t="s">
        <v>33758</v>
      </c>
      <c r="AE88" s="212" t="s">
        <v>33871</v>
      </c>
      <c r="AF88" s="212" t="s">
        <v>34001</v>
      </c>
      <c r="AG88" s="213" t="s">
        <v>34124</v>
      </c>
    </row>
    <row r="89" spans="1:33" ht="16.25" customHeight="1" x14ac:dyDescent="0.2">
      <c r="A89" s="155" t="str">
        <f>Input_Lieferant!B89&amp;""</f>
        <v>81</v>
      </c>
      <c r="B89" s="156" t="str">
        <f>Input_Lieferant!D89</f>
        <v>Materialkurztext DE 81</v>
      </c>
      <c r="C89" s="225" t="s">
        <v>30713</v>
      </c>
      <c r="D89" s="225" t="s">
        <v>30713</v>
      </c>
      <c r="E89" s="162"/>
      <c r="F89" s="162"/>
      <c r="G89" s="162" t="str">
        <f t="shared" si="11"/>
        <v>NORM</v>
      </c>
      <c r="H89" s="225" t="str">
        <f>IF(A89&lt;&gt;"", IF(Input_Lieferant!Y89="N", "0", IF(Input_Lieferant!Y89="X", "6", "")), "")</f>
        <v>0</v>
      </c>
      <c r="I89" s="162" t="s">
        <v>157</v>
      </c>
      <c r="J89" s="162" t="s">
        <v>114</v>
      </c>
      <c r="K89" s="225" t="s">
        <v>30718</v>
      </c>
      <c r="L89" s="158" t="s">
        <v>33498</v>
      </c>
      <c r="M89" s="162" t="s">
        <v>116</v>
      </c>
      <c r="N89" s="173">
        <v>5</v>
      </c>
      <c r="O89" s="163"/>
      <c r="P89" s="163" t="s">
        <v>116</v>
      </c>
      <c r="Q89" s="162" t="s">
        <v>116</v>
      </c>
      <c r="R89" s="162" t="s">
        <v>116</v>
      </c>
      <c r="S89" s="162"/>
      <c r="T89" s="162" t="s">
        <v>31009</v>
      </c>
      <c r="U89" s="162" t="s">
        <v>30718</v>
      </c>
      <c r="V89" s="179" t="str">
        <f t="shared" si="8"/>
        <v>M100</v>
      </c>
      <c r="W89" s="179" t="str">
        <f t="shared" si="9"/>
        <v>V0</v>
      </c>
      <c r="X89" s="180" t="str">
        <f t="shared" si="10"/>
        <v>R</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81">
        <f>IF(AND(Grunddaten!A89&lt;&gt;"", Y89&lt;&gt;""),2,"")</f>
        <v>2</v>
      </c>
      <c r="AA89" s="162" t="s">
        <v>30632</v>
      </c>
      <c r="AB89" s="212" t="s">
        <v>33609</v>
      </c>
      <c r="AC89" s="212" t="s">
        <v>116</v>
      </c>
      <c r="AD89" s="212" t="s">
        <v>33759</v>
      </c>
      <c r="AE89" s="212" t="s">
        <v>33872</v>
      </c>
      <c r="AF89" s="212" t="s">
        <v>34002</v>
      </c>
      <c r="AG89" s="213" t="s">
        <v>34125</v>
      </c>
    </row>
    <row r="90" spans="1:33" ht="16.25" customHeight="1" x14ac:dyDescent="0.2">
      <c r="A90" s="155" t="str">
        <f>Input_Lieferant!B90&amp;""</f>
        <v>82</v>
      </c>
      <c r="B90" s="156" t="str">
        <f>Input_Lieferant!D90</f>
        <v>Materialkurztext DE 82</v>
      </c>
      <c r="C90" s="225" t="s">
        <v>30714</v>
      </c>
      <c r="D90" s="225" t="s">
        <v>30712</v>
      </c>
      <c r="E90" s="162"/>
      <c r="F90" s="162"/>
      <c r="G90" s="162" t="str">
        <f t="shared" si="11"/>
        <v>NORM</v>
      </c>
      <c r="H90" s="225" t="str">
        <f>IF(A90&lt;&gt;"", IF(Input_Lieferant!Y90="N", "0", IF(Input_Lieferant!Y90="X", "6", "")), "")</f>
        <v>6</v>
      </c>
      <c r="I90" s="162" t="s">
        <v>30750</v>
      </c>
      <c r="J90" s="162" t="s">
        <v>53</v>
      </c>
      <c r="K90" s="225" t="s">
        <v>30717</v>
      </c>
      <c r="L90" s="158" t="s">
        <v>33499</v>
      </c>
      <c r="M90" s="162" t="s">
        <v>116</v>
      </c>
      <c r="N90" s="173">
        <v>4</v>
      </c>
      <c r="O90" s="163"/>
      <c r="P90" s="163" t="s">
        <v>116</v>
      </c>
      <c r="Q90" s="162" t="s">
        <v>116</v>
      </c>
      <c r="R90" s="162" t="s">
        <v>116</v>
      </c>
      <c r="S90" s="162"/>
      <c r="T90" s="162" t="s">
        <v>31007</v>
      </c>
      <c r="U90" s="162" t="s">
        <v>30715</v>
      </c>
      <c r="V90" s="179" t="str">
        <f t="shared" si="8"/>
        <v>A100</v>
      </c>
      <c r="W90" s="179" t="str">
        <f t="shared" si="9"/>
        <v>V0</v>
      </c>
      <c r="X90" s="180" t="str">
        <f t="shared" si="10"/>
        <v>R</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181">
        <f>IF(AND(Grunddaten!A90&lt;&gt;"", Y90&lt;&gt;""),2,"")</f>
        <v>2</v>
      </c>
      <c r="AA90" s="162" t="s">
        <v>30794</v>
      </c>
      <c r="AB90" s="212" t="s">
        <v>33610</v>
      </c>
      <c r="AC90" s="212" t="s">
        <v>116</v>
      </c>
      <c r="AD90" s="212" t="s">
        <v>33760</v>
      </c>
      <c r="AE90" s="212" t="s">
        <v>33873</v>
      </c>
      <c r="AF90" s="212" t="s">
        <v>34003</v>
      </c>
      <c r="AG90" s="213" t="s">
        <v>34126</v>
      </c>
    </row>
    <row r="91" spans="1:33" ht="16.25" customHeight="1" x14ac:dyDescent="0.2">
      <c r="A91" s="155" t="str">
        <f>Input_Lieferant!B91&amp;""</f>
        <v>83</v>
      </c>
      <c r="B91" s="156" t="str">
        <f>Input_Lieferant!D91</f>
        <v>Materialkurztext DE 83</v>
      </c>
      <c r="C91" s="225" t="s">
        <v>30713</v>
      </c>
      <c r="D91" s="225" t="s">
        <v>30712</v>
      </c>
      <c r="E91" s="162"/>
      <c r="F91" s="162"/>
      <c r="G91" s="162" t="str">
        <f t="shared" si="11"/>
        <v>NORM</v>
      </c>
      <c r="H91" s="225" t="str">
        <f>IF(A91&lt;&gt;"", IF(Input_Lieferant!Y91="N", "0", IF(Input_Lieferant!Y91="X", "6", "")), "")</f>
        <v>0</v>
      </c>
      <c r="I91" s="162" t="s">
        <v>30732</v>
      </c>
      <c r="J91" s="162" t="s">
        <v>53</v>
      </c>
      <c r="K91" s="225" t="s">
        <v>30710</v>
      </c>
      <c r="L91" s="158" t="s">
        <v>33500</v>
      </c>
      <c r="M91" s="162" t="s">
        <v>116</v>
      </c>
      <c r="N91" s="173">
        <v>5</v>
      </c>
      <c r="O91" s="163"/>
      <c r="P91" s="163" t="s">
        <v>116</v>
      </c>
      <c r="Q91" s="162" t="s">
        <v>116</v>
      </c>
      <c r="R91" s="162" t="s">
        <v>116</v>
      </c>
      <c r="S91" s="162"/>
      <c r="T91" s="162" t="s">
        <v>31010</v>
      </c>
      <c r="U91" s="162" t="s">
        <v>30717</v>
      </c>
      <c r="V91" s="179" t="str">
        <f t="shared" si="8"/>
        <v>M100</v>
      </c>
      <c r="W91" s="179" t="str">
        <f t="shared" si="9"/>
        <v>V0</v>
      </c>
      <c r="X91" s="180" t="str">
        <f t="shared" si="10"/>
        <v>R</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181">
        <f>IF(AND(Grunddaten!A91&lt;&gt;"", Y91&lt;&gt;""),2,"")</f>
        <v>2</v>
      </c>
      <c r="AA91" s="162" t="s">
        <v>30802</v>
      </c>
      <c r="AB91" s="212" t="s">
        <v>33611</v>
      </c>
      <c r="AC91" s="212" t="s">
        <v>116</v>
      </c>
      <c r="AD91" s="212" t="s">
        <v>33761</v>
      </c>
      <c r="AE91" s="212" t="s">
        <v>33874</v>
      </c>
      <c r="AF91" s="212" t="s">
        <v>34004</v>
      </c>
      <c r="AG91" s="213" t="s">
        <v>34127</v>
      </c>
    </row>
    <row r="92" spans="1:33" ht="16.25" customHeight="1" x14ac:dyDescent="0.2">
      <c r="A92" s="155" t="str">
        <f>Input_Lieferant!B92&amp;""</f>
        <v>84</v>
      </c>
      <c r="B92" s="156" t="str">
        <f>Input_Lieferant!D92</f>
        <v>Materialkurztext DE 84</v>
      </c>
      <c r="C92" s="225" t="s">
        <v>30711</v>
      </c>
      <c r="D92" s="225" t="s">
        <v>30714</v>
      </c>
      <c r="E92" s="162"/>
      <c r="F92" s="162"/>
      <c r="G92" s="162" t="str">
        <f t="shared" si="11"/>
        <v>NORM</v>
      </c>
      <c r="H92" s="225" t="str">
        <f>IF(A92&lt;&gt;"", IF(Input_Lieferant!Y92="N", "0", IF(Input_Lieferant!Y92="X", "6", "")), "")</f>
        <v>6</v>
      </c>
      <c r="I92" s="162" t="s">
        <v>166</v>
      </c>
      <c r="J92" s="162" t="s">
        <v>114</v>
      </c>
      <c r="K92" s="225" t="s">
        <v>30715</v>
      </c>
      <c r="L92" s="158" t="s">
        <v>33501</v>
      </c>
      <c r="M92" s="162" t="s">
        <v>116</v>
      </c>
      <c r="N92" s="173">
        <v>7</v>
      </c>
      <c r="O92" s="163"/>
      <c r="P92" s="163" t="s">
        <v>116</v>
      </c>
      <c r="Q92" s="162" t="s">
        <v>116</v>
      </c>
      <c r="R92" s="162" t="s">
        <v>116</v>
      </c>
      <c r="S92" s="162"/>
      <c r="T92" s="162" t="s">
        <v>31009</v>
      </c>
      <c r="U92" s="162" t="s">
        <v>30717</v>
      </c>
      <c r="V92" s="179" t="str">
        <f t="shared" si="8"/>
        <v>M100</v>
      </c>
      <c r="W92" s="179" t="str">
        <f t="shared" si="9"/>
        <v>V0</v>
      </c>
      <c r="X92" s="180" t="str">
        <f t="shared" si="10"/>
        <v>R</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181">
        <f>IF(AND(Grunddaten!A92&lt;&gt;"", Y92&lt;&gt;""),2,"")</f>
        <v>2</v>
      </c>
      <c r="AA92" s="162" t="s">
        <v>30790</v>
      </c>
      <c r="AB92" s="212" t="s">
        <v>33612</v>
      </c>
      <c r="AC92" s="212" t="s">
        <v>116</v>
      </c>
      <c r="AD92" s="212" t="s">
        <v>33762</v>
      </c>
      <c r="AE92" s="212" t="s">
        <v>33875</v>
      </c>
      <c r="AF92" s="212" t="s">
        <v>34005</v>
      </c>
      <c r="AG92" s="213" t="s">
        <v>34128</v>
      </c>
    </row>
    <row r="93" spans="1:33" ht="16.25" customHeight="1" x14ac:dyDescent="0.2">
      <c r="A93" s="155" t="str">
        <f>Input_Lieferant!B93&amp;""</f>
        <v>85</v>
      </c>
      <c r="B93" s="156" t="str">
        <f>Input_Lieferant!D93</f>
        <v>Materialkurztext DE 85</v>
      </c>
      <c r="C93" s="225" t="s">
        <v>30714</v>
      </c>
      <c r="D93" s="225" t="s">
        <v>30714</v>
      </c>
      <c r="E93" s="162"/>
      <c r="F93" s="162"/>
      <c r="G93" s="162" t="str">
        <f t="shared" si="11"/>
        <v>NORM</v>
      </c>
      <c r="H93" s="225" t="str">
        <f>IF(A93&lt;&gt;"", IF(Input_Lieferant!Y93="N", "0", IF(Input_Lieferant!Y93="X", "6", "")), "")</f>
        <v>0</v>
      </c>
      <c r="I93" s="162" t="s">
        <v>30735</v>
      </c>
      <c r="J93" s="162" t="s">
        <v>114</v>
      </c>
      <c r="K93" s="225" t="s">
        <v>30718</v>
      </c>
      <c r="L93" s="158" t="s">
        <v>33502</v>
      </c>
      <c r="M93" s="162" t="s">
        <v>116</v>
      </c>
      <c r="N93" s="173">
        <v>8</v>
      </c>
      <c r="O93" s="163"/>
      <c r="P93" s="163" t="s">
        <v>116</v>
      </c>
      <c r="Q93" s="162" t="s">
        <v>116</v>
      </c>
      <c r="R93" s="162" t="s">
        <v>116</v>
      </c>
      <c r="S93" s="162"/>
      <c r="T93" s="162" t="s">
        <v>31010</v>
      </c>
      <c r="U93" s="162" t="s">
        <v>30710</v>
      </c>
      <c r="V93" s="179" t="str">
        <f t="shared" si="8"/>
        <v>A100</v>
      </c>
      <c r="W93" s="179" t="str">
        <f t="shared" si="9"/>
        <v>V0</v>
      </c>
      <c r="X93" s="180" t="str">
        <f t="shared" si="10"/>
        <v>R</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t="s">
        <v>30720</v>
      </c>
      <c r="AB93" s="212" t="s">
        <v>33613</v>
      </c>
      <c r="AC93" s="212" t="s">
        <v>116</v>
      </c>
      <c r="AD93" s="212" t="s">
        <v>33763</v>
      </c>
      <c r="AE93" s="212" t="s">
        <v>33876</v>
      </c>
      <c r="AF93" s="212" t="s">
        <v>34006</v>
      </c>
      <c r="AG93" s="213" t="s">
        <v>34129</v>
      </c>
    </row>
    <row r="94" spans="1:33" ht="16.25" customHeight="1" x14ac:dyDescent="0.2">
      <c r="A94" s="155" t="str">
        <f>Input_Lieferant!B94&amp;""</f>
        <v>86</v>
      </c>
      <c r="B94" s="156" t="str">
        <f>Input_Lieferant!D94</f>
        <v>Materialkurztext DE 86</v>
      </c>
      <c r="C94" s="225" t="s">
        <v>30711</v>
      </c>
      <c r="D94" s="225" t="s">
        <v>30711</v>
      </c>
      <c r="E94" s="162"/>
      <c r="F94" s="162"/>
      <c r="G94" s="162" t="str">
        <f t="shared" si="11"/>
        <v>NORM</v>
      </c>
      <c r="H94" s="225" t="str">
        <f>IF(A94&lt;&gt;"", IF(Input_Lieferant!Y94="N", "0", IF(Input_Lieferant!Y94="X", "6", "")), "")</f>
        <v>6</v>
      </c>
      <c r="I94" s="162" t="s">
        <v>30738</v>
      </c>
      <c r="J94" s="162" t="s">
        <v>114</v>
      </c>
      <c r="K94" s="225" t="s">
        <v>30717</v>
      </c>
      <c r="L94" s="158" t="s">
        <v>33503</v>
      </c>
      <c r="M94" s="162" t="s">
        <v>116</v>
      </c>
      <c r="N94" s="173">
        <v>8</v>
      </c>
      <c r="O94" s="163"/>
      <c r="P94" s="163" t="s">
        <v>116</v>
      </c>
      <c r="Q94" s="162" t="s">
        <v>116</v>
      </c>
      <c r="R94" s="162" t="s">
        <v>116</v>
      </c>
      <c r="S94" s="162"/>
      <c r="T94" s="162" t="s">
        <v>31007</v>
      </c>
      <c r="U94" s="162" t="s">
        <v>30715</v>
      </c>
      <c r="V94" s="179" t="str">
        <f t="shared" si="8"/>
        <v>M100</v>
      </c>
      <c r="W94" s="179" t="str">
        <f t="shared" si="9"/>
        <v>V0</v>
      </c>
      <c r="X94" s="180" t="str">
        <f t="shared" si="10"/>
        <v>R</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t="s">
        <v>30719</v>
      </c>
      <c r="AB94" s="212" t="s">
        <v>33614</v>
      </c>
      <c r="AC94" s="212" t="s">
        <v>116</v>
      </c>
      <c r="AD94" s="212" t="s">
        <v>33764</v>
      </c>
      <c r="AE94" s="212" t="s">
        <v>33877</v>
      </c>
      <c r="AF94" s="212" t="s">
        <v>34007</v>
      </c>
      <c r="AG94" s="213" t="s">
        <v>34130</v>
      </c>
    </row>
    <row r="95" spans="1:33" ht="16.25" customHeight="1" x14ac:dyDescent="0.2">
      <c r="A95" s="155" t="str">
        <f>Input_Lieferant!B95&amp;""</f>
        <v>87</v>
      </c>
      <c r="B95" s="156" t="str">
        <f>Input_Lieferant!D95</f>
        <v>Materialkurztext DE 87</v>
      </c>
      <c r="C95" s="225" t="s">
        <v>30713</v>
      </c>
      <c r="D95" s="225" t="s">
        <v>30711</v>
      </c>
      <c r="E95" s="162"/>
      <c r="F95" s="162"/>
      <c r="G95" s="162" t="str">
        <f t="shared" si="11"/>
        <v>NORM</v>
      </c>
      <c r="H95" s="225" t="str">
        <f>IF(A95&lt;&gt;"", IF(Input_Lieferant!Y95="N", "0", IF(Input_Lieferant!Y95="X", "6", "")), "")</f>
        <v>6</v>
      </c>
      <c r="I95" s="162" t="s">
        <v>30737</v>
      </c>
      <c r="J95" s="162" t="s">
        <v>53</v>
      </c>
      <c r="K95" s="225" t="s">
        <v>30710</v>
      </c>
      <c r="L95" s="158" t="s">
        <v>33504</v>
      </c>
      <c r="M95" s="162" t="s">
        <v>116</v>
      </c>
      <c r="N95" s="173">
        <v>10</v>
      </c>
      <c r="O95" s="163"/>
      <c r="P95" s="163" t="s">
        <v>116</v>
      </c>
      <c r="Q95" s="162" t="s">
        <v>116</v>
      </c>
      <c r="R95" s="162" t="s">
        <v>116</v>
      </c>
      <c r="S95" s="162"/>
      <c r="T95" s="162" t="s">
        <v>31007</v>
      </c>
      <c r="U95" s="162" t="s">
        <v>30715</v>
      </c>
      <c r="V95" s="179" t="str">
        <f t="shared" si="8"/>
        <v>M100</v>
      </c>
      <c r="W95" s="179" t="str">
        <f t="shared" si="9"/>
        <v>V0</v>
      </c>
      <c r="X95" s="180" t="str">
        <f t="shared" si="10"/>
        <v>R</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181">
        <f>IF(AND(Grunddaten!A95&lt;&gt;"", Y95&lt;&gt;""),2,"")</f>
        <v>2</v>
      </c>
      <c r="AA95" s="162" t="s">
        <v>30791</v>
      </c>
      <c r="AB95" s="212" t="s">
        <v>33615</v>
      </c>
      <c r="AC95" s="212" t="s">
        <v>116</v>
      </c>
      <c r="AD95" s="212" t="s">
        <v>33765</v>
      </c>
      <c r="AE95" s="212" t="s">
        <v>33878</v>
      </c>
      <c r="AF95" s="212" t="s">
        <v>34008</v>
      </c>
      <c r="AG95" s="213" t="s">
        <v>34131</v>
      </c>
    </row>
    <row r="96" spans="1:33" ht="16.25" customHeight="1" x14ac:dyDescent="0.2">
      <c r="A96" s="155" t="str">
        <f>Input_Lieferant!B96&amp;""</f>
        <v>88</v>
      </c>
      <c r="B96" s="156" t="str">
        <f>Input_Lieferant!D96</f>
        <v>Materialkurztext DE 88</v>
      </c>
      <c r="C96" s="225" t="s">
        <v>30711</v>
      </c>
      <c r="D96" s="225" t="s">
        <v>30711</v>
      </c>
      <c r="E96" s="162"/>
      <c r="F96" s="162"/>
      <c r="G96" s="162" t="str">
        <f t="shared" si="11"/>
        <v>NORM</v>
      </c>
      <c r="H96" s="225" t="str">
        <f>IF(A96&lt;&gt;"", IF(Input_Lieferant!Y96="N", "0", IF(Input_Lieferant!Y96="X", "6", "")), "")</f>
        <v>0</v>
      </c>
      <c r="I96" s="162" t="s">
        <v>166</v>
      </c>
      <c r="J96" s="162" t="s">
        <v>53</v>
      </c>
      <c r="K96" s="225" t="s">
        <v>30715</v>
      </c>
      <c r="L96" s="158" t="s">
        <v>33505</v>
      </c>
      <c r="M96" s="162" t="s">
        <v>116</v>
      </c>
      <c r="N96" s="173">
        <v>2</v>
      </c>
      <c r="O96" s="163"/>
      <c r="P96" s="163" t="s">
        <v>116</v>
      </c>
      <c r="Q96" s="162" t="s">
        <v>116</v>
      </c>
      <c r="R96" s="162" t="s">
        <v>116</v>
      </c>
      <c r="S96" s="162"/>
      <c r="T96" s="162" t="s">
        <v>31007</v>
      </c>
      <c r="U96" s="162" t="s">
        <v>30716</v>
      </c>
      <c r="V96" s="179" t="str">
        <f t="shared" si="8"/>
        <v>M100</v>
      </c>
      <c r="W96" s="179" t="str">
        <f t="shared" si="9"/>
        <v>V0</v>
      </c>
      <c r="X96" s="180" t="str">
        <f t="shared" si="10"/>
        <v>R</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181">
        <f>IF(AND(Grunddaten!A96&lt;&gt;"", Y96&lt;&gt;""),2,"")</f>
        <v>2</v>
      </c>
      <c r="AA96" s="162" t="s">
        <v>30788</v>
      </c>
      <c r="AB96" s="212" t="s">
        <v>33616</v>
      </c>
      <c r="AC96" s="212" t="s">
        <v>116</v>
      </c>
      <c r="AD96" s="212" t="s">
        <v>33766</v>
      </c>
      <c r="AE96" s="212" t="s">
        <v>33879</v>
      </c>
      <c r="AF96" s="212" t="s">
        <v>34009</v>
      </c>
      <c r="AG96" s="213" t="s">
        <v>34132</v>
      </c>
    </row>
    <row r="97" spans="1:33" ht="16.25" customHeight="1" x14ac:dyDescent="0.2">
      <c r="A97" s="155" t="str">
        <f>Input_Lieferant!B97&amp;""</f>
        <v>89</v>
      </c>
      <c r="B97" s="156" t="str">
        <f>Input_Lieferant!D97</f>
        <v>Materialkurztext DE 89</v>
      </c>
      <c r="C97" s="225" t="s">
        <v>30714</v>
      </c>
      <c r="D97" s="225" t="s">
        <v>30714</v>
      </c>
      <c r="E97" s="162"/>
      <c r="F97" s="162"/>
      <c r="G97" s="162" t="str">
        <f t="shared" si="11"/>
        <v>NORM</v>
      </c>
      <c r="H97" s="225" t="str">
        <f>IF(A97&lt;&gt;"", IF(Input_Lieferant!Y97="N", "0", IF(Input_Lieferant!Y97="X", "6", "")), "")</f>
        <v>0</v>
      </c>
      <c r="I97" s="162" t="s">
        <v>30734</v>
      </c>
      <c r="J97" s="162" t="s">
        <v>53</v>
      </c>
      <c r="K97" s="225" t="s">
        <v>30710</v>
      </c>
      <c r="L97" s="158" t="s">
        <v>33506</v>
      </c>
      <c r="M97" s="162" t="s">
        <v>116</v>
      </c>
      <c r="N97" s="173">
        <v>10</v>
      </c>
      <c r="O97" s="163"/>
      <c r="P97" s="163" t="s">
        <v>116</v>
      </c>
      <c r="Q97" s="162" t="s">
        <v>116</v>
      </c>
      <c r="R97" s="162" t="s">
        <v>116</v>
      </c>
      <c r="S97" s="162"/>
      <c r="T97" s="162" t="s">
        <v>31008</v>
      </c>
      <c r="U97" s="162" t="s">
        <v>30717</v>
      </c>
      <c r="V97" s="179" t="str">
        <f t="shared" si="8"/>
        <v>A100</v>
      </c>
      <c r="W97" s="179" t="str">
        <f t="shared" si="9"/>
        <v>V0</v>
      </c>
      <c r="X97" s="180" t="str">
        <f t="shared" si="10"/>
        <v>R</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181">
        <f>IF(AND(Grunddaten!A97&lt;&gt;"", Y97&lt;&gt;""),2,"")</f>
        <v>2</v>
      </c>
      <c r="AA97" s="162" t="s">
        <v>30789</v>
      </c>
      <c r="AB97" s="212" t="s">
        <v>33617</v>
      </c>
      <c r="AC97" s="212" t="s">
        <v>116</v>
      </c>
      <c r="AD97" s="212" t="s">
        <v>33767</v>
      </c>
      <c r="AE97" s="212" t="s">
        <v>33880</v>
      </c>
      <c r="AF97" s="212" t="s">
        <v>34010</v>
      </c>
      <c r="AG97" s="213" t="s">
        <v>34133</v>
      </c>
    </row>
    <row r="98" spans="1:33" ht="16.25" customHeight="1" x14ac:dyDescent="0.2">
      <c r="A98" s="155" t="str">
        <f>Input_Lieferant!B98&amp;""</f>
        <v>90</v>
      </c>
      <c r="B98" s="156" t="str">
        <f>Input_Lieferant!D98</f>
        <v>Materialkurztext DE 90</v>
      </c>
      <c r="C98" s="225" t="s">
        <v>30711</v>
      </c>
      <c r="D98" s="225" t="s">
        <v>30711</v>
      </c>
      <c r="E98" s="162"/>
      <c r="F98" s="162"/>
      <c r="G98" s="162" t="str">
        <f t="shared" si="11"/>
        <v>NORM</v>
      </c>
      <c r="H98" s="225" t="str">
        <f>IF(A98&lt;&gt;"", IF(Input_Lieferant!Y98="N", "0", IF(Input_Lieferant!Y98="X", "6", "")), "")</f>
        <v>0</v>
      </c>
      <c r="I98" s="162" t="s">
        <v>30738</v>
      </c>
      <c r="J98" s="162" t="s">
        <v>114</v>
      </c>
      <c r="K98" s="225" t="s">
        <v>30717</v>
      </c>
      <c r="L98" s="158" t="s">
        <v>33507</v>
      </c>
      <c r="M98" s="162" t="s">
        <v>116</v>
      </c>
      <c r="N98" s="173">
        <v>2</v>
      </c>
      <c r="O98" s="163"/>
      <c r="P98" s="163" t="s">
        <v>116</v>
      </c>
      <c r="Q98" s="162" t="s">
        <v>116</v>
      </c>
      <c r="R98" s="162" t="s">
        <v>116</v>
      </c>
      <c r="S98" s="162"/>
      <c r="T98" s="162" t="s">
        <v>31008</v>
      </c>
      <c r="U98" s="162" t="s">
        <v>30716</v>
      </c>
      <c r="V98" s="179" t="str">
        <f t="shared" si="8"/>
        <v>M100</v>
      </c>
      <c r="W98" s="179" t="str">
        <f t="shared" si="9"/>
        <v>V0</v>
      </c>
      <c r="X98" s="180" t="str">
        <f t="shared" si="10"/>
        <v>R</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181">
        <f>IF(AND(Grunddaten!A98&lt;&gt;"", Y98&lt;&gt;""),2,"")</f>
        <v>2</v>
      </c>
      <c r="AA98" s="162" t="s">
        <v>30798</v>
      </c>
      <c r="AB98" s="212" t="s">
        <v>33618</v>
      </c>
      <c r="AC98" s="212" t="s">
        <v>116</v>
      </c>
      <c r="AD98" s="212" t="s">
        <v>33768</v>
      </c>
      <c r="AE98" s="212" t="s">
        <v>33881</v>
      </c>
      <c r="AF98" s="212" t="s">
        <v>34011</v>
      </c>
      <c r="AG98" s="213" t="s">
        <v>34134</v>
      </c>
    </row>
    <row r="99" spans="1:33" ht="16.25" customHeight="1" x14ac:dyDescent="0.2">
      <c r="A99" s="155" t="str">
        <f>Input_Lieferant!B99&amp;""</f>
        <v>91</v>
      </c>
      <c r="B99" s="156" t="str">
        <f>Input_Lieferant!D99</f>
        <v>Materialkurztext DE 91</v>
      </c>
      <c r="C99" s="225" t="s">
        <v>30713</v>
      </c>
      <c r="D99" s="225" t="s">
        <v>30711</v>
      </c>
      <c r="E99" s="162"/>
      <c r="F99" s="162"/>
      <c r="G99" s="162" t="str">
        <f t="shared" si="11"/>
        <v>NORM</v>
      </c>
      <c r="H99" s="225" t="str">
        <f>IF(A99&lt;&gt;"", IF(Input_Lieferant!Y99="N", "0", IF(Input_Lieferant!Y99="X", "6", "")), "")</f>
        <v>6</v>
      </c>
      <c r="I99" s="162" t="s">
        <v>30748</v>
      </c>
      <c r="J99" s="162" t="s">
        <v>114</v>
      </c>
      <c r="K99" s="225" t="s">
        <v>30717</v>
      </c>
      <c r="L99" s="158" t="s">
        <v>33508</v>
      </c>
      <c r="M99" s="162" t="s">
        <v>116</v>
      </c>
      <c r="N99" s="173">
        <v>3</v>
      </c>
      <c r="O99" s="163"/>
      <c r="P99" s="163" t="s">
        <v>116</v>
      </c>
      <c r="Q99" s="162" t="s">
        <v>116</v>
      </c>
      <c r="R99" s="162" t="s">
        <v>116</v>
      </c>
      <c r="S99" s="162"/>
      <c r="T99" s="162" t="s">
        <v>31007</v>
      </c>
      <c r="U99" s="162" t="s">
        <v>30717</v>
      </c>
      <c r="V99" s="179" t="str">
        <f t="shared" si="8"/>
        <v>M100</v>
      </c>
      <c r="W99" s="179" t="str">
        <f t="shared" si="9"/>
        <v>V0</v>
      </c>
      <c r="X99" s="180" t="str">
        <f t="shared" si="10"/>
        <v>R</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81">
        <f>IF(AND(Grunddaten!A99&lt;&gt;"", Y99&lt;&gt;""),2,"")</f>
        <v>2</v>
      </c>
      <c r="AA99" s="162" t="s">
        <v>30789</v>
      </c>
      <c r="AB99" s="212" t="s">
        <v>33619</v>
      </c>
      <c r="AC99" s="212" t="s">
        <v>116</v>
      </c>
      <c r="AD99" s="212" t="s">
        <v>33769</v>
      </c>
      <c r="AE99" s="212" t="s">
        <v>33882</v>
      </c>
      <c r="AF99" s="212" t="s">
        <v>34012</v>
      </c>
      <c r="AG99" s="213" t="s">
        <v>34135</v>
      </c>
    </row>
    <row r="100" spans="1:33" ht="16.25" customHeight="1" x14ac:dyDescent="0.2">
      <c r="A100" s="155" t="str">
        <f>Input_Lieferant!B100&amp;""</f>
        <v>92</v>
      </c>
      <c r="B100" s="156" t="str">
        <f>Input_Lieferant!D100</f>
        <v>Materialkurztext DE 92</v>
      </c>
      <c r="C100" s="225" t="s">
        <v>30713</v>
      </c>
      <c r="D100" s="225" t="s">
        <v>30712</v>
      </c>
      <c r="E100" s="162"/>
      <c r="F100" s="162"/>
      <c r="G100" s="162" t="str">
        <f t="shared" si="11"/>
        <v>NORM</v>
      </c>
      <c r="H100" s="225" t="str">
        <f>IF(A100&lt;&gt;"", IF(Input_Lieferant!Y100="N", "0", IF(Input_Lieferant!Y100="X", "6", "")), "")</f>
        <v>0</v>
      </c>
      <c r="I100" s="162" t="s">
        <v>30744</v>
      </c>
      <c r="J100" s="162" t="s">
        <v>114</v>
      </c>
      <c r="K100" s="225" t="s">
        <v>30715</v>
      </c>
      <c r="L100" s="158" t="s">
        <v>33509</v>
      </c>
      <c r="M100" s="162" t="s">
        <v>116</v>
      </c>
      <c r="N100" s="173">
        <v>2</v>
      </c>
      <c r="O100" s="163"/>
      <c r="P100" s="163" t="s">
        <v>116</v>
      </c>
      <c r="Q100" s="162" t="s">
        <v>116</v>
      </c>
      <c r="R100" s="162" t="s">
        <v>116</v>
      </c>
      <c r="S100" s="162"/>
      <c r="T100" s="162" t="s">
        <v>31009</v>
      </c>
      <c r="U100" s="162" t="s">
        <v>30717</v>
      </c>
      <c r="V100" s="179" t="str">
        <f t="shared" si="8"/>
        <v>M100</v>
      </c>
      <c r="W100" s="179" t="str">
        <f t="shared" si="9"/>
        <v>V0</v>
      </c>
      <c r="X100" s="180" t="str">
        <f t="shared" si="10"/>
        <v>R</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81">
        <f>IF(AND(Grunddaten!A100&lt;&gt;"", Y100&lt;&gt;""),2,"")</f>
        <v>2</v>
      </c>
      <c r="AA100" s="162" t="s">
        <v>30719</v>
      </c>
      <c r="AB100" s="212" t="s">
        <v>33620</v>
      </c>
      <c r="AC100" s="212" t="s">
        <v>116</v>
      </c>
      <c r="AD100" s="212" t="s">
        <v>33770</v>
      </c>
      <c r="AE100" s="212" t="s">
        <v>33883</v>
      </c>
      <c r="AF100" s="212" t="s">
        <v>34013</v>
      </c>
      <c r="AG100" s="213" t="s">
        <v>34136</v>
      </c>
    </row>
    <row r="101" spans="1:33" ht="16.25" customHeight="1" x14ac:dyDescent="0.2">
      <c r="A101" s="155" t="str">
        <f>Input_Lieferant!B101&amp;""</f>
        <v>93</v>
      </c>
      <c r="B101" s="156" t="str">
        <f>Input_Lieferant!D101</f>
        <v>Materialkurztext DE 93</v>
      </c>
      <c r="C101" s="225" t="s">
        <v>30713</v>
      </c>
      <c r="D101" s="225" t="s">
        <v>30712</v>
      </c>
      <c r="E101" s="162"/>
      <c r="F101" s="162"/>
      <c r="G101" s="162" t="str">
        <f t="shared" si="11"/>
        <v>NORM</v>
      </c>
      <c r="H101" s="225" t="str">
        <f>IF(A101&lt;&gt;"", IF(Input_Lieferant!Y101="N", "0", IF(Input_Lieferant!Y101="X", "6", "")), "")</f>
        <v>0</v>
      </c>
      <c r="I101" s="162" t="s">
        <v>163</v>
      </c>
      <c r="J101" s="162" t="s">
        <v>114</v>
      </c>
      <c r="K101" s="225" t="s">
        <v>30716</v>
      </c>
      <c r="L101" s="158" t="s">
        <v>33510</v>
      </c>
      <c r="M101" s="162" t="s">
        <v>116</v>
      </c>
      <c r="N101" s="173">
        <v>1</v>
      </c>
      <c r="O101" s="163"/>
      <c r="P101" s="163" t="s">
        <v>116</v>
      </c>
      <c r="Q101" s="162" t="s">
        <v>116</v>
      </c>
      <c r="R101" s="162" t="s">
        <v>116</v>
      </c>
      <c r="S101" s="162"/>
      <c r="T101" s="162" t="s">
        <v>31007</v>
      </c>
      <c r="U101" s="162" t="s">
        <v>30718</v>
      </c>
      <c r="V101" s="179" t="str">
        <f t="shared" si="8"/>
        <v>M100</v>
      </c>
      <c r="W101" s="179" t="str">
        <f t="shared" si="9"/>
        <v>V0</v>
      </c>
      <c r="X101" s="180" t="str">
        <f t="shared" si="10"/>
        <v>R</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t="s">
        <v>30790</v>
      </c>
      <c r="AB101" s="212" t="s">
        <v>33621</v>
      </c>
      <c r="AC101" s="212" t="s">
        <v>116</v>
      </c>
      <c r="AD101" s="212" t="s">
        <v>33771</v>
      </c>
      <c r="AE101" s="212" t="s">
        <v>33884</v>
      </c>
      <c r="AF101" s="212" t="s">
        <v>34014</v>
      </c>
      <c r="AG101" s="213" t="s">
        <v>34137</v>
      </c>
    </row>
    <row r="102" spans="1:33" ht="16.25" customHeight="1" x14ac:dyDescent="0.2">
      <c r="A102" s="155" t="str">
        <f>Input_Lieferant!B102&amp;""</f>
        <v>94</v>
      </c>
      <c r="B102" s="156" t="str">
        <f>Input_Lieferant!D102</f>
        <v>Materialkurztext DE 94</v>
      </c>
      <c r="C102" s="225" t="s">
        <v>30711</v>
      </c>
      <c r="D102" s="225" t="s">
        <v>30712</v>
      </c>
      <c r="E102" s="162"/>
      <c r="F102" s="162"/>
      <c r="G102" s="162" t="str">
        <f t="shared" si="11"/>
        <v>NORM</v>
      </c>
      <c r="H102" s="225" t="str">
        <f>IF(A102&lt;&gt;"", IF(Input_Lieferant!Y102="N", "0", IF(Input_Lieferant!Y102="X", "6", "")), "")</f>
        <v>6</v>
      </c>
      <c r="I102" s="162" t="s">
        <v>30736</v>
      </c>
      <c r="J102" s="162" t="s">
        <v>114</v>
      </c>
      <c r="K102" s="225" t="s">
        <v>30718</v>
      </c>
      <c r="L102" s="158" t="s">
        <v>33511</v>
      </c>
      <c r="M102" s="162" t="s">
        <v>116</v>
      </c>
      <c r="N102" s="173">
        <v>5</v>
      </c>
      <c r="O102" s="163"/>
      <c r="P102" s="163" t="s">
        <v>116</v>
      </c>
      <c r="Q102" s="162" t="s">
        <v>116</v>
      </c>
      <c r="R102" s="162" t="s">
        <v>116</v>
      </c>
      <c r="S102" s="162"/>
      <c r="T102" s="162" t="s">
        <v>31010</v>
      </c>
      <c r="U102" s="162" t="s">
        <v>30716</v>
      </c>
      <c r="V102" s="179" t="str">
        <f t="shared" si="8"/>
        <v>M100</v>
      </c>
      <c r="W102" s="179" t="str">
        <f t="shared" si="9"/>
        <v>V0</v>
      </c>
      <c r="X102" s="180" t="str">
        <f t="shared" si="10"/>
        <v>R</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t="s">
        <v>30795</v>
      </c>
      <c r="AB102" s="212" t="s">
        <v>33622</v>
      </c>
      <c r="AC102" s="212" t="s">
        <v>116</v>
      </c>
      <c r="AD102" s="212" t="s">
        <v>33772</v>
      </c>
      <c r="AE102" s="212" t="s">
        <v>33885</v>
      </c>
      <c r="AF102" s="212" t="s">
        <v>34015</v>
      </c>
      <c r="AG102" s="213" t="s">
        <v>34138</v>
      </c>
    </row>
    <row r="103" spans="1:33" ht="16.25" customHeight="1" x14ac:dyDescent="0.2">
      <c r="A103" s="155" t="str">
        <f>Input_Lieferant!B103&amp;""</f>
        <v>95</v>
      </c>
      <c r="B103" s="156" t="str">
        <f>Input_Lieferant!D103</f>
        <v>Materialkurztext DE 95</v>
      </c>
      <c r="C103" s="225" t="s">
        <v>30711</v>
      </c>
      <c r="D103" s="225" t="s">
        <v>30712</v>
      </c>
      <c r="E103" s="162"/>
      <c r="F103" s="162"/>
      <c r="G103" s="162" t="str">
        <f t="shared" si="11"/>
        <v>NORM</v>
      </c>
      <c r="H103" s="225" t="str">
        <f>IF(A103&lt;&gt;"", IF(Input_Lieferant!Y103="N", "0", IF(Input_Lieferant!Y103="X", "6", "")), "")</f>
        <v>6</v>
      </c>
      <c r="I103" s="162" t="s">
        <v>30744</v>
      </c>
      <c r="J103" s="162" t="s">
        <v>114</v>
      </c>
      <c r="K103" s="225" t="s">
        <v>30710</v>
      </c>
      <c r="L103" s="158" t="s">
        <v>33512</v>
      </c>
      <c r="M103" s="162" t="s">
        <v>116</v>
      </c>
      <c r="N103" s="173">
        <v>8</v>
      </c>
      <c r="O103" s="163"/>
      <c r="P103" s="163" t="s">
        <v>116</v>
      </c>
      <c r="Q103" s="162" t="s">
        <v>116</v>
      </c>
      <c r="R103" s="162" t="s">
        <v>116</v>
      </c>
      <c r="S103" s="162"/>
      <c r="T103" s="162" t="s">
        <v>31008</v>
      </c>
      <c r="U103" s="162" t="s">
        <v>30716</v>
      </c>
      <c r="V103" s="179" t="str">
        <f t="shared" si="8"/>
        <v>M100</v>
      </c>
      <c r="W103" s="179" t="str">
        <f t="shared" si="9"/>
        <v>V0</v>
      </c>
      <c r="X103" s="180" t="str">
        <f t="shared" si="10"/>
        <v>R</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t="s">
        <v>30633</v>
      </c>
      <c r="AB103" s="212" t="s">
        <v>33623</v>
      </c>
      <c r="AC103" s="212" t="s">
        <v>116</v>
      </c>
      <c r="AD103" s="212" t="s">
        <v>33773</v>
      </c>
      <c r="AE103" s="212" t="s">
        <v>33886</v>
      </c>
      <c r="AF103" s="212" t="s">
        <v>34016</v>
      </c>
      <c r="AG103" s="213" t="s">
        <v>34139</v>
      </c>
    </row>
    <row r="104" spans="1:33" ht="16.25" customHeight="1" x14ac:dyDescent="0.2">
      <c r="A104" s="155" t="str">
        <f>Input_Lieferant!B104&amp;""</f>
        <v>96</v>
      </c>
      <c r="B104" s="156" t="str">
        <f>Input_Lieferant!D104</f>
        <v>Materialkurztext DE 96</v>
      </c>
      <c r="C104" s="225" t="s">
        <v>30711</v>
      </c>
      <c r="D104" s="225" t="s">
        <v>30714</v>
      </c>
      <c r="E104" s="162"/>
      <c r="F104" s="162"/>
      <c r="G104" s="162" t="str">
        <f t="shared" si="11"/>
        <v>NORM</v>
      </c>
      <c r="H104" s="225" t="str">
        <f>IF(A104&lt;&gt;"", IF(Input_Lieferant!Y104="N", "0", IF(Input_Lieferant!Y104="X", "6", "")), "")</f>
        <v>0</v>
      </c>
      <c r="I104" s="162" t="s">
        <v>160</v>
      </c>
      <c r="J104" s="162" t="s">
        <v>114</v>
      </c>
      <c r="K104" s="225" t="s">
        <v>30717</v>
      </c>
      <c r="L104" s="158" t="s">
        <v>33513</v>
      </c>
      <c r="M104" s="162" t="s">
        <v>116</v>
      </c>
      <c r="N104" s="173">
        <v>8</v>
      </c>
      <c r="O104" s="163"/>
      <c r="P104" s="163" t="s">
        <v>116</v>
      </c>
      <c r="Q104" s="162" t="s">
        <v>116</v>
      </c>
      <c r="R104" s="162" t="s">
        <v>116</v>
      </c>
      <c r="S104" s="162"/>
      <c r="T104" s="162" t="s">
        <v>31008</v>
      </c>
      <c r="U104" s="162" t="s">
        <v>30710</v>
      </c>
      <c r="V104" s="179" t="str">
        <f t="shared" si="8"/>
        <v>M100</v>
      </c>
      <c r="W104" s="179" t="str">
        <f t="shared" si="9"/>
        <v>V0</v>
      </c>
      <c r="X104" s="180" t="str">
        <f t="shared" si="10"/>
        <v>R</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181">
        <f>IF(AND(Grunddaten!A104&lt;&gt;"", Y104&lt;&gt;""),2,"")</f>
        <v>2</v>
      </c>
      <c r="AA104" s="162" t="s">
        <v>30790</v>
      </c>
      <c r="AB104" s="212" t="s">
        <v>33624</v>
      </c>
      <c r="AC104" s="212" t="s">
        <v>116</v>
      </c>
      <c r="AD104" s="212" t="s">
        <v>33774</v>
      </c>
      <c r="AE104" s="212" t="s">
        <v>33887</v>
      </c>
      <c r="AF104" s="212" t="s">
        <v>34017</v>
      </c>
      <c r="AG104" s="213" t="s">
        <v>34140</v>
      </c>
    </row>
    <row r="105" spans="1:33" ht="16.25" customHeight="1" x14ac:dyDescent="0.2">
      <c r="A105" s="155" t="str">
        <f>Input_Lieferant!B105&amp;""</f>
        <v>97</v>
      </c>
      <c r="B105" s="156" t="str">
        <f>Input_Lieferant!D105</f>
        <v>Materialkurztext DE 97</v>
      </c>
      <c r="C105" s="225" t="s">
        <v>30711</v>
      </c>
      <c r="D105" s="225" t="s">
        <v>30713</v>
      </c>
      <c r="E105" s="162"/>
      <c r="F105" s="162"/>
      <c r="G105" s="162" t="str">
        <f t="shared" si="11"/>
        <v>NORM</v>
      </c>
      <c r="H105" s="225" t="str">
        <f>IF(A105&lt;&gt;"", IF(Input_Lieferant!Y105="N", "0", IF(Input_Lieferant!Y105="X", "6", "")), "")</f>
        <v>0</v>
      </c>
      <c r="I105" s="162" t="s">
        <v>30744</v>
      </c>
      <c r="J105" s="162" t="s">
        <v>114</v>
      </c>
      <c r="K105" s="225" t="s">
        <v>30717</v>
      </c>
      <c r="L105" s="158" t="s">
        <v>33514</v>
      </c>
      <c r="M105" s="162" t="s">
        <v>116</v>
      </c>
      <c r="N105" s="173">
        <v>8</v>
      </c>
      <c r="O105" s="163"/>
      <c r="P105" s="163" t="s">
        <v>116</v>
      </c>
      <c r="Q105" s="162" t="s">
        <v>116</v>
      </c>
      <c r="R105" s="162" t="s">
        <v>116</v>
      </c>
      <c r="S105" s="162"/>
      <c r="T105" s="162" t="s">
        <v>31007</v>
      </c>
      <c r="U105" s="162" t="s">
        <v>30717</v>
      </c>
      <c r="V105" s="179" t="str">
        <f t="shared" ref="V105:V136" si="12">IF(A105&lt;&gt;"", IF(C105="0800", "A100", "M100"), "")</f>
        <v>M100</v>
      </c>
      <c r="W105" s="179" t="str">
        <f t="shared" ref="W105:W136" si="13">IF(A105&lt;&gt;"", "V0", "")</f>
        <v>V0</v>
      </c>
      <c r="X105" s="180" t="str">
        <f t="shared" ref="X105:X136" si="14">IF(Q105="X", "R","")</f>
        <v>R</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81">
        <f>IF(AND(Grunddaten!A105&lt;&gt;"", Y105&lt;&gt;""),2,"")</f>
        <v>2</v>
      </c>
      <c r="AA105" s="162" t="s">
        <v>30787</v>
      </c>
      <c r="AB105" s="212" t="s">
        <v>33625</v>
      </c>
      <c r="AC105" s="212" t="s">
        <v>116</v>
      </c>
      <c r="AD105" s="212" t="s">
        <v>33775</v>
      </c>
      <c r="AE105" s="212" t="s">
        <v>33888</v>
      </c>
      <c r="AF105" s="212" t="s">
        <v>34018</v>
      </c>
      <c r="AG105" s="213" t="s">
        <v>34141</v>
      </c>
    </row>
    <row r="106" spans="1:33" ht="16.25" customHeight="1" x14ac:dyDescent="0.2">
      <c r="A106" s="155" t="str">
        <f>Input_Lieferant!B106&amp;""</f>
        <v>98</v>
      </c>
      <c r="B106" s="156" t="str">
        <f>Input_Lieferant!D106</f>
        <v>Materialkurztext DE 98</v>
      </c>
      <c r="C106" s="225" t="s">
        <v>30713</v>
      </c>
      <c r="D106" s="225" t="s">
        <v>30712</v>
      </c>
      <c r="E106" s="162"/>
      <c r="F106" s="162"/>
      <c r="G106" s="162" t="str">
        <f t="shared" si="11"/>
        <v>NORM</v>
      </c>
      <c r="H106" s="225" t="str">
        <f>IF(A106&lt;&gt;"", IF(Input_Lieferant!Y106="N", "0", IF(Input_Lieferant!Y106="X", "6", "")), "")</f>
        <v>0</v>
      </c>
      <c r="I106" s="162" t="s">
        <v>30749</v>
      </c>
      <c r="J106" s="162" t="s">
        <v>53</v>
      </c>
      <c r="K106" s="225" t="s">
        <v>30715</v>
      </c>
      <c r="L106" s="158" t="s">
        <v>33515</v>
      </c>
      <c r="M106" s="162" t="s">
        <v>116</v>
      </c>
      <c r="N106" s="173">
        <v>9</v>
      </c>
      <c r="O106" s="163"/>
      <c r="P106" s="163" t="s">
        <v>116</v>
      </c>
      <c r="Q106" s="162" t="s">
        <v>116</v>
      </c>
      <c r="R106" s="162" t="s">
        <v>116</v>
      </c>
      <c r="S106" s="162"/>
      <c r="T106" s="162" t="s">
        <v>31009</v>
      </c>
      <c r="U106" s="162" t="s">
        <v>30710</v>
      </c>
      <c r="V106" s="179" t="str">
        <f t="shared" si="12"/>
        <v>M100</v>
      </c>
      <c r="W106" s="179" t="str">
        <f t="shared" si="13"/>
        <v>V0</v>
      </c>
      <c r="X106" s="180" t="str">
        <f t="shared" si="14"/>
        <v>R</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181">
        <f>IF(AND(Grunddaten!A106&lt;&gt;"", Y106&lt;&gt;""),2,"")</f>
        <v>2</v>
      </c>
      <c r="AA106" s="162" t="s">
        <v>30786</v>
      </c>
      <c r="AB106" s="212" t="s">
        <v>33626</v>
      </c>
      <c r="AC106" s="212" t="s">
        <v>116</v>
      </c>
      <c r="AD106" s="212" t="s">
        <v>33776</v>
      </c>
      <c r="AE106" s="212" t="s">
        <v>33889</v>
      </c>
      <c r="AF106" s="212" t="s">
        <v>34019</v>
      </c>
      <c r="AG106" s="213" t="s">
        <v>34142</v>
      </c>
    </row>
    <row r="107" spans="1:33" ht="16.25" customHeight="1" x14ac:dyDescent="0.2">
      <c r="A107" s="155" t="str">
        <f>Input_Lieferant!B107&amp;""</f>
        <v>99</v>
      </c>
      <c r="B107" s="156" t="str">
        <f>Input_Lieferant!D107</f>
        <v>Materialkurztext DE 99</v>
      </c>
      <c r="C107" s="225" t="s">
        <v>30713</v>
      </c>
      <c r="D107" s="225" t="s">
        <v>30714</v>
      </c>
      <c r="E107" s="162"/>
      <c r="F107" s="162"/>
      <c r="G107" s="162" t="str">
        <f t="shared" si="11"/>
        <v>NORM</v>
      </c>
      <c r="H107" s="225" t="str">
        <f>IF(A107&lt;&gt;"", IF(Input_Lieferant!Y107="N", "0", IF(Input_Lieferant!Y107="X", "6", "")), "")</f>
        <v>0</v>
      </c>
      <c r="I107" s="162" t="s">
        <v>30737</v>
      </c>
      <c r="J107" s="162" t="s">
        <v>53</v>
      </c>
      <c r="K107" s="225" t="s">
        <v>30710</v>
      </c>
      <c r="L107" s="158" t="s">
        <v>33516</v>
      </c>
      <c r="M107" s="162" t="s">
        <v>116</v>
      </c>
      <c r="N107" s="173">
        <v>2</v>
      </c>
      <c r="O107" s="163"/>
      <c r="P107" s="163" t="s">
        <v>116</v>
      </c>
      <c r="Q107" s="162" t="s">
        <v>116</v>
      </c>
      <c r="R107" s="162" t="s">
        <v>116</v>
      </c>
      <c r="S107" s="162"/>
      <c r="T107" s="162" t="s">
        <v>31009</v>
      </c>
      <c r="U107" s="162" t="s">
        <v>30718</v>
      </c>
      <c r="V107" s="179" t="str">
        <f t="shared" si="12"/>
        <v>M100</v>
      </c>
      <c r="W107" s="179" t="str">
        <f t="shared" si="13"/>
        <v>V0</v>
      </c>
      <c r="X107" s="180" t="str">
        <f t="shared" si="14"/>
        <v>R</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181">
        <f>IF(AND(Grunddaten!A107&lt;&gt;"", Y107&lt;&gt;""),2,"")</f>
        <v>2</v>
      </c>
      <c r="AA107" s="162" t="s">
        <v>30784</v>
      </c>
      <c r="AB107" s="212" t="s">
        <v>33627</v>
      </c>
      <c r="AC107" s="212" t="s">
        <v>116</v>
      </c>
      <c r="AD107" s="212" t="s">
        <v>33777</v>
      </c>
      <c r="AE107" s="212" t="s">
        <v>33890</v>
      </c>
      <c r="AF107" s="212" t="s">
        <v>34020</v>
      </c>
      <c r="AG107" s="213" t="s">
        <v>34143</v>
      </c>
    </row>
    <row r="108" spans="1:33" ht="16.25" customHeight="1" x14ac:dyDescent="0.2">
      <c r="A108" s="155" t="str">
        <f>Input_Lieferant!B108&amp;""</f>
        <v>100</v>
      </c>
      <c r="B108" s="156" t="str">
        <f>Input_Lieferant!D108</f>
        <v>Materialkurztext DE 100</v>
      </c>
      <c r="C108" s="225" t="s">
        <v>30714</v>
      </c>
      <c r="D108" s="225" t="s">
        <v>30713</v>
      </c>
      <c r="E108" s="162"/>
      <c r="F108" s="162"/>
      <c r="G108" s="162" t="str">
        <f t="shared" si="11"/>
        <v>NORM</v>
      </c>
      <c r="H108" s="225" t="str">
        <f>IF(A108&lt;&gt;"", IF(Input_Lieferant!Y108="N", "0", IF(Input_Lieferant!Y108="X", "6", "")), "")</f>
        <v>0</v>
      </c>
      <c r="I108" s="162" t="s">
        <v>30747</v>
      </c>
      <c r="J108" s="162" t="s">
        <v>114</v>
      </c>
      <c r="K108" s="225" t="s">
        <v>30715</v>
      </c>
      <c r="L108" s="158" t="s">
        <v>33517</v>
      </c>
      <c r="M108" s="162" t="s">
        <v>116</v>
      </c>
      <c r="N108" s="173">
        <v>8</v>
      </c>
      <c r="O108" s="163"/>
      <c r="P108" s="163" t="s">
        <v>116</v>
      </c>
      <c r="Q108" s="162" t="s">
        <v>116</v>
      </c>
      <c r="R108" s="162" t="s">
        <v>116</v>
      </c>
      <c r="S108" s="162"/>
      <c r="T108" s="162" t="s">
        <v>31010</v>
      </c>
      <c r="U108" s="162" t="s">
        <v>30710</v>
      </c>
      <c r="V108" s="179" t="str">
        <f t="shared" si="12"/>
        <v>A100</v>
      </c>
      <c r="W108" s="179" t="str">
        <f t="shared" si="13"/>
        <v>V0</v>
      </c>
      <c r="X108" s="180" t="str">
        <f t="shared" si="14"/>
        <v>R</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81">
        <f>IF(AND(Grunddaten!A108&lt;&gt;"", Y108&lt;&gt;""),2,"")</f>
        <v>2</v>
      </c>
      <c r="AA108" s="162" t="s">
        <v>30799</v>
      </c>
      <c r="AB108" s="212" t="s">
        <v>33628</v>
      </c>
      <c r="AC108" s="212" t="s">
        <v>116</v>
      </c>
      <c r="AD108" s="212" t="s">
        <v>33778</v>
      </c>
      <c r="AE108" s="212" t="s">
        <v>33891</v>
      </c>
      <c r="AF108" s="212" t="s">
        <v>34021</v>
      </c>
      <c r="AG108" s="213" t="s">
        <v>34144</v>
      </c>
    </row>
    <row r="109" spans="1:33" ht="16.25" customHeight="1" x14ac:dyDescent="0.2">
      <c r="A109" s="155" t="str">
        <f>Input_Lieferant!B109&amp;""</f>
        <v>101</v>
      </c>
      <c r="B109" s="156" t="str">
        <f>Input_Lieferant!D109</f>
        <v>Materialkurztext DE 101</v>
      </c>
      <c r="C109" s="225" t="s">
        <v>30711</v>
      </c>
      <c r="D109" s="225" t="s">
        <v>30711</v>
      </c>
      <c r="E109" s="162"/>
      <c r="F109" s="162"/>
      <c r="G109" s="162" t="str">
        <f t="shared" si="11"/>
        <v>NORM</v>
      </c>
      <c r="H109" s="225" t="str">
        <f>IF(A109&lt;&gt;"", IF(Input_Lieferant!Y109="N", "0", IF(Input_Lieferant!Y109="X", "6", "")), "")</f>
        <v>6</v>
      </c>
      <c r="I109" s="162" t="s">
        <v>30732</v>
      </c>
      <c r="J109" s="162" t="s">
        <v>53</v>
      </c>
      <c r="K109" s="225" t="s">
        <v>30718</v>
      </c>
      <c r="L109" s="158" t="s">
        <v>33518</v>
      </c>
      <c r="M109" s="162" t="s">
        <v>116</v>
      </c>
      <c r="N109" s="173">
        <v>5</v>
      </c>
      <c r="O109" s="163"/>
      <c r="P109" s="163" t="s">
        <v>116</v>
      </c>
      <c r="Q109" s="162" t="s">
        <v>116</v>
      </c>
      <c r="R109" s="162" t="s">
        <v>116</v>
      </c>
      <c r="S109" s="162"/>
      <c r="T109" s="162" t="s">
        <v>31007</v>
      </c>
      <c r="U109" s="162" t="s">
        <v>30717</v>
      </c>
      <c r="V109" s="179" t="str">
        <f t="shared" si="12"/>
        <v>M100</v>
      </c>
      <c r="W109" s="179" t="str">
        <f t="shared" si="13"/>
        <v>V0</v>
      </c>
      <c r="X109" s="180" t="str">
        <f t="shared" si="14"/>
        <v>R</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81">
        <f>IF(AND(Grunddaten!A109&lt;&gt;"", Y109&lt;&gt;""),2,"")</f>
        <v>2</v>
      </c>
      <c r="AA109" s="162" t="s">
        <v>30633</v>
      </c>
      <c r="AB109" s="212" t="s">
        <v>33629</v>
      </c>
      <c r="AC109" s="212" t="s">
        <v>116</v>
      </c>
      <c r="AD109" s="212" t="s">
        <v>33779</v>
      </c>
      <c r="AE109" s="212" t="s">
        <v>33892</v>
      </c>
      <c r="AF109" s="212" t="s">
        <v>34022</v>
      </c>
      <c r="AG109" s="213" t="s">
        <v>34145</v>
      </c>
    </row>
    <row r="110" spans="1:33" ht="16.25" customHeight="1" x14ac:dyDescent="0.2">
      <c r="A110" s="155" t="str">
        <f>Input_Lieferant!B110&amp;""</f>
        <v>102</v>
      </c>
      <c r="B110" s="156" t="str">
        <f>Input_Lieferant!D110</f>
        <v>Materialkurztext DE 102</v>
      </c>
      <c r="C110" s="225" t="s">
        <v>30714</v>
      </c>
      <c r="D110" s="225" t="s">
        <v>30713</v>
      </c>
      <c r="E110" s="162"/>
      <c r="F110" s="162"/>
      <c r="G110" s="162" t="str">
        <f t="shared" si="11"/>
        <v>NORM</v>
      </c>
      <c r="H110" s="225" t="str">
        <f>IF(A110&lt;&gt;"", IF(Input_Lieferant!Y110="N", "0", IF(Input_Lieferant!Y110="X", "6", "")), "")</f>
        <v>6</v>
      </c>
      <c r="I110" s="162" t="s">
        <v>30735</v>
      </c>
      <c r="J110" s="162" t="s">
        <v>53</v>
      </c>
      <c r="K110" s="225" t="s">
        <v>30718</v>
      </c>
      <c r="L110" s="158" t="s">
        <v>33519</v>
      </c>
      <c r="M110" s="162" t="s">
        <v>116</v>
      </c>
      <c r="N110" s="173">
        <v>6</v>
      </c>
      <c r="O110" s="163"/>
      <c r="P110" s="163" t="s">
        <v>116</v>
      </c>
      <c r="Q110" s="162" t="s">
        <v>116</v>
      </c>
      <c r="R110" s="162" t="s">
        <v>116</v>
      </c>
      <c r="S110" s="162"/>
      <c r="T110" s="162" t="s">
        <v>31009</v>
      </c>
      <c r="U110" s="162" t="s">
        <v>30710</v>
      </c>
      <c r="V110" s="179" t="str">
        <f t="shared" si="12"/>
        <v>A100</v>
      </c>
      <c r="W110" s="179" t="str">
        <f t="shared" si="13"/>
        <v>V0</v>
      </c>
      <c r="X110" s="180" t="str">
        <f t="shared" si="14"/>
        <v>R</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181">
        <f>IF(AND(Grunddaten!A110&lt;&gt;"", Y110&lt;&gt;""),2,"")</f>
        <v>2</v>
      </c>
      <c r="AA110" s="162" t="s">
        <v>30792</v>
      </c>
      <c r="AB110" s="212" t="s">
        <v>33630</v>
      </c>
      <c r="AC110" s="212" t="s">
        <v>116</v>
      </c>
      <c r="AD110" s="212" t="s">
        <v>33780</v>
      </c>
      <c r="AE110" s="212" t="s">
        <v>33893</v>
      </c>
      <c r="AF110" s="212" t="s">
        <v>34023</v>
      </c>
      <c r="AG110" s="213" t="s">
        <v>34146</v>
      </c>
    </row>
    <row r="111" spans="1:33" ht="16.25" customHeight="1" x14ac:dyDescent="0.2">
      <c r="A111" s="155" t="str">
        <f>Input_Lieferant!B111&amp;""</f>
        <v>103</v>
      </c>
      <c r="B111" s="156" t="str">
        <f>Input_Lieferant!D111</f>
        <v>Materialkurztext DE 103</v>
      </c>
      <c r="C111" s="225" t="s">
        <v>30713</v>
      </c>
      <c r="D111" s="225" t="s">
        <v>30713</v>
      </c>
      <c r="E111" s="162"/>
      <c r="F111" s="162"/>
      <c r="G111" s="162" t="str">
        <f t="shared" si="11"/>
        <v>NORM</v>
      </c>
      <c r="H111" s="225" t="str">
        <f>IF(A111&lt;&gt;"", IF(Input_Lieferant!Y111="N", "0", IF(Input_Lieferant!Y111="X", "6", "")), "")</f>
        <v>6</v>
      </c>
      <c r="I111" s="162" t="s">
        <v>30739</v>
      </c>
      <c r="J111" s="162" t="s">
        <v>53</v>
      </c>
      <c r="K111" s="225" t="s">
        <v>30718</v>
      </c>
      <c r="L111" s="158" t="s">
        <v>33520</v>
      </c>
      <c r="M111" s="162" t="s">
        <v>116</v>
      </c>
      <c r="N111" s="173">
        <v>10</v>
      </c>
      <c r="O111" s="163"/>
      <c r="P111" s="163" t="s">
        <v>116</v>
      </c>
      <c r="Q111" s="162" t="s">
        <v>116</v>
      </c>
      <c r="R111" s="162" t="s">
        <v>116</v>
      </c>
      <c r="S111" s="162"/>
      <c r="T111" s="162" t="s">
        <v>31008</v>
      </c>
      <c r="U111" s="162" t="s">
        <v>30718</v>
      </c>
      <c r="V111" s="179" t="str">
        <f t="shared" si="12"/>
        <v>M100</v>
      </c>
      <c r="W111" s="179" t="str">
        <f t="shared" si="13"/>
        <v>V0</v>
      </c>
      <c r="X111" s="180" t="str">
        <f t="shared" si="14"/>
        <v>R</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81">
        <f>IF(AND(Grunddaten!A111&lt;&gt;"", Y111&lt;&gt;""),2,"")</f>
        <v>2</v>
      </c>
      <c r="AA111" s="162" t="s">
        <v>30799</v>
      </c>
      <c r="AB111" s="212" t="s">
        <v>33631</v>
      </c>
      <c r="AC111" s="212" t="s">
        <v>116</v>
      </c>
      <c r="AD111" s="212" t="s">
        <v>33781</v>
      </c>
      <c r="AE111" s="212" t="s">
        <v>33894</v>
      </c>
      <c r="AF111" s="212" t="s">
        <v>34024</v>
      </c>
      <c r="AG111" s="213" t="s">
        <v>34147</v>
      </c>
    </row>
    <row r="112" spans="1:33" ht="16.25" customHeight="1" x14ac:dyDescent="0.2">
      <c r="A112" s="155" t="str">
        <f>Input_Lieferant!B112&amp;""</f>
        <v>104</v>
      </c>
      <c r="B112" s="156" t="str">
        <f>Input_Lieferant!D112</f>
        <v>Materialkurztext DE 104</v>
      </c>
      <c r="C112" s="225" t="s">
        <v>30712</v>
      </c>
      <c r="D112" s="225" t="s">
        <v>30712</v>
      </c>
      <c r="E112" s="162"/>
      <c r="F112" s="162"/>
      <c r="G112" s="162" t="str">
        <f t="shared" si="11"/>
        <v>NORM</v>
      </c>
      <c r="H112" s="225" t="str">
        <f>IF(A112&lt;&gt;"", IF(Input_Lieferant!Y112="N", "0", IF(Input_Lieferant!Y112="X", "6", "")), "")</f>
        <v>0</v>
      </c>
      <c r="I112" s="162" t="s">
        <v>160</v>
      </c>
      <c r="J112" s="162" t="s">
        <v>53</v>
      </c>
      <c r="K112" s="225" t="s">
        <v>30717</v>
      </c>
      <c r="L112" s="158" t="s">
        <v>33521</v>
      </c>
      <c r="M112" s="162" t="s">
        <v>116</v>
      </c>
      <c r="N112" s="173">
        <v>9</v>
      </c>
      <c r="O112" s="163"/>
      <c r="P112" s="163" t="s">
        <v>116</v>
      </c>
      <c r="Q112" s="162" t="s">
        <v>116</v>
      </c>
      <c r="R112" s="162" t="s">
        <v>116</v>
      </c>
      <c r="S112" s="162"/>
      <c r="T112" s="162" t="s">
        <v>31010</v>
      </c>
      <c r="U112" s="162" t="s">
        <v>30715</v>
      </c>
      <c r="V112" s="179" t="str">
        <f t="shared" si="12"/>
        <v>M100</v>
      </c>
      <c r="W112" s="179" t="str">
        <f t="shared" si="13"/>
        <v>V0</v>
      </c>
      <c r="X112" s="180" t="str">
        <f t="shared" si="14"/>
        <v>R</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181">
        <f>IF(AND(Grunddaten!A112&lt;&gt;"", Y112&lt;&gt;""),2,"")</f>
        <v>2</v>
      </c>
      <c r="AA112" s="162" t="s">
        <v>30702</v>
      </c>
      <c r="AB112" s="212" t="s">
        <v>33632</v>
      </c>
      <c r="AC112" s="212" t="s">
        <v>116</v>
      </c>
      <c r="AD112" s="212" t="s">
        <v>33782</v>
      </c>
      <c r="AE112" s="212" t="s">
        <v>33895</v>
      </c>
      <c r="AF112" s="212" t="s">
        <v>34025</v>
      </c>
      <c r="AG112" s="213" t="s">
        <v>34148</v>
      </c>
    </row>
    <row r="113" spans="1:33" ht="16.25" customHeight="1" x14ac:dyDescent="0.2">
      <c r="A113" s="155" t="str">
        <f>Input_Lieferant!B113&amp;""</f>
        <v>105</v>
      </c>
      <c r="B113" s="156" t="str">
        <f>Input_Lieferant!D113</f>
        <v>Materialkurztext DE 105</v>
      </c>
      <c r="C113" s="225" t="s">
        <v>30714</v>
      </c>
      <c r="D113" s="225" t="s">
        <v>30711</v>
      </c>
      <c r="E113" s="162"/>
      <c r="F113" s="162"/>
      <c r="G113" s="162" t="str">
        <f t="shared" si="11"/>
        <v>NORM</v>
      </c>
      <c r="H113" s="225" t="str">
        <f>IF(A113&lt;&gt;"", IF(Input_Lieferant!Y113="N", "0", IF(Input_Lieferant!Y113="X", "6", "")), "")</f>
        <v>0</v>
      </c>
      <c r="I113" s="162" t="s">
        <v>158</v>
      </c>
      <c r="J113" s="162" t="s">
        <v>114</v>
      </c>
      <c r="K113" s="225" t="s">
        <v>30715</v>
      </c>
      <c r="L113" s="158" t="s">
        <v>33522</v>
      </c>
      <c r="M113" s="162" t="s">
        <v>116</v>
      </c>
      <c r="N113" s="173">
        <v>5</v>
      </c>
      <c r="O113" s="163"/>
      <c r="P113" s="163" t="s">
        <v>116</v>
      </c>
      <c r="Q113" s="162" t="s">
        <v>116</v>
      </c>
      <c r="R113" s="162" t="s">
        <v>116</v>
      </c>
      <c r="S113" s="162"/>
      <c r="T113" s="162" t="s">
        <v>31007</v>
      </c>
      <c r="U113" s="162" t="s">
        <v>30718</v>
      </c>
      <c r="V113" s="179" t="str">
        <f t="shared" si="12"/>
        <v>A100</v>
      </c>
      <c r="W113" s="179" t="str">
        <f t="shared" si="13"/>
        <v>V0</v>
      </c>
      <c r="X113" s="180" t="str">
        <f t="shared" si="14"/>
        <v>R</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81">
        <f>IF(AND(Grunddaten!A113&lt;&gt;"", Y113&lt;&gt;""),2,"")</f>
        <v>2</v>
      </c>
      <c r="AA113" s="162" t="s">
        <v>30722</v>
      </c>
      <c r="AB113" s="212" t="s">
        <v>33633</v>
      </c>
      <c r="AC113" s="212" t="s">
        <v>116</v>
      </c>
      <c r="AD113" s="212" t="s">
        <v>33783</v>
      </c>
      <c r="AE113" s="212" t="s">
        <v>33896</v>
      </c>
      <c r="AF113" s="212" t="s">
        <v>34026</v>
      </c>
      <c r="AG113" s="213" t="s">
        <v>34149</v>
      </c>
    </row>
    <row r="114" spans="1:33" ht="16.25" customHeight="1" x14ac:dyDescent="0.2">
      <c r="A114" s="155" t="str">
        <f>Input_Lieferant!B114&amp;""</f>
        <v>106</v>
      </c>
      <c r="B114" s="156" t="str">
        <f>Input_Lieferant!D114</f>
        <v>Materialkurztext DE 106</v>
      </c>
      <c r="C114" s="225" t="s">
        <v>30713</v>
      </c>
      <c r="D114" s="225" t="s">
        <v>30711</v>
      </c>
      <c r="E114" s="162"/>
      <c r="F114" s="162"/>
      <c r="G114" s="162" t="str">
        <f t="shared" si="11"/>
        <v>NORM</v>
      </c>
      <c r="H114" s="225" t="str">
        <f>IF(A114&lt;&gt;"", IF(Input_Lieferant!Y114="N", "0", IF(Input_Lieferant!Y114="X", "6", "")), "")</f>
        <v>0</v>
      </c>
      <c r="I114" s="162" t="s">
        <v>30751</v>
      </c>
      <c r="J114" s="162" t="s">
        <v>53</v>
      </c>
      <c r="K114" s="225" t="s">
        <v>30716</v>
      </c>
      <c r="L114" s="158" t="s">
        <v>33523</v>
      </c>
      <c r="M114" s="162" t="s">
        <v>116</v>
      </c>
      <c r="N114" s="173">
        <v>6</v>
      </c>
      <c r="O114" s="163"/>
      <c r="P114" s="163" t="s">
        <v>116</v>
      </c>
      <c r="Q114" s="162" t="s">
        <v>116</v>
      </c>
      <c r="R114" s="162" t="s">
        <v>116</v>
      </c>
      <c r="S114" s="162"/>
      <c r="T114" s="162" t="s">
        <v>31008</v>
      </c>
      <c r="U114" s="162" t="s">
        <v>30716</v>
      </c>
      <c r="V114" s="179" t="str">
        <f t="shared" si="12"/>
        <v>M100</v>
      </c>
      <c r="W114" s="179" t="str">
        <f t="shared" si="13"/>
        <v>V0</v>
      </c>
      <c r="X114" s="180" t="str">
        <f t="shared" si="14"/>
        <v>R</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181">
        <f>IF(AND(Grunddaten!A114&lt;&gt;"", Y114&lt;&gt;""),2,"")</f>
        <v>2</v>
      </c>
      <c r="AA114" s="162" t="s">
        <v>30630</v>
      </c>
      <c r="AB114" s="212" t="s">
        <v>33634</v>
      </c>
      <c r="AC114" s="212" t="s">
        <v>116</v>
      </c>
      <c r="AD114" s="212" t="s">
        <v>33784</v>
      </c>
      <c r="AE114" s="212" t="s">
        <v>33897</v>
      </c>
      <c r="AF114" s="212" t="s">
        <v>34027</v>
      </c>
      <c r="AG114" s="213" t="s">
        <v>34150</v>
      </c>
    </row>
    <row r="115" spans="1:33" ht="16.25" customHeight="1" x14ac:dyDescent="0.2">
      <c r="A115" s="155" t="str">
        <f>Input_Lieferant!B115&amp;""</f>
        <v>107</v>
      </c>
      <c r="B115" s="156" t="str">
        <f>Input_Lieferant!D115</f>
        <v>Materialkurztext DE 107</v>
      </c>
      <c r="C115" s="225" t="s">
        <v>30714</v>
      </c>
      <c r="D115" s="225" t="s">
        <v>30711</v>
      </c>
      <c r="E115" s="162"/>
      <c r="F115" s="162"/>
      <c r="G115" s="162" t="str">
        <f t="shared" si="11"/>
        <v>NORM</v>
      </c>
      <c r="H115" s="225" t="str">
        <f>IF(A115&lt;&gt;"", IF(Input_Lieferant!Y115="N", "0", IF(Input_Lieferant!Y115="X", "6", "")), "")</f>
        <v>6</v>
      </c>
      <c r="I115" s="162" t="s">
        <v>30742</v>
      </c>
      <c r="J115" s="162" t="s">
        <v>53</v>
      </c>
      <c r="K115" s="225" t="s">
        <v>30718</v>
      </c>
      <c r="L115" s="158" t="s">
        <v>33524</v>
      </c>
      <c r="M115" s="162" t="s">
        <v>116</v>
      </c>
      <c r="N115" s="173">
        <v>5</v>
      </c>
      <c r="O115" s="163"/>
      <c r="P115" s="163" t="s">
        <v>116</v>
      </c>
      <c r="Q115" s="162" t="s">
        <v>116</v>
      </c>
      <c r="R115" s="162" t="s">
        <v>116</v>
      </c>
      <c r="S115" s="162"/>
      <c r="T115" s="162" t="s">
        <v>31009</v>
      </c>
      <c r="U115" s="162" t="s">
        <v>30717</v>
      </c>
      <c r="V115" s="179" t="str">
        <f t="shared" si="12"/>
        <v>A100</v>
      </c>
      <c r="W115" s="179" t="str">
        <f t="shared" si="13"/>
        <v>V0</v>
      </c>
      <c r="X115" s="180" t="str">
        <f t="shared" si="14"/>
        <v>R</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81">
        <f>IF(AND(Grunddaten!A115&lt;&gt;"", Y115&lt;&gt;""),2,"")</f>
        <v>2</v>
      </c>
      <c r="AA115" s="162" t="s">
        <v>30790</v>
      </c>
      <c r="AB115" s="212" t="s">
        <v>33635</v>
      </c>
      <c r="AC115" s="212" t="s">
        <v>116</v>
      </c>
      <c r="AD115" s="212" t="s">
        <v>33785</v>
      </c>
      <c r="AE115" s="212" t="s">
        <v>33898</v>
      </c>
      <c r="AF115" s="212" t="s">
        <v>34028</v>
      </c>
      <c r="AG115" s="213" t="s">
        <v>34151</v>
      </c>
    </row>
    <row r="116" spans="1:33" ht="16.25" customHeight="1" x14ac:dyDescent="0.2">
      <c r="A116" s="155" t="str">
        <f>Input_Lieferant!B116&amp;""</f>
        <v>108</v>
      </c>
      <c r="B116" s="156" t="str">
        <f>Input_Lieferant!D116</f>
        <v>Materialkurztext DE 108</v>
      </c>
      <c r="C116" s="225" t="s">
        <v>30712</v>
      </c>
      <c r="D116" s="225" t="s">
        <v>30712</v>
      </c>
      <c r="E116" s="162"/>
      <c r="F116" s="162"/>
      <c r="G116" s="162" t="str">
        <f t="shared" si="11"/>
        <v>NORM</v>
      </c>
      <c r="H116" s="225" t="str">
        <f>IF(A116&lt;&gt;"", IF(Input_Lieferant!Y116="N", "0", IF(Input_Lieferant!Y116="X", "6", "")), "")</f>
        <v>0</v>
      </c>
      <c r="I116" s="162" t="s">
        <v>30742</v>
      </c>
      <c r="J116" s="162" t="s">
        <v>53</v>
      </c>
      <c r="K116" s="225" t="s">
        <v>30715</v>
      </c>
      <c r="L116" s="158" t="s">
        <v>33525</v>
      </c>
      <c r="M116" s="162" t="s">
        <v>116</v>
      </c>
      <c r="N116" s="173">
        <v>10</v>
      </c>
      <c r="O116" s="163"/>
      <c r="P116" s="163" t="s">
        <v>116</v>
      </c>
      <c r="Q116" s="162" t="s">
        <v>116</v>
      </c>
      <c r="R116" s="162" t="s">
        <v>116</v>
      </c>
      <c r="S116" s="162"/>
      <c r="T116" s="162" t="s">
        <v>31008</v>
      </c>
      <c r="U116" s="162" t="s">
        <v>30717</v>
      </c>
      <c r="V116" s="179" t="str">
        <f t="shared" si="12"/>
        <v>M100</v>
      </c>
      <c r="W116" s="179" t="str">
        <f t="shared" si="13"/>
        <v>V0</v>
      </c>
      <c r="X116" s="180" t="str">
        <f t="shared" si="14"/>
        <v>R</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t="s">
        <v>30633</v>
      </c>
      <c r="AB116" s="212" t="s">
        <v>33636</v>
      </c>
      <c r="AC116" s="212" t="s">
        <v>116</v>
      </c>
      <c r="AD116" s="212" t="s">
        <v>33786</v>
      </c>
      <c r="AE116" s="212" t="s">
        <v>33899</v>
      </c>
      <c r="AF116" s="212" t="s">
        <v>34029</v>
      </c>
      <c r="AG116" s="213" t="s">
        <v>34152</v>
      </c>
    </row>
    <row r="117" spans="1:33" ht="16.25" customHeight="1" x14ac:dyDescent="0.2">
      <c r="A117" s="155" t="str">
        <f>Input_Lieferant!B117&amp;""</f>
        <v>109</v>
      </c>
      <c r="B117" s="156" t="str">
        <f>Input_Lieferant!D117</f>
        <v>Materialkurztext DE 109</v>
      </c>
      <c r="C117" s="225" t="s">
        <v>30712</v>
      </c>
      <c r="D117" s="225" t="s">
        <v>30712</v>
      </c>
      <c r="E117" s="162"/>
      <c r="F117" s="162"/>
      <c r="G117" s="162" t="str">
        <f t="shared" si="11"/>
        <v>NORM</v>
      </c>
      <c r="H117" s="225" t="str">
        <f>IF(A117&lt;&gt;"", IF(Input_Lieferant!Y117="N", "0", IF(Input_Lieferant!Y117="X", "6", "")), "")</f>
        <v>6</v>
      </c>
      <c r="I117" s="162" t="s">
        <v>30741</v>
      </c>
      <c r="J117" s="162" t="s">
        <v>53</v>
      </c>
      <c r="K117" s="225" t="s">
        <v>30718</v>
      </c>
      <c r="L117" s="158" t="s">
        <v>33526</v>
      </c>
      <c r="M117" s="162" t="s">
        <v>116</v>
      </c>
      <c r="N117" s="173">
        <v>1</v>
      </c>
      <c r="O117" s="163"/>
      <c r="P117" s="163" t="s">
        <v>116</v>
      </c>
      <c r="Q117" s="162" t="s">
        <v>116</v>
      </c>
      <c r="R117" s="162" t="s">
        <v>116</v>
      </c>
      <c r="S117" s="162"/>
      <c r="T117" s="162" t="s">
        <v>31009</v>
      </c>
      <c r="U117" s="162" t="s">
        <v>30715</v>
      </c>
      <c r="V117" s="179" t="str">
        <f t="shared" si="12"/>
        <v>M100</v>
      </c>
      <c r="W117" s="179" t="str">
        <f t="shared" si="13"/>
        <v>V0</v>
      </c>
      <c r="X117" s="180" t="str">
        <f t="shared" si="14"/>
        <v>R</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181">
        <f>IF(AND(Grunddaten!A117&lt;&gt;"", Y117&lt;&gt;""),2,"")</f>
        <v>2</v>
      </c>
      <c r="AA117" s="162" t="s">
        <v>30628</v>
      </c>
      <c r="AB117" s="212" t="s">
        <v>33637</v>
      </c>
      <c r="AC117" s="212" t="s">
        <v>116</v>
      </c>
      <c r="AD117" s="212" t="s">
        <v>33787</v>
      </c>
      <c r="AE117" s="212" t="s">
        <v>33900</v>
      </c>
      <c r="AF117" s="212" t="s">
        <v>34030</v>
      </c>
      <c r="AG117" s="213" t="s">
        <v>34153</v>
      </c>
    </row>
    <row r="118" spans="1:33" ht="16.25" customHeight="1" x14ac:dyDescent="0.2">
      <c r="A118" s="155" t="str">
        <f>Input_Lieferant!B118&amp;""</f>
        <v>110</v>
      </c>
      <c r="B118" s="156" t="str">
        <f>Input_Lieferant!D118</f>
        <v>Materialkurztext DE 110</v>
      </c>
      <c r="C118" s="225" t="s">
        <v>30713</v>
      </c>
      <c r="D118" s="225" t="s">
        <v>30711</v>
      </c>
      <c r="E118" s="162"/>
      <c r="F118" s="162"/>
      <c r="G118" s="162" t="str">
        <f t="shared" si="11"/>
        <v>NORM</v>
      </c>
      <c r="H118" s="225" t="str">
        <f>IF(A118&lt;&gt;"", IF(Input_Lieferant!Y118="N", "0", IF(Input_Lieferant!Y118="X", "6", "")), "")</f>
        <v>6</v>
      </c>
      <c r="I118" s="162" t="s">
        <v>168</v>
      </c>
      <c r="J118" s="162" t="s">
        <v>53</v>
      </c>
      <c r="K118" s="225" t="s">
        <v>30710</v>
      </c>
      <c r="L118" s="158" t="s">
        <v>33527</v>
      </c>
      <c r="M118" s="162" t="s">
        <v>116</v>
      </c>
      <c r="N118" s="173">
        <v>9</v>
      </c>
      <c r="O118" s="163"/>
      <c r="P118" s="163" t="s">
        <v>116</v>
      </c>
      <c r="Q118" s="162" t="s">
        <v>116</v>
      </c>
      <c r="R118" s="162" t="s">
        <v>116</v>
      </c>
      <c r="S118" s="162"/>
      <c r="T118" s="162" t="s">
        <v>31010</v>
      </c>
      <c r="U118" s="162" t="s">
        <v>30715</v>
      </c>
      <c r="V118" s="179" t="str">
        <f t="shared" si="12"/>
        <v>M100</v>
      </c>
      <c r="W118" s="179" t="str">
        <f t="shared" si="13"/>
        <v>V0</v>
      </c>
      <c r="X118" s="180" t="str">
        <f t="shared" si="14"/>
        <v>R</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181">
        <f>IF(AND(Grunddaten!A118&lt;&gt;"", Y118&lt;&gt;""),2,"")</f>
        <v>2</v>
      </c>
      <c r="AA118" s="162" t="s">
        <v>30720</v>
      </c>
      <c r="AB118" s="212" t="s">
        <v>33638</v>
      </c>
      <c r="AC118" s="212" t="s">
        <v>116</v>
      </c>
      <c r="AD118" s="212" t="s">
        <v>33788</v>
      </c>
      <c r="AE118" s="212" t="s">
        <v>33901</v>
      </c>
      <c r="AF118" s="212" t="s">
        <v>34031</v>
      </c>
      <c r="AG118" s="213" t="s">
        <v>34154</v>
      </c>
    </row>
    <row r="119" spans="1:33" ht="16.25" customHeight="1" x14ac:dyDescent="0.2">
      <c r="A119" s="155" t="str">
        <f>Input_Lieferant!B119&amp;""</f>
        <v>111</v>
      </c>
      <c r="B119" s="156" t="str">
        <f>Input_Lieferant!D119</f>
        <v>Materialkurztext DE 111</v>
      </c>
      <c r="C119" s="225" t="s">
        <v>30713</v>
      </c>
      <c r="D119" s="225" t="s">
        <v>30712</v>
      </c>
      <c r="E119" s="162"/>
      <c r="F119" s="162"/>
      <c r="G119" s="162" t="str">
        <f t="shared" si="11"/>
        <v>NORM</v>
      </c>
      <c r="H119" s="225" t="str">
        <f>IF(A119&lt;&gt;"", IF(Input_Lieferant!Y119="N", "0", IF(Input_Lieferant!Y119="X", "6", "")), "")</f>
        <v>0</v>
      </c>
      <c r="I119" s="162" t="s">
        <v>30747</v>
      </c>
      <c r="J119" s="162" t="s">
        <v>53</v>
      </c>
      <c r="K119" s="225" t="s">
        <v>30718</v>
      </c>
      <c r="L119" s="158" t="s">
        <v>33528</v>
      </c>
      <c r="M119" s="162" t="s">
        <v>116</v>
      </c>
      <c r="N119" s="173">
        <v>3</v>
      </c>
      <c r="O119" s="163"/>
      <c r="P119" s="163" t="s">
        <v>116</v>
      </c>
      <c r="Q119" s="162" t="s">
        <v>116</v>
      </c>
      <c r="R119" s="162" t="s">
        <v>116</v>
      </c>
      <c r="S119" s="162"/>
      <c r="T119" s="162" t="s">
        <v>31009</v>
      </c>
      <c r="U119" s="162" t="s">
        <v>30715</v>
      </c>
      <c r="V119" s="179" t="str">
        <f t="shared" si="12"/>
        <v>M100</v>
      </c>
      <c r="W119" s="179" t="str">
        <f t="shared" si="13"/>
        <v>V0</v>
      </c>
      <c r="X119" s="180" t="str">
        <f t="shared" si="14"/>
        <v>R</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t="s">
        <v>30793</v>
      </c>
      <c r="AB119" s="212" t="s">
        <v>33639</v>
      </c>
      <c r="AC119" s="212" t="s">
        <v>116</v>
      </c>
      <c r="AD119" s="212" t="s">
        <v>33789</v>
      </c>
      <c r="AE119" s="212" t="s">
        <v>33902</v>
      </c>
      <c r="AF119" s="212" t="s">
        <v>34032</v>
      </c>
      <c r="AG119" s="213" t="s">
        <v>34155</v>
      </c>
    </row>
    <row r="120" spans="1:33" ht="16.25" customHeight="1" x14ac:dyDescent="0.2">
      <c r="A120" s="155" t="str">
        <f>Input_Lieferant!B120&amp;""</f>
        <v>112</v>
      </c>
      <c r="B120" s="156" t="str">
        <f>Input_Lieferant!D120</f>
        <v>Materialkurztext DE 112</v>
      </c>
      <c r="C120" s="225" t="s">
        <v>30714</v>
      </c>
      <c r="D120" s="225" t="s">
        <v>30714</v>
      </c>
      <c r="E120" s="162"/>
      <c r="F120" s="162"/>
      <c r="G120" s="162" t="str">
        <f t="shared" si="11"/>
        <v>NORM</v>
      </c>
      <c r="H120" s="225" t="str">
        <f>IF(A120&lt;&gt;"", IF(Input_Lieferant!Y120="N", "0", IF(Input_Lieferant!Y120="X", "6", "")), "")</f>
        <v>0</v>
      </c>
      <c r="I120" s="162" t="s">
        <v>30748</v>
      </c>
      <c r="J120" s="162" t="s">
        <v>53</v>
      </c>
      <c r="K120" s="225" t="s">
        <v>30716</v>
      </c>
      <c r="L120" s="158" t="s">
        <v>33529</v>
      </c>
      <c r="M120" s="162" t="s">
        <v>116</v>
      </c>
      <c r="N120" s="173">
        <v>3</v>
      </c>
      <c r="O120" s="163"/>
      <c r="P120" s="163" t="s">
        <v>116</v>
      </c>
      <c r="Q120" s="162" t="s">
        <v>116</v>
      </c>
      <c r="R120" s="162" t="s">
        <v>116</v>
      </c>
      <c r="S120" s="162"/>
      <c r="T120" s="162" t="s">
        <v>31007</v>
      </c>
      <c r="U120" s="162" t="s">
        <v>30715</v>
      </c>
      <c r="V120" s="179" t="str">
        <f t="shared" si="12"/>
        <v>A100</v>
      </c>
      <c r="W120" s="179" t="str">
        <f t="shared" si="13"/>
        <v>V0</v>
      </c>
      <c r="X120" s="180" t="str">
        <f t="shared" si="14"/>
        <v>R</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181">
        <f>IF(AND(Grunddaten!A120&lt;&gt;"", Y120&lt;&gt;""),2,"")</f>
        <v>2</v>
      </c>
      <c r="AA120" s="162" t="s">
        <v>30632</v>
      </c>
      <c r="AB120" s="212" t="s">
        <v>33640</v>
      </c>
      <c r="AC120" s="212" t="s">
        <v>116</v>
      </c>
      <c r="AD120" s="212" t="s">
        <v>33790</v>
      </c>
      <c r="AE120" s="212" t="s">
        <v>33903</v>
      </c>
      <c r="AF120" s="212" t="s">
        <v>34033</v>
      </c>
      <c r="AG120" s="213" t="s">
        <v>34156</v>
      </c>
    </row>
    <row r="121" spans="1:33" ht="16.25" customHeight="1" x14ac:dyDescent="0.2">
      <c r="A121" s="155" t="str">
        <f>Input_Lieferant!B121&amp;""</f>
        <v>113</v>
      </c>
      <c r="B121" s="156" t="str">
        <f>Input_Lieferant!D121</f>
        <v>Materialkurztext DE 113</v>
      </c>
      <c r="C121" s="225" t="s">
        <v>30712</v>
      </c>
      <c r="D121" s="225" t="s">
        <v>30714</v>
      </c>
      <c r="E121" s="162"/>
      <c r="F121" s="162"/>
      <c r="G121" s="162" t="str">
        <f t="shared" si="11"/>
        <v>NORM</v>
      </c>
      <c r="H121" s="225" t="str">
        <f>IF(A121&lt;&gt;"", IF(Input_Lieferant!Y121="N", "0", IF(Input_Lieferant!Y121="X", "6", "")), "")</f>
        <v>6</v>
      </c>
      <c r="I121" s="162" t="s">
        <v>156</v>
      </c>
      <c r="J121" s="162" t="s">
        <v>53</v>
      </c>
      <c r="K121" s="225" t="s">
        <v>30718</v>
      </c>
      <c r="L121" s="158" t="s">
        <v>33530</v>
      </c>
      <c r="M121" s="162" t="s">
        <v>116</v>
      </c>
      <c r="N121" s="173">
        <v>9</v>
      </c>
      <c r="O121" s="163"/>
      <c r="P121" s="163" t="s">
        <v>116</v>
      </c>
      <c r="Q121" s="162" t="s">
        <v>116</v>
      </c>
      <c r="R121" s="162" t="s">
        <v>116</v>
      </c>
      <c r="S121" s="162"/>
      <c r="T121" s="162" t="s">
        <v>31010</v>
      </c>
      <c r="U121" s="162" t="s">
        <v>30715</v>
      </c>
      <c r="V121" s="179" t="str">
        <f t="shared" si="12"/>
        <v>M100</v>
      </c>
      <c r="W121" s="179" t="str">
        <f t="shared" si="13"/>
        <v>V0</v>
      </c>
      <c r="X121" s="180" t="str">
        <f t="shared" si="14"/>
        <v>R</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81">
        <f>IF(AND(Grunddaten!A121&lt;&gt;"", Y121&lt;&gt;""),2,"")</f>
        <v>2</v>
      </c>
      <c r="AA121" s="162" t="s">
        <v>30789</v>
      </c>
      <c r="AB121" s="212" t="s">
        <v>33641</v>
      </c>
      <c r="AC121" s="212" t="s">
        <v>116</v>
      </c>
      <c r="AD121" s="212" t="s">
        <v>33791</v>
      </c>
      <c r="AE121" s="212" t="s">
        <v>33904</v>
      </c>
      <c r="AF121" s="212" t="s">
        <v>34034</v>
      </c>
      <c r="AG121" s="213" t="s">
        <v>34157</v>
      </c>
    </row>
    <row r="122" spans="1:33" ht="16.25" customHeight="1" x14ac:dyDescent="0.2">
      <c r="A122" s="155" t="str">
        <f>Input_Lieferant!B122&amp;""</f>
        <v>114</v>
      </c>
      <c r="B122" s="156" t="str">
        <f>Input_Lieferant!D122</f>
        <v>Materialkurztext DE 114</v>
      </c>
      <c r="C122" s="225" t="s">
        <v>30713</v>
      </c>
      <c r="D122" s="225" t="s">
        <v>30714</v>
      </c>
      <c r="E122" s="162"/>
      <c r="F122" s="162"/>
      <c r="G122" s="162" t="str">
        <f t="shared" si="11"/>
        <v>NORM</v>
      </c>
      <c r="H122" s="225" t="str">
        <f>IF(A122&lt;&gt;"", IF(Input_Lieferant!Y122="N", "0", IF(Input_Lieferant!Y122="X", "6", "")), "")</f>
        <v>6</v>
      </c>
      <c r="I122" s="162" t="s">
        <v>159</v>
      </c>
      <c r="J122" s="162" t="s">
        <v>114</v>
      </c>
      <c r="K122" s="225" t="s">
        <v>30710</v>
      </c>
      <c r="L122" s="158" t="s">
        <v>33531</v>
      </c>
      <c r="M122" s="162" t="s">
        <v>116</v>
      </c>
      <c r="N122" s="173">
        <v>5</v>
      </c>
      <c r="O122" s="163"/>
      <c r="P122" s="163" t="s">
        <v>116</v>
      </c>
      <c r="Q122" s="162" t="s">
        <v>116</v>
      </c>
      <c r="R122" s="162" t="s">
        <v>116</v>
      </c>
      <c r="S122" s="162"/>
      <c r="T122" s="162" t="s">
        <v>31010</v>
      </c>
      <c r="U122" s="162" t="s">
        <v>30718</v>
      </c>
      <c r="V122" s="179" t="str">
        <f t="shared" si="12"/>
        <v>M100</v>
      </c>
      <c r="W122" s="179" t="str">
        <f t="shared" si="13"/>
        <v>V0</v>
      </c>
      <c r="X122" s="180" t="str">
        <f t="shared" si="14"/>
        <v>R</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181">
        <f>IF(AND(Grunddaten!A122&lt;&gt;"", Y122&lt;&gt;""),2,"")</f>
        <v>2</v>
      </c>
      <c r="AA122" s="162" t="s">
        <v>30797</v>
      </c>
      <c r="AB122" s="212" t="s">
        <v>33642</v>
      </c>
      <c r="AC122" s="212" t="s">
        <v>116</v>
      </c>
      <c r="AD122" s="212" t="s">
        <v>33792</v>
      </c>
      <c r="AE122" s="212" t="s">
        <v>33905</v>
      </c>
      <c r="AF122" s="212" t="s">
        <v>34035</v>
      </c>
      <c r="AG122" s="213" t="s">
        <v>34158</v>
      </c>
    </row>
    <row r="123" spans="1:33" ht="16.25" customHeight="1" x14ac:dyDescent="0.2">
      <c r="A123" s="155" t="str">
        <f>Input_Lieferant!B123&amp;""</f>
        <v>115</v>
      </c>
      <c r="B123" s="156" t="str">
        <f>Input_Lieferant!D123</f>
        <v>Materialkurztext DE 115</v>
      </c>
      <c r="C123" s="225" t="s">
        <v>30713</v>
      </c>
      <c r="D123" s="225" t="s">
        <v>30713</v>
      </c>
      <c r="E123" s="162"/>
      <c r="F123" s="162"/>
      <c r="G123" s="162" t="str">
        <f t="shared" si="11"/>
        <v>NORM</v>
      </c>
      <c r="H123" s="225" t="str">
        <f>IF(A123&lt;&gt;"", IF(Input_Lieferant!Y123="N", "0", IF(Input_Lieferant!Y123="X", "6", "")), "")</f>
        <v>0</v>
      </c>
      <c r="I123" s="162" t="s">
        <v>30732</v>
      </c>
      <c r="J123" s="162" t="s">
        <v>114</v>
      </c>
      <c r="K123" s="225" t="s">
        <v>30710</v>
      </c>
      <c r="L123" s="158" t="s">
        <v>33532</v>
      </c>
      <c r="M123" s="162" t="s">
        <v>116</v>
      </c>
      <c r="N123" s="173">
        <v>2</v>
      </c>
      <c r="O123" s="163"/>
      <c r="P123" s="163" t="s">
        <v>116</v>
      </c>
      <c r="Q123" s="162" t="s">
        <v>116</v>
      </c>
      <c r="R123" s="162" t="s">
        <v>116</v>
      </c>
      <c r="S123" s="162"/>
      <c r="T123" s="162" t="s">
        <v>31010</v>
      </c>
      <c r="U123" s="162" t="s">
        <v>30718</v>
      </c>
      <c r="V123" s="179" t="str">
        <f t="shared" si="12"/>
        <v>M100</v>
      </c>
      <c r="W123" s="179" t="str">
        <f t="shared" si="13"/>
        <v>V0</v>
      </c>
      <c r="X123" s="180" t="str">
        <f t="shared" si="14"/>
        <v>R</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181">
        <f>IF(AND(Grunddaten!A123&lt;&gt;"", Y123&lt;&gt;""),2,"")</f>
        <v>2</v>
      </c>
      <c r="AA123" s="162" t="s">
        <v>30794</v>
      </c>
      <c r="AB123" s="212" t="s">
        <v>33643</v>
      </c>
      <c r="AC123" s="212" t="s">
        <v>116</v>
      </c>
      <c r="AD123" s="212" t="s">
        <v>33793</v>
      </c>
      <c r="AE123" s="212" t="s">
        <v>33906</v>
      </c>
      <c r="AF123" s="212" t="s">
        <v>34036</v>
      </c>
      <c r="AG123" s="213" t="s">
        <v>34159</v>
      </c>
    </row>
    <row r="124" spans="1:33" ht="16.25" customHeight="1" x14ac:dyDescent="0.2">
      <c r="A124" s="155" t="str">
        <f>Input_Lieferant!B124&amp;""</f>
        <v>116</v>
      </c>
      <c r="B124" s="156" t="str">
        <f>Input_Lieferant!D124</f>
        <v>Materialkurztext DE 116</v>
      </c>
      <c r="C124" s="225" t="s">
        <v>30714</v>
      </c>
      <c r="D124" s="225" t="s">
        <v>30712</v>
      </c>
      <c r="E124" s="162"/>
      <c r="F124" s="162"/>
      <c r="G124" s="162" t="str">
        <f t="shared" si="11"/>
        <v>NORM</v>
      </c>
      <c r="H124" s="225" t="str">
        <f>IF(A124&lt;&gt;"", IF(Input_Lieferant!Y124="N", "0", IF(Input_Lieferant!Y124="X", "6", "")), "")</f>
        <v>6</v>
      </c>
      <c r="I124" s="162" t="s">
        <v>30747</v>
      </c>
      <c r="J124" s="162" t="s">
        <v>53</v>
      </c>
      <c r="K124" s="225" t="s">
        <v>30710</v>
      </c>
      <c r="L124" s="158" t="s">
        <v>33533</v>
      </c>
      <c r="M124" s="162" t="s">
        <v>116</v>
      </c>
      <c r="N124" s="173">
        <v>5</v>
      </c>
      <c r="O124" s="163"/>
      <c r="P124" s="163" t="s">
        <v>116</v>
      </c>
      <c r="Q124" s="162" t="s">
        <v>116</v>
      </c>
      <c r="R124" s="162" t="s">
        <v>116</v>
      </c>
      <c r="S124" s="162"/>
      <c r="T124" s="162" t="s">
        <v>31009</v>
      </c>
      <c r="U124" s="162" t="s">
        <v>30717</v>
      </c>
      <c r="V124" s="179" t="str">
        <f t="shared" si="12"/>
        <v>A100</v>
      </c>
      <c r="W124" s="179" t="str">
        <f t="shared" si="13"/>
        <v>V0</v>
      </c>
      <c r="X124" s="180" t="str">
        <f t="shared" si="14"/>
        <v>R</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t="s">
        <v>30794</v>
      </c>
      <c r="AB124" s="212" t="s">
        <v>33644</v>
      </c>
      <c r="AC124" s="212" t="s">
        <v>116</v>
      </c>
      <c r="AD124" s="212" t="s">
        <v>33794</v>
      </c>
      <c r="AE124" s="212" t="s">
        <v>33907</v>
      </c>
      <c r="AF124" s="212" t="s">
        <v>34037</v>
      </c>
      <c r="AG124" s="213" t="s">
        <v>34160</v>
      </c>
    </row>
    <row r="125" spans="1:33" ht="16.25" customHeight="1" x14ac:dyDescent="0.2">
      <c r="A125" s="155" t="str">
        <f>Input_Lieferant!B125&amp;""</f>
        <v>117</v>
      </c>
      <c r="B125" s="156" t="str">
        <f>Input_Lieferant!D125</f>
        <v>Materialkurztext DE 117</v>
      </c>
      <c r="C125" s="225" t="s">
        <v>30711</v>
      </c>
      <c r="D125" s="225" t="s">
        <v>30713</v>
      </c>
      <c r="E125" s="162"/>
      <c r="F125" s="162"/>
      <c r="G125" s="162" t="str">
        <f t="shared" si="11"/>
        <v>NORM</v>
      </c>
      <c r="H125" s="225" t="str">
        <f>IF(A125&lt;&gt;"", IF(Input_Lieferant!Y125="N", "0", IF(Input_Lieferant!Y125="X", "6", "")), "")</f>
        <v>6</v>
      </c>
      <c r="I125" s="162" t="s">
        <v>30743</v>
      </c>
      <c r="J125" s="162" t="s">
        <v>114</v>
      </c>
      <c r="K125" s="225" t="s">
        <v>30716</v>
      </c>
      <c r="L125" s="158" t="s">
        <v>33534</v>
      </c>
      <c r="M125" s="162" t="s">
        <v>116</v>
      </c>
      <c r="N125" s="173">
        <v>9</v>
      </c>
      <c r="O125" s="163"/>
      <c r="P125" s="163" t="s">
        <v>116</v>
      </c>
      <c r="Q125" s="162" t="s">
        <v>116</v>
      </c>
      <c r="R125" s="162" t="s">
        <v>116</v>
      </c>
      <c r="S125" s="162"/>
      <c r="T125" s="162" t="s">
        <v>31007</v>
      </c>
      <c r="U125" s="162" t="s">
        <v>30717</v>
      </c>
      <c r="V125" s="179" t="str">
        <f t="shared" si="12"/>
        <v>M100</v>
      </c>
      <c r="W125" s="179" t="str">
        <f t="shared" si="13"/>
        <v>V0</v>
      </c>
      <c r="X125" s="180" t="str">
        <f t="shared" si="14"/>
        <v>R</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t="s">
        <v>30794</v>
      </c>
      <c r="AB125" s="212" t="s">
        <v>33645</v>
      </c>
      <c r="AC125" s="212" t="s">
        <v>116</v>
      </c>
      <c r="AD125" s="212" t="s">
        <v>33795</v>
      </c>
      <c r="AE125" s="212" t="s">
        <v>33908</v>
      </c>
      <c r="AF125" s="212" t="s">
        <v>34038</v>
      </c>
      <c r="AG125" s="213" t="s">
        <v>34161</v>
      </c>
    </row>
    <row r="126" spans="1:33" ht="16.25" customHeight="1" x14ac:dyDescent="0.2">
      <c r="A126" s="155" t="str">
        <f>Input_Lieferant!B126&amp;""</f>
        <v>118</v>
      </c>
      <c r="B126" s="156" t="str">
        <f>Input_Lieferant!D126</f>
        <v>Materialkurztext DE 118</v>
      </c>
      <c r="C126" s="225" t="s">
        <v>30712</v>
      </c>
      <c r="D126" s="225" t="s">
        <v>30713</v>
      </c>
      <c r="E126" s="162"/>
      <c r="F126" s="162"/>
      <c r="G126" s="162" t="str">
        <f t="shared" si="11"/>
        <v>NORM</v>
      </c>
      <c r="H126" s="225" t="str">
        <f>IF(A126&lt;&gt;"", IF(Input_Lieferant!Y126="N", "0", IF(Input_Lieferant!Y126="X", "6", "")), "")</f>
        <v>6</v>
      </c>
      <c r="I126" s="162" t="s">
        <v>157</v>
      </c>
      <c r="J126" s="162" t="s">
        <v>114</v>
      </c>
      <c r="K126" s="225" t="s">
        <v>30710</v>
      </c>
      <c r="L126" s="158" t="s">
        <v>33535</v>
      </c>
      <c r="M126" s="162" t="s">
        <v>116</v>
      </c>
      <c r="N126" s="173">
        <v>6</v>
      </c>
      <c r="O126" s="163"/>
      <c r="P126" s="163" t="s">
        <v>116</v>
      </c>
      <c r="Q126" s="162" t="s">
        <v>116</v>
      </c>
      <c r="R126" s="162" t="s">
        <v>116</v>
      </c>
      <c r="S126" s="162"/>
      <c r="T126" s="162" t="s">
        <v>31008</v>
      </c>
      <c r="U126" s="162" t="s">
        <v>30718</v>
      </c>
      <c r="V126" s="179" t="str">
        <f t="shared" si="12"/>
        <v>M100</v>
      </c>
      <c r="W126" s="179" t="str">
        <f t="shared" si="13"/>
        <v>V0</v>
      </c>
      <c r="X126" s="180" t="str">
        <f t="shared" si="14"/>
        <v>R</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t="s">
        <v>30722</v>
      </c>
      <c r="AB126" s="212" t="s">
        <v>33646</v>
      </c>
      <c r="AC126" s="212" t="s">
        <v>116</v>
      </c>
      <c r="AD126" s="212" t="s">
        <v>33796</v>
      </c>
      <c r="AE126" s="212" t="s">
        <v>33909</v>
      </c>
      <c r="AF126" s="212" t="s">
        <v>34039</v>
      </c>
      <c r="AG126" s="213" t="s">
        <v>34162</v>
      </c>
    </row>
    <row r="127" spans="1:33" ht="16.25" customHeight="1" x14ac:dyDescent="0.2">
      <c r="A127" s="155" t="str">
        <f>Input_Lieferant!B127&amp;""</f>
        <v>119</v>
      </c>
      <c r="B127" s="156" t="str">
        <f>Input_Lieferant!D127</f>
        <v>Materialkurztext DE 119</v>
      </c>
      <c r="C127" s="225" t="s">
        <v>30713</v>
      </c>
      <c r="D127" s="225" t="s">
        <v>30711</v>
      </c>
      <c r="E127" s="162"/>
      <c r="F127" s="162"/>
      <c r="G127" s="162" t="str">
        <f t="shared" si="11"/>
        <v>NORM</v>
      </c>
      <c r="H127" s="225" t="str">
        <f>IF(A127&lt;&gt;"", IF(Input_Lieferant!Y127="N", "0", IF(Input_Lieferant!Y127="X", "6", "")), "")</f>
        <v>0</v>
      </c>
      <c r="I127" s="162" t="s">
        <v>30733</v>
      </c>
      <c r="J127" s="162" t="s">
        <v>53</v>
      </c>
      <c r="K127" s="225" t="s">
        <v>30710</v>
      </c>
      <c r="L127" s="158" t="s">
        <v>33536</v>
      </c>
      <c r="M127" s="162" t="s">
        <v>116</v>
      </c>
      <c r="N127" s="173">
        <v>2</v>
      </c>
      <c r="O127" s="163"/>
      <c r="P127" s="163" t="s">
        <v>116</v>
      </c>
      <c r="Q127" s="162" t="s">
        <v>116</v>
      </c>
      <c r="R127" s="162" t="s">
        <v>116</v>
      </c>
      <c r="S127" s="162"/>
      <c r="T127" s="162" t="s">
        <v>31010</v>
      </c>
      <c r="U127" s="162" t="s">
        <v>30717</v>
      </c>
      <c r="V127" s="179" t="str">
        <f t="shared" si="12"/>
        <v>M100</v>
      </c>
      <c r="W127" s="179" t="str">
        <f t="shared" si="13"/>
        <v>V0</v>
      </c>
      <c r="X127" s="180" t="str">
        <f t="shared" si="14"/>
        <v>R</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t="s">
        <v>30785</v>
      </c>
      <c r="AB127" s="212" t="s">
        <v>33647</v>
      </c>
      <c r="AC127" s="212" t="s">
        <v>116</v>
      </c>
      <c r="AD127" s="212" t="s">
        <v>33797</v>
      </c>
      <c r="AE127" s="212" t="s">
        <v>33910</v>
      </c>
      <c r="AF127" s="212" t="s">
        <v>34040</v>
      </c>
      <c r="AG127" s="213" t="s">
        <v>34163</v>
      </c>
    </row>
    <row r="128" spans="1:33" ht="16.25" customHeight="1" x14ac:dyDescent="0.2">
      <c r="A128" s="155" t="str">
        <f>Input_Lieferant!B128&amp;""</f>
        <v>120</v>
      </c>
      <c r="B128" s="156" t="str">
        <f>Input_Lieferant!D128</f>
        <v>Materialkurztext DE 120</v>
      </c>
      <c r="C128" s="225" t="s">
        <v>30714</v>
      </c>
      <c r="D128" s="225" t="s">
        <v>30712</v>
      </c>
      <c r="E128" s="162"/>
      <c r="F128" s="162"/>
      <c r="G128" s="162" t="str">
        <f t="shared" si="11"/>
        <v>NORM</v>
      </c>
      <c r="H128" s="225" t="str">
        <f>IF(A128&lt;&gt;"", IF(Input_Lieferant!Y128="N", "0", IF(Input_Lieferant!Y128="X", "6", "")), "")</f>
        <v>6</v>
      </c>
      <c r="I128" s="162" t="s">
        <v>30738</v>
      </c>
      <c r="J128" s="162" t="s">
        <v>53</v>
      </c>
      <c r="K128" s="225" t="s">
        <v>30716</v>
      </c>
      <c r="L128" s="158" t="s">
        <v>33537</v>
      </c>
      <c r="M128" s="162" t="s">
        <v>116</v>
      </c>
      <c r="N128" s="173">
        <v>7</v>
      </c>
      <c r="O128" s="163"/>
      <c r="P128" s="163" t="s">
        <v>116</v>
      </c>
      <c r="Q128" s="162" t="s">
        <v>116</v>
      </c>
      <c r="R128" s="162" t="s">
        <v>116</v>
      </c>
      <c r="S128" s="162"/>
      <c r="T128" s="162" t="s">
        <v>31009</v>
      </c>
      <c r="U128" s="162" t="s">
        <v>30717</v>
      </c>
      <c r="V128" s="179" t="str">
        <f t="shared" si="12"/>
        <v>A100</v>
      </c>
      <c r="W128" s="179" t="str">
        <f t="shared" si="13"/>
        <v>V0</v>
      </c>
      <c r="X128" s="180" t="str">
        <f t="shared" si="14"/>
        <v>R</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181">
        <f>IF(AND(Grunddaten!A128&lt;&gt;"", Y128&lt;&gt;""),2,"")</f>
        <v>2</v>
      </c>
      <c r="AA128" s="162" t="s">
        <v>30795</v>
      </c>
      <c r="AB128" s="212" t="s">
        <v>33648</v>
      </c>
      <c r="AC128" s="212" t="s">
        <v>116</v>
      </c>
      <c r="AD128" s="212" t="s">
        <v>33798</v>
      </c>
      <c r="AE128" s="212" t="s">
        <v>33911</v>
      </c>
      <c r="AF128" s="212" t="s">
        <v>34041</v>
      </c>
      <c r="AG128" s="213" t="s">
        <v>34164</v>
      </c>
    </row>
    <row r="129" spans="1:33" ht="16.25" customHeight="1" x14ac:dyDescent="0.2">
      <c r="A129" s="155" t="str">
        <f>Input_Lieferant!B129&amp;""</f>
        <v>121</v>
      </c>
      <c r="B129" s="156" t="str">
        <f>Input_Lieferant!D129</f>
        <v>Materialkurztext DE 121</v>
      </c>
      <c r="C129" s="225" t="s">
        <v>30711</v>
      </c>
      <c r="D129" s="225" t="s">
        <v>30711</v>
      </c>
      <c r="E129" s="162"/>
      <c r="F129" s="162"/>
      <c r="G129" s="162" t="str">
        <f t="shared" si="11"/>
        <v>NORM</v>
      </c>
      <c r="H129" s="225" t="str">
        <f>IF(A129&lt;&gt;"", IF(Input_Lieferant!Y129="N", "0", IF(Input_Lieferant!Y129="X", "6", "")), "")</f>
        <v>0</v>
      </c>
      <c r="I129" s="162" t="s">
        <v>30737</v>
      </c>
      <c r="J129" s="162" t="s">
        <v>114</v>
      </c>
      <c r="K129" s="225" t="s">
        <v>30710</v>
      </c>
      <c r="L129" s="158" t="s">
        <v>33538</v>
      </c>
      <c r="M129" s="162" t="s">
        <v>116</v>
      </c>
      <c r="N129" s="173">
        <v>9</v>
      </c>
      <c r="O129" s="163"/>
      <c r="P129" s="163" t="s">
        <v>116</v>
      </c>
      <c r="Q129" s="162" t="s">
        <v>116</v>
      </c>
      <c r="R129" s="162" t="s">
        <v>116</v>
      </c>
      <c r="S129" s="162"/>
      <c r="T129" s="162" t="s">
        <v>31010</v>
      </c>
      <c r="U129" s="162" t="s">
        <v>30718</v>
      </c>
      <c r="V129" s="179" t="str">
        <f t="shared" si="12"/>
        <v>M100</v>
      </c>
      <c r="W129" s="179" t="str">
        <f t="shared" si="13"/>
        <v>V0</v>
      </c>
      <c r="X129" s="180" t="str">
        <f t="shared" si="14"/>
        <v>R</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181">
        <f>IF(AND(Grunddaten!A129&lt;&gt;"", Y129&lt;&gt;""),2,"")</f>
        <v>2</v>
      </c>
      <c r="AA129" s="162" t="s">
        <v>30799</v>
      </c>
      <c r="AB129" s="212" t="s">
        <v>33649</v>
      </c>
      <c r="AC129" s="212" t="s">
        <v>116</v>
      </c>
      <c r="AD129" s="212" t="s">
        <v>33799</v>
      </c>
      <c r="AE129" s="212" t="s">
        <v>33912</v>
      </c>
      <c r="AF129" s="212" t="s">
        <v>34042</v>
      </c>
      <c r="AG129" s="213" t="s">
        <v>34165</v>
      </c>
    </row>
    <row r="130" spans="1:33" ht="16.25" customHeight="1" x14ac:dyDescent="0.2">
      <c r="A130" s="155" t="str">
        <f>Input_Lieferant!B130&amp;""</f>
        <v>122</v>
      </c>
      <c r="B130" s="156" t="str">
        <f>Input_Lieferant!D130</f>
        <v>Materialkurztext DE 122</v>
      </c>
      <c r="C130" s="225" t="s">
        <v>30712</v>
      </c>
      <c r="D130" s="225" t="s">
        <v>30712</v>
      </c>
      <c r="E130" s="162"/>
      <c r="F130" s="162"/>
      <c r="G130" s="162" t="str">
        <f t="shared" si="11"/>
        <v>NORM</v>
      </c>
      <c r="H130" s="225" t="str">
        <f>IF(A130&lt;&gt;"", IF(Input_Lieferant!Y130="N", "0", IF(Input_Lieferant!Y130="X", "6", "")), "")</f>
        <v>0</v>
      </c>
      <c r="I130" s="162" t="s">
        <v>30742</v>
      </c>
      <c r="J130" s="162" t="s">
        <v>114</v>
      </c>
      <c r="K130" s="225" t="s">
        <v>30715</v>
      </c>
      <c r="L130" s="158" t="s">
        <v>33539</v>
      </c>
      <c r="M130" s="162" t="s">
        <v>116</v>
      </c>
      <c r="N130" s="173">
        <v>9</v>
      </c>
      <c r="O130" s="163"/>
      <c r="P130" s="163" t="s">
        <v>116</v>
      </c>
      <c r="Q130" s="162" t="s">
        <v>116</v>
      </c>
      <c r="R130" s="162" t="s">
        <v>116</v>
      </c>
      <c r="S130" s="162"/>
      <c r="T130" s="162" t="s">
        <v>31010</v>
      </c>
      <c r="U130" s="162" t="s">
        <v>30716</v>
      </c>
      <c r="V130" s="179" t="str">
        <f t="shared" si="12"/>
        <v>M100</v>
      </c>
      <c r="W130" s="179" t="str">
        <f t="shared" si="13"/>
        <v>V0</v>
      </c>
      <c r="X130" s="180" t="str">
        <f t="shared" si="14"/>
        <v>R</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81">
        <f>IF(AND(Grunddaten!A130&lt;&gt;"", Y130&lt;&gt;""),2,"")</f>
        <v>2</v>
      </c>
      <c r="AA130" s="162" t="s">
        <v>30797</v>
      </c>
      <c r="AB130" s="212" t="s">
        <v>33650</v>
      </c>
      <c r="AC130" s="212" t="s">
        <v>116</v>
      </c>
      <c r="AD130" s="212" t="s">
        <v>33800</v>
      </c>
      <c r="AE130" s="212" t="s">
        <v>33913</v>
      </c>
      <c r="AF130" s="212" t="s">
        <v>34043</v>
      </c>
      <c r="AG130" s="213" t="s">
        <v>34166</v>
      </c>
    </row>
    <row r="131" spans="1:33" ht="16.25" customHeight="1" x14ac:dyDescent="0.2">
      <c r="A131" s="155" t="str">
        <f>Input_Lieferant!B131&amp;""</f>
        <v>123</v>
      </c>
      <c r="B131" s="156" t="str">
        <f>Input_Lieferant!D131</f>
        <v>Materialkurztext DE 123</v>
      </c>
      <c r="C131" s="225" t="s">
        <v>30714</v>
      </c>
      <c r="D131" s="225" t="s">
        <v>30711</v>
      </c>
      <c r="E131" s="162"/>
      <c r="F131" s="162"/>
      <c r="G131" s="162" t="str">
        <f t="shared" si="11"/>
        <v>NORM</v>
      </c>
      <c r="H131" s="225" t="str">
        <f>IF(A131&lt;&gt;"", IF(Input_Lieferant!Y131="N", "0", IF(Input_Lieferant!Y131="X", "6", "")), "")</f>
        <v>6</v>
      </c>
      <c r="I131" s="162" t="s">
        <v>30731</v>
      </c>
      <c r="J131" s="162" t="s">
        <v>53</v>
      </c>
      <c r="K131" s="225" t="s">
        <v>30718</v>
      </c>
      <c r="L131" s="158" t="s">
        <v>33540</v>
      </c>
      <c r="M131" s="162" t="s">
        <v>116</v>
      </c>
      <c r="N131" s="173">
        <v>5</v>
      </c>
      <c r="O131" s="163"/>
      <c r="P131" s="163" t="s">
        <v>116</v>
      </c>
      <c r="Q131" s="162" t="s">
        <v>116</v>
      </c>
      <c r="R131" s="162" t="s">
        <v>116</v>
      </c>
      <c r="S131" s="162"/>
      <c r="T131" s="162" t="s">
        <v>31007</v>
      </c>
      <c r="U131" s="162" t="s">
        <v>30715</v>
      </c>
      <c r="V131" s="179" t="str">
        <f t="shared" si="12"/>
        <v>A100</v>
      </c>
      <c r="W131" s="179" t="str">
        <f t="shared" si="13"/>
        <v>V0</v>
      </c>
      <c r="X131" s="180" t="str">
        <f t="shared" si="14"/>
        <v>R</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181">
        <f>IF(AND(Grunddaten!A131&lt;&gt;"", Y131&lt;&gt;""),2,"")</f>
        <v>2</v>
      </c>
      <c r="AA131" s="162" t="s">
        <v>30802</v>
      </c>
      <c r="AB131" s="212" t="s">
        <v>33651</v>
      </c>
      <c r="AC131" s="212" t="s">
        <v>116</v>
      </c>
      <c r="AD131" s="212" t="s">
        <v>33801</v>
      </c>
      <c r="AE131" s="212" t="s">
        <v>33914</v>
      </c>
      <c r="AF131" s="212" t="s">
        <v>34044</v>
      </c>
      <c r="AG131" s="213" t="s">
        <v>34167</v>
      </c>
    </row>
    <row r="132" spans="1:33" ht="16.25" customHeight="1" x14ac:dyDescent="0.2">
      <c r="A132" s="155" t="str">
        <f>Input_Lieferant!B132&amp;""</f>
        <v>124</v>
      </c>
      <c r="B132" s="156" t="str">
        <f>Input_Lieferant!D132</f>
        <v>Materialkurztext DE 124</v>
      </c>
      <c r="C132" s="225" t="s">
        <v>30711</v>
      </c>
      <c r="D132" s="225" t="s">
        <v>30711</v>
      </c>
      <c r="E132" s="162"/>
      <c r="F132" s="162"/>
      <c r="G132" s="162" t="str">
        <f t="shared" si="11"/>
        <v>NORM</v>
      </c>
      <c r="H132" s="225" t="str">
        <f>IF(A132&lt;&gt;"", IF(Input_Lieferant!Y132="N", "0", IF(Input_Lieferant!Y132="X", "6", "")), "")</f>
        <v>0</v>
      </c>
      <c r="I132" s="162" t="s">
        <v>164</v>
      </c>
      <c r="J132" s="162" t="s">
        <v>114</v>
      </c>
      <c r="K132" s="225" t="s">
        <v>30710</v>
      </c>
      <c r="L132" s="158" t="s">
        <v>33541</v>
      </c>
      <c r="M132" s="162" t="s">
        <v>116</v>
      </c>
      <c r="N132" s="173">
        <v>3</v>
      </c>
      <c r="O132" s="163"/>
      <c r="P132" s="163" t="s">
        <v>116</v>
      </c>
      <c r="Q132" s="162" t="s">
        <v>116</v>
      </c>
      <c r="R132" s="162" t="s">
        <v>116</v>
      </c>
      <c r="S132" s="162"/>
      <c r="T132" s="162" t="s">
        <v>31007</v>
      </c>
      <c r="U132" s="162" t="s">
        <v>30717</v>
      </c>
      <c r="V132" s="179" t="str">
        <f t="shared" si="12"/>
        <v>M100</v>
      </c>
      <c r="W132" s="179" t="str">
        <f t="shared" si="13"/>
        <v>V0</v>
      </c>
      <c r="X132" s="180" t="str">
        <f t="shared" si="14"/>
        <v>R</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t="s">
        <v>30722</v>
      </c>
      <c r="AB132" s="212" t="s">
        <v>33652</v>
      </c>
      <c r="AC132" s="212" t="s">
        <v>116</v>
      </c>
      <c r="AD132" s="212" t="s">
        <v>33802</v>
      </c>
      <c r="AE132" s="212" t="s">
        <v>33915</v>
      </c>
      <c r="AF132" s="212" t="s">
        <v>34045</v>
      </c>
      <c r="AG132" s="213" t="s">
        <v>34168</v>
      </c>
    </row>
    <row r="133" spans="1:33" ht="16.25" customHeight="1" x14ac:dyDescent="0.2">
      <c r="A133" s="155" t="str">
        <f>Input_Lieferant!B133&amp;""</f>
        <v>125</v>
      </c>
      <c r="B133" s="156" t="str">
        <f>Input_Lieferant!D133</f>
        <v>Materialkurztext DE 125</v>
      </c>
      <c r="C133" s="225" t="s">
        <v>30711</v>
      </c>
      <c r="D133" s="225" t="s">
        <v>30713</v>
      </c>
      <c r="E133" s="162"/>
      <c r="F133" s="162"/>
      <c r="G133" s="162" t="str">
        <f t="shared" si="11"/>
        <v>NORM</v>
      </c>
      <c r="H133" s="225" t="str">
        <f>IF(A133&lt;&gt;"", IF(Input_Lieferant!Y133="N", "0", IF(Input_Lieferant!Y133="X", "6", "")), "")</f>
        <v>6</v>
      </c>
      <c r="I133" s="162" t="s">
        <v>167</v>
      </c>
      <c r="J133" s="162" t="s">
        <v>53</v>
      </c>
      <c r="K133" s="225" t="s">
        <v>30716</v>
      </c>
      <c r="L133" s="158" t="s">
        <v>33542</v>
      </c>
      <c r="M133" s="162" t="s">
        <v>116</v>
      </c>
      <c r="N133" s="173">
        <v>3</v>
      </c>
      <c r="O133" s="163"/>
      <c r="P133" s="163" t="s">
        <v>116</v>
      </c>
      <c r="Q133" s="162" t="s">
        <v>116</v>
      </c>
      <c r="R133" s="162" t="s">
        <v>116</v>
      </c>
      <c r="S133" s="162"/>
      <c r="T133" s="162" t="s">
        <v>31007</v>
      </c>
      <c r="U133" s="162" t="s">
        <v>30718</v>
      </c>
      <c r="V133" s="179" t="str">
        <f t="shared" si="12"/>
        <v>M100</v>
      </c>
      <c r="W133" s="179" t="str">
        <f t="shared" si="13"/>
        <v>V0</v>
      </c>
      <c r="X133" s="180" t="str">
        <f t="shared" si="14"/>
        <v>R</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t="s">
        <v>30800</v>
      </c>
      <c r="AB133" s="212" t="s">
        <v>33653</v>
      </c>
      <c r="AC133" s="212" t="s">
        <v>116</v>
      </c>
      <c r="AD133" s="212" t="s">
        <v>33803</v>
      </c>
      <c r="AE133" s="212" t="s">
        <v>33916</v>
      </c>
      <c r="AF133" s="212" t="s">
        <v>34046</v>
      </c>
      <c r="AG133" s="213" t="s">
        <v>34169</v>
      </c>
    </row>
    <row r="134" spans="1:33" ht="16.25" customHeight="1" x14ac:dyDescent="0.2">
      <c r="A134" s="155" t="str">
        <f>Input_Lieferant!B134&amp;""</f>
        <v>126</v>
      </c>
      <c r="B134" s="156" t="str">
        <f>Input_Lieferant!D134</f>
        <v>Materialkurztext DE 126</v>
      </c>
      <c r="C134" s="225" t="s">
        <v>30711</v>
      </c>
      <c r="D134" s="225" t="s">
        <v>30714</v>
      </c>
      <c r="E134" s="162"/>
      <c r="F134" s="162"/>
      <c r="G134" s="162" t="str">
        <f t="shared" si="11"/>
        <v>NORM</v>
      </c>
      <c r="H134" s="225" t="str">
        <f>IF(A134&lt;&gt;"", IF(Input_Lieferant!Y134="N", "0", IF(Input_Lieferant!Y134="X", "6", "")), "")</f>
        <v>0</v>
      </c>
      <c r="I134" s="162" t="s">
        <v>30741</v>
      </c>
      <c r="J134" s="162" t="s">
        <v>114</v>
      </c>
      <c r="K134" s="225" t="s">
        <v>30715</v>
      </c>
      <c r="L134" s="158" t="s">
        <v>33543</v>
      </c>
      <c r="M134" s="162" t="s">
        <v>116</v>
      </c>
      <c r="N134" s="173">
        <v>8</v>
      </c>
      <c r="O134" s="163"/>
      <c r="P134" s="163" t="s">
        <v>116</v>
      </c>
      <c r="Q134" s="162" t="s">
        <v>116</v>
      </c>
      <c r="R134" s="162" t="s">
        <v>116</v>
      </c>
      <c r="S134" s="162"/>
      <c r="T134" s="162" t="s">
        <v>31009</v>
      </c>
      <c r="U134" s="162" t="s">
        <v>30716</v>
      </c>
      <c r="V134" s="179" t="str">
        <f t="shared" si="12"/>
        <v>M100</v>
      </c>
      <c r="W134" s="179" t="str">
        <f t="shared" si="13"/>
        <v>V0</v>
      </c>
      <c r="X134" s="180" t="str">
        <f t="shared" si="14"/>
        <v>R</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181">
        <f>IF(AND(Grunddaten!A134&lt;&gt;"", Y134&lt;&gt;""),2,"")</f>
        <v>2</v>
      </c>
      <c r="AA134" s="162" t="s">
        <v>30724</v>
      </c>
      <c r="AB134" s="212" t="s">
        <v>33654</v>
      </c>
      <c r="AC134" s="212" t="s">
        <v>116</v>
      </c>
      <c r="AD134" s="212" t="s">
        <v>33804</v>
      </c>
      <c r="AE134" s="212" t="s">
        <v>33917</v>
      </c>
      <c r="AF134" s="212" t="s">
        <v>34047</v>
      </c>
      <c r="AG134" s="213" t="s">
        <v>34170</v>
      </c>
    </row>
    <row r="135" spans="1:33" ht="16.25" customHeight="1" x14ac:dyDescent="0.2">
      <c r="A135" s="155" t="str">
        <f>Input_Lieferant!B135&amp;""</f>
        <v>127</v>
      </c>
      <c r="B135" s="156" t="str">
        <f>Input_Lieferant!D135</f>
        <v>Materialkurztext DE 127</v>
      </c>
      <c r="C135" s="225" t="s">
        <v>30714</v>
      </c>
      <c r="D135" s="225" t="s">
        <v>30712</v>
      </c>
      <c r="E135" s="162"/>
      <c r="F135" s="162"/>
      <c r="G135" s="162" t="str">
        <f t="shared" si="11"/>
        <v>NORM</v>
      </c>
      <c r="H135" s="225" t="str">
        <f>IF(A135&lt;&gt;"", IF(Input_Lieferant!Y135="N", "0", IF(Input_Lieferant!Y135="X", "6", "")), "")</f>
        <v>6</v>
      </c>
      <c r="I135" s="162" t="s">
        <v>30733</v>
      </c>
      <c r="J135" s="162" t="s">
        <v>53</v>
      </c>
      <c r="K135" s="225" t="s">
        <v>30718</v>
      </c>
      <c r="L135" s="158" t="s">
        <v>33544</v>
      </c>
      <c r="M135" s="162" t="s">
        <v>116</v>
      </c>
      <c r="N135" s="173">
        <v>1</v>
      </c>
      <c r="O135" s="163"/>
      <c r="P135" s="163" t="s">
        <v>116</v>
      </c>
      <c r="Q135" s="162" t="s">
        <v>116</v>
      </c>
      <c r="R135" s="162" t="s">
        <v>116</v>
      </c>
      <c r="S135" s="162"/>
      <c r="T135" s="162" t="s">
        <v>31007</v>
      </c>
      <c r="U135" s="162" t="s">
        <v>30716</v>
      </c>
      <c r="V135" s="179" t="str">
        <f t="shared" si="12"/>
        <v>A100</v>
      </c>
      <c r="W135" s="179" t="str">
        <f t="shared" si="13"/>
        <v>V0</v>
      </c>
      <c r="X135" s="180" t="str">
        <f t="shared" si="14"/>
        <v>R</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181">
        <f>IF(AND(Grunddaten!A135&lt;&gt;"", Y135&lt;&gt;""),2,"")</f>
        <v>2</v>
      </c>
      <c r="AA135" s="162" t="s">
        <v>30789</v>
      </c>
      <c r="AB135" s="212" t="s">
        <v>33655</v>
      </c>
      <c r="AC135" s="212" t="s">
        <v>116</v>
      </c>
      <c r="AD135" s="212" t="s">
        <v>33805</v>
      </c>
      <c r="AE135" s="212" t="s">
        <v>33918</v>
      </c>
      <c r="AF135" s="212" t="s">
        <v>34048</v>
      </c>
      <c r="AG135" s="213" t="s">
        <v>34171</v>
      </c>
    </row>
    <row r="136" spans="1:33" ht="16.25" customHeight="1" x14ac:dyDescent="0.2">
      <c r="A136" s="155" t="str">
        <f>Input_Lieferant!B136&amp;""</f>
        <v>128</v>
      </c>
      <c r="B136" s="156" t="str">
        <f>Input_Lieferant!D136</f>
        <v>Materialkurztext DE 128</v>
      </c>
      <c r="C136" s="225" t="s">
        <v>30713</v>
      </c>
      <c r="D136" s="225" t="s">
        <v>30714</v>
      </c>
      <c r="E136" s="162"/>
      <c r="F136" s="162"/>
      <c r="G136" s="162" t="str">
        <f t="shared" si="11"/>
        <v>NORM</v>
      </c>
      <c r="H136" s="225" t="str">
        <f>IF(A136&lt;&gt;"", IF(Input_Lieferant!Y136="N", "0", IF(Input_Lieferant!Y136="X", "6", "")), "")</f>
        <v>6</v>
      </c>
      <c r="I136" s="162" t="s">
        <v>30737</v>
      </c>
      <c r="J136" s="162" t="s">
        <v>53</v>
      </c>
      <c r="K136" s="225" t="s">
        <v>30715</v>
      </c>
      <c r="L136" s="158" t="s">
        <v>33545</v>
      </c>
      <c r="M136" s="162" t="s">
        <v>116</v>
      </c>
      <c r="N136" s="173">
        <v>6</v>
      </c>
      <c r="O136" s="163"/>
      <c r="P136" s="163" t="s">
        <v>116</v>
      </c>
      <c r="Q136" s="162" t="s">
        <v>116</v>
      </c>
      <c r="R136" s="162" t="s">
        <v>116</v>
      </c>
      <c r="S136" s="162"/>
      <c r="T136" s="162" t="s">
        <v>31008</v>
      </c>
      <c r="U136" s="162" t="s">
        <v>30718</v>
      </c>
      <c r="V136" s="179" t="str">
        <f t="shared" si="12"/>
        <v>M100</v>
      </c>
      <c r="W136" s="179" t="str">
        <f t="shared" si="13"/>
        <v>V0</v>
      </c>
      <c r="X136" s="180" t="str">
        <f t="shared" si="14"/>
        <v>R</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81">
        <f>IF(AND(Grunddaten!A136&lt;&gt;"", Y136&lt;&gt;""),2,"")</f>
        <v>2</v>
      </c>
      <c r="AA136" s="162" t="s">
        <v>30724</v>
      </c>
      <c r="AB136" s="212" t="s">
        <v>33656</v>
      </c>
      <c r="AC136" s="212" t="s">
        <v>116</v>
      </c>
      <c r="AD136" s="212" t="s">
        <v>33806</v>
      </c>
      <c r="AE136" s="212" t="s">
        <v>33919</v>
      </c>
      <c r="AF136" s="212" t="s">
        <v>34049</v>
      </c>
      <c r="AG136" s="213" t="s">
        <v>34172</v>
      </c>
    </row>
    <row r="137" spans="1:33" ht="16.25" customHeight="1" x14ac:dyDescent="0.2">
      <c r="A137" s="155" t="str">
        <f>Input_Lieferant!B137&amp;""</f>
        <v>129</v>
      </c>
      <c r="B137" s="156" t="str">
        <f>Input_Lieferant!D137</f>
        <v>Materialkurztext DE 129</v>
      </c>
      <c r="C137" s="225" t="s">
        <v>30713</v>
      </c>
      <c r="D137" s="225" t="s">
        <v>30714</v>
      </c>
      <c r="E137" s="162"/>
      <c r="F137" s="162"/>
      <c r="G137" s="162" t="str">
        <f t="shared" si="11"/>
        <v>NORM</v>
      </c>
      <c r="H137" s="225" t="str">
        <f>IF(A137&lt;&gt;"", IF(Input_Lieferant!Y137="N", "0", IF(Input_Lieferant!Y137="X", "6", "")), "")</f>
        <v>6</v>
      </c>
      <c r="I137" s="162" t="s">
        <v>30739</v>
      </c>
      <c r="J137" s="162" t="s">
        <v>114</v>
      </c>
      <c r="K137" s="225" t="s">
        <v>30717</v>
      </c>
      <c r="L137" s="158" t="s">
        <v>33546</v>
      </c>
      <c r="M137" s="162" t="s">
        <v>116</v>
      </c>
      <c r="N137" s="173">
        <v>4</v>
      </c>
      <c r="O137" s="163"/>
      <c r="P137" s="163" t="s">
        <v>116</v>
      </c>
      <c r="Q137" s="162" t="s">
        <v>116</v>
      </c>
      <c r="R137" s="162" t="s">
        <v>116</v>
      </c>
      <c r="S137" s="162"/>
      <c r="T137" s="162" t="s">
        <v>31010</v>
      </c>
      <c r="U137" s="162" t="s">
        <v>30717</v>
      </c>
      <c r="V137" s="179" t="str">
        <f t="shared" ref="V137:V158" si="15">IF(A137&lt;&gt;"", IF(C137="0800", "A100", "M100"), "")</f>
        <v>M100</v>
      </c>
      <c r="W137" s="179" t="str">
        <f t="shared" ref="W137:W158" si="16">IF(A137&lt;&gt;"", "V0", "")</f>
        <v>V0</v>
      </c>
      <c r="X137" s="180" t="str">
        <f t="shared" ref="X137:X158" si="17">IF(Q137="X", "R","")</f>
        <v>R</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t="s">
        <v>30719</v>
      </c>
      <c r="AB137" s="212" t="s">
        <v>33657</v>
      </c>
      <c r="AC137" s="212" t="s">
        <v>116</v>
      </c>
      <c r="AD137" s="212" t="s">
        <v>33807</v>
      </c>
      <c r="AE137" s="212" t="s">
        <v>33920</v>
      </c>
      <c r="AF137" s="212" t="s">
        <v>34050</v>
      </c>
      <c r="AG137" s="213" t="s">
        <v>34173</v>
      </c>
    </row>
    <row r="138" spans="1:33" ht="16.25" customHeight="1" x14ac:dyDescent="0.2">
      <c r="A138" s="155" t="str">
        <f>Input_Lieferant!B138&amp;""</f>
        <v>130</v>
      </c>
      <c r="B138" s="156" t="str">
        <f>Input_Lieferant!D138</f>
        <v>Materialkurztext DE 130</v>
      </c>
      <c r="C138" s="225" t="s">
        <v>30712</v>
      </c>
      <c r="D138" s="225" t="s">
        <v>30714</v>
      </c>
      <c r="E138" s="162"/>
      <c r="F138" s="162"/>
      <c r="G138" s="162" t="str">
        <f t="shared" ref="G138:G158" si="18">IF(A138&lt;&gt;"", "NORM", "")</f>
        <v>NORM</v>
      </c>
      <c r="H138" s="225" t="str">
        <f>IF(A138&lt;&gt;"", IF(Input_Lieferant!Y138="N", "0", IF(Input_Lieferant!Y138="X", "6", "")), "")</f>
        <v>6</v>
      </c>
      <c r="I138" s="162" t="s">
        <v>30742</v>
      </c>
      <c r="J138" s="162" t="s">
        <v>53</v>
      </c>
      <c r="K138" s="225" t="s">
        <v>30716</v>
      </c>
      <c r="L138" s="158" t="s">
        <v>33547</v>
      </c>
      <c r="M138" s="162" t="s">
        <v>116</v>
      </c>
      <c r="N138" s="173">
        <v>10</v>
      </c>
      <c r="O138" s="163"/>
      <c r="P138" s="163" t="s">
        <v>116</v>
      </c>
      <c r="Q138" s="162" t="s">
        <v>116</v>
      </c>
      <c r="R138" s="162" t="s">
        <v>116</v>
      </c>
      <c r="S138" s="162"/>
      <c r="T138" s="162" t="s">
        <v>31007</v>
      </c>
      <c r="U138" s="162" t="s">
        <v>30716</v>
      </c>
      <c r="V138" s="179" t="str">
        <f t="shared" si="15"/>
        <v>M100</v>
      </c>
      <c r="W138" s="179" t="str">
        <f t="shared" si="16"/>
        <v>V0</v>
      </c>
      <c r="X138" s="180" t="str">
        <f t="shared" si="17"/>
        <v>R</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t="s">
        <v>30721</v>
      </c>
      <c r="AB138" s="212" t="s">
        <v>33658</v>
      </c>
      <c r="AC138" s="212" t="s">
        <v>116</v>
      </c>
      <c r="AD138" s="212" t="s">
        <v>33808</v>
      </c>
      <c r="AE138" s="212" t="s">
        <v>33921</v>
      </c>
      <c r="AF138" s="212" t="s">
        <v>34051</v>
      </c>
      <c r="AG138" s="213" t="s">
        <v>34174</v>
      </c>
    </row>
    <row r="139" spans="1:33" ht="16.25" customHeight="1" x14ac:dyDescent="0.2">
      <c r="A139" s="155" t="str">
        <f>Input_Lieferant!B139&amp;""</f>
        <v>131</v>
      </c>
      <c r="B139" s="156" t="str">
        <f>Input_Lieferant!D139</f>
        <v>Materialkurztext DE 131</v>
      </c>
      <c r="C139" s="225" t="s">
        <v>30714</v>
      </c>
      <c r="D139" s="225" t="s">
        <v>30711</v>
      </c>
      <c r="E139" s="162"/>
      <c r="F139" s="162"/>
      <c r="G139" s="162" t="str">
        <f t="shared" si="18"/>
        <v>NORM</v>
      </c>
      <c r="H139" s="225" t="str">
        <f>IF(A139&lt;&gt;"", IF(Input_Lieferant!Y139="N", "0", IF(Input_Lieferant!Y139="X", "6", "")), "")</f>
        <v>6</v>
      </c>
      <c r="I139" s="162" t="s">
        <v>30737</v>
      </c>
      <c r="J139" s="162" t="s">
        <v>114</v>
      </c>
      <c r="K139" s="225" t="s">
        <v>30718</v>
      </c>
      <c r="L139" s="158" t="s">
        <v>33548</v>
      </c>
      <c r="M139" s="162" t="s">
        <v>116</v>
      </c>
      <c r="N139" s="173">
        <v>5</v>
      </c>
      <c r="O139" s="163"/>
      <c r="P139" s="163" t="s">
        <v>116</v>
      </c>
      <c r="Q139" s="162" t="s">
        <v>116</v>
      </c>
      <c r="R139" s="162" t="s">
        <v>116</v>
      </c>
      <c r="S139" s="162"/>
      <c r="T139" s="162" t="s">
        <v>31007</v>
      </c>
      <c r="U139" s="162" t="s">
        <v>30715</v>
      </c>
      <c r="V139" s="179" t="str">
        <f t="shared" si="15"/>
        <v>A100</v>
      </c>
      <c r="W139" s="179" t="str">
        <f t="shared" si="16"/>
        <v>V0</v>
      </c>
      <c r="X139" s="180" t="str">
        <f t="shared" si="17"/>
        <v>R</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t="s">
        <v>30784</v>
      </c>
      <c r="AB139" s="212" t="s">
        <v>33659</v>
      </c>
      <c r="AC139" s="212" t="s">
        <v>116</v>
      </c>
      <c r="AD139" s="212" t="s">
        <v>33809</v>
      </c>
      <c r="AE139" s="212" t="s">
        <v>33922</v>
      </c>
      <c r="AF139" s="212" t="s">
        <v>34052</v>
      </c>
      <c r="AG139" s="213" t="s">
        <v>34175</v>
      </c>
    </row>
    <row r="140" spans="1:33" ht="16.25" customHeight="1" x14ac:dyDescent="0.2">
      <c r="A140" s="155" t="str">
        <f>Input_Lieferant!B140&amp;""</f>
        <v>132</v>
      </c>
      <c r="B140" s="156" t="str">
        <f>Input_Lieferant!D140</f>
        <v>Materialkurztext DE 132</v>
      </c>
      <c r="C140" s="225" t="s">
        <v>30712</v>
      </c>
      <c r="D140" s="225" t="s">
        <v>30712</v>
      </c>
      <c r="E140" s="162"/>
      <c r="F140" s="162"/>
      <c r="G140" s="162" t="str">
        <f t="shared" si="18"/>
        <v>NORM</v>
      </c>
      <c r="H140" s="225" t="str">
        <f>IF(A140&lt;&gt;"", IF(Input_Lieferant!Y140="N", "0", IF(Input_Lieferant!Y140="X", "6", "")), "")</f>
        <v>0</v>
      </c>
      <c r="I140" s="162" t="s">
        <v>30746</v>
      </c>
      <c r="J140" s="162" t="s">
        <v>114</v>
      </c>
      <c r="K140" s="225" t="s">
        <v>30717</v>
      </c>
      <c r="L140" s="158" t="s">
        <v>33549</v>
      </c>
      <c r="M140" s="162" t="s">
        <v>116</v>
      </c>
      <c r="N140" s="173">
        <v>7</v>
      </c>
      <c r="O140" s="163"/>
      <c r="P140" s="163" t="s">
        <v>116</v>
      </c>
      <c r="Q140" s="162" t="s">
        <v>116</v>
      </c>
      <c r="R140" s="162" t="s">
        <v>116</v>
      </c>
      <c r="S140" s="162"/>
      <c r="T140" s="162" t="s">
        <v>31008</v>
      </c>
      <c r="U140" s="162" t="s">
        <v>30718</v>
      </c>
      <c r="V140" s="179" t="str">
        <f t="shared" si="15"/>
        <v>M100</v>
      </c>
      <c r="W140" s="179" t="str">
        <f t="shared" si="16"/>
        <v>V0</v>
      </c>
      <c r="X140" s="180" t="str">
        <f t="shared" si="17"/>
        <v>R</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t="s">
        <v>30702</v>
      </c>
      <c r="AB140" s="212" t="s">
        <v>33660</v>
      </c>
      <c r="AC140" s="212" t="s">
        <v>116</v>
      </c>
      <c r="AD140" s="212" t="s">
        <v>33810</v>
      </c>
      <c r="AE140" s="212" t="s">
        <v>33923</v>
      </c>
      <c r="AF140" s="212" t="s">
        <v>34053</v>
      </c>
      <c r="AG140" s="213" t="s">
        <v>34176</v>
      </c>
    </row>
    <row r="141" spans="1:33" ht="16.25" customHeight="1" x14ac:dyDescent="0.2">
      <c r="A141" s="155" t="str">
        <f>Input_Lieferant!B141&amp;""</f>
        <v>133</v>
      </c>
      <c r="B141" s="156" t="str">
        <f>Input_Lieferant!D141</f>
        <v>Materialkurztext DE 133</v>
      </c>
      <c r="C141" s="225" t="s">
        <v>30712</v>
      </c>
      <c r="D141" s="225" t="s">
        <v>30714</v>
      </c>
      <c r="E141" s="162"/>
      <c r="F141" s="162"/>
      <c r="G141" s="162" t="str">
        <f t="shared" si="18"/>
        <v>NORM</v>
      </c>
      <c r="H141" s="225" t="str">
        <f>IF(A141&lt;&gt;"", IF(Input_Lieferant!Y141="N", "0", IF(Input_Lieferant!Y141="X", "6", "")), "")</f>
        <v>0</v>
      </c>
      <c r="I141" s="162" t="s">
        <v>30745</v>
      </c>
      <c r="J141" s="162" t="s">
        <v>114</v>
      </c>
      <c r="K141" s="225" t="s">
        <v>30718</v>
      </c>
      <c r="L141" s="158" t="s">
        <v>33550</v>
      </c>
      <c r="M141" s="162" t="s">
        <v>116</v>
      </c>
      <c r="N141" s="173">
        <v>6</v>
      </c>
      <c r="O141" s="163"/>
      <c r="P141" s="163" t="s">
        <v>116</v>
      </c>
      <c r="Q141" s="162" t="s">
        <v>116</v>
      </c>
      <c r="R141" s="162" t="s">
        <v>116</v>
      </c>
      <c r="S141" s="162"/>
      <c r="T141" s="162" t="s">
        <v>31007</v>
      </c>
      <c r="U141" s="162" t="s">
        <v>30717</v>
      </c>
      <c r="V141" s="179" t="str">
        <f t="shared" si="15"/>
        <v>M100</v>
      </c>
      <c r="W141" s="179" t="str">
        <f t="shared" si="16"/>
        <v>V0</v>
      </c>
      <c r="X141" s="180" t="str">
        <f t="shared" si="17"/>
        <v>R</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t="s">
        <v>30790</v>
      </c>
      <c r="AB141" s="212" t="s">
        <v>33661</v>
      </c>
      <c r="AC141" s="212" t="s">
        <v>116</v>
      </c>
      <c r="AD141" s="212" t="s">
        <v>33811</v>
      </c>
      <c r="AE141" s="212" t="s">
        <v>33924</v>
      </c>
      <c r="AF141" s="212" t="s">
        <v>34054</v>
      </c>
      <c r="AG141" s="213" t="s">
        <v>34177</v>
      </c>
    </row>
    <row r="142" spans="1:33" ht="16.25" customHeight="1" x14ac:dyDescent="0.2">
      <c r="A142" s="155" t="str">
        <f>Input_Lieferant!B142&amp;""</f>
        <v>134</v>
      </c>
      <c r="B142" s="156" t="str">
        <f>Input_Lieferant!D142</f>
        <v>Materialkurztext DE 134</v>
      </c>
      <c r="C142" s="225" t="s">
        <v>30713</v>
      </c>
      <c r="D142" s="225" t="s">
        <v>30713</v>
      </c>
      <c r="E142" s="162"/>
      <c r="F142" s="162"/>
      <c r="G142" s="162" t="str">
        <f t="shared" si="18"/>
        <v>NORM</v>
      </c>
      <c r="H142" s="225" t="str">
        <f>IF(A142&lt;&gt;"", IF(Input_Lieferant!Y142="N", "0", IF(Input_Lieferant!Y142="X", "6", "")), "")</f>
        <v>0</v>
      </c>
      <c r="I142" s="162" t="s">
        <v>30747</v>
      </c>
      <c r="J142" s="162" t="s">
        <v>114</v>
      </c>
      <c r="K142" s="225" t="s">
        <v>30718</v>
      </c>
      <c r="L142" s="158" t="s">
        <v>33551</v>
      </c>
      <c r="M142" s="162" t="s">
        <v>116</v>
      </c>
      <c r="N142" s="173">
        <v>7</v>
      </c>
      <c r="O142" s="163"/>
      <c r="P142" s="163" t="s">
        <v>116</v>
      </c>
      <c r="Q142" s="162" t="s">
        <v>116</v>
      </c>
      <c r="R142" s="162" t="s">
        <v>116</v>
      </c>
      <c r="S142" s="162"/>
      <c r="T142" s="162" t="s">
        <v>31007</v>
      </c>
      <c r="U142" s="162" t="s">
        <v>30710</v>
      </c>
      <c r="V142" s="179" t="str">
        <f t="shared" si="15"/>
        <v>M100</v>
      </c>
      <c r="W142" s="179" t="str">
        <f t="shared" si="16"/>
        <v>V0</v>
      </c>
      <c r="X142" s="180" t="str">
        <f t="shared" si="17"/>
        <v>R</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t="s">
        <v>30723</v>
      </c>
      <c r="AB142" s="212" t="s">
        <v>33662</v>
      </c>
      <c r="AC142" s="212" t="s">
        <v>116</v>
      </c>
      <c r="AD142" s="212" t="s">
        <v>33812</v>
      </c>
      <c r="AE142" s="212" t="s">
        <v>33925</v>
      </c>
      <c r="AF142" s="212" t="s">
        <v>34055</v>
      </c>
      <c r="AG142" s="213" t="s">
        <v>34178</v>
      </c>
    </row>
    <row r="143" spans="1:33" ht="16.25" customHeight="1" x14ac:dyDescent="0.2">
      <c r="A143" s="155" t="str">
        <f>Input_Lieferant!B143&amp;""</f>
        <v>135</v>
      </c>
      <c r="B143" s="156" t="str">
        <f>Input_Lieferant!D143</f>
        <v>Materialkurztext DE 135</v>
      </c>
      <c r="C143" s="225" t="s">
        <v>30714</v>
      </c>
      <c r="D143" s="225" t="s">
        <v>30712</v>
      </c>
      <c r="E143" s="162"/>
      <c r="F143" s="162"/>
      <c r="G143" s="162" t="str">
        <f t="shared" si="18"/>
        <v>NORM</v>
      </c>
      <c r="H143" s="225" t="str">
        <f>IF(A143&lt;&gt;"", IF(Input_Lieferant!Y143="N", "0", IF(Input_Lieferant!Y143="X", "6", "")), "")</f>
        <v>6</v>
      </c>
      <c r="I143" s="162" t="s">
        <v>164</v>
      </c>
      <c r="J143" s="162" t="s">
        <v>114</v>
      </c>
      <c r="K143" s="225" t="s">
        <v>30717</v>
      </c>
      <c r="L143" s="158" t="s">
        <v>33552</v>
      </c>
      <c r="M143" s="162" t="s">
        <v>116</v>
      </c>
      <c r="N143" s="173">
        <v>6</v>
      </c>
      <c r="O143" s="163"/>
      <c r="P143" s="163" t="s">
        <v>116</v>
      </c>
      <c r="Q143" s="162" t="s">
        <v>116</v>
      </c>
      <c r="R143" s="162" t="s">
        <v>116</v>
      </c>
      <c r="S143" s="162"/>
      <c r="T143" s="162" t="s">
        <v>31007</v>
      </c>
      <c r="U143" s="162" t="s">
        <v>30715</v>
      </c>
      <c r="V143" s="179" t="str">
        <f t="shared" si="15"/>
        <v>A100</v>
      </c>
      <c r="W143" s="179" t="str">
        <f t="shared" si="16"/>
        <v>V0</v>
      </c>
      <c r="X143" s="180" t="str">
        <f t="shared" si="17"/>
        <v>R</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181">
        <f>IF(AND(Grunddaten!A143&lt;&gt;"", Y143&lt;&gt;""),2,"")</f>
        <v>2</v>
      </c>
      <c r="AA143" s="162" t="s">
        <v>30633</v>
      </c>
      <c r="AB143" s="212" t="s">
        <v>33663</v>
      </c>
      <c r="AC143" s="212" t="s">
        <v>116</v>
      </c>
      <c r="AD143" s="212" t="s">
        <v>33813</v>
      </c>
      <c r="AE143" s="212" t="s">
        <v>33926</v>
      </c>
      <c r="AF143" s="212" t="s">
        <v>34056</v>
      </c>
      <c r="AG143" s="213" t="s">
        <v>34179</v>
      </c>
    </row>
    <row r="144" spans="1:33" ht="16.25" customHeight="1" x14ac:dyDescent="0.2">
      <c r="A144" s="155" t="str">
        <f>Input_Lieferant!B144&amp;""</f>
        <v>136</v>
      </c>
      <c r="B144" s="156" t="str">
        <f>Input_Lieferant!D144</f>
        <v>Materialkurztext DE 136</v>
      </c>
      <c r="C144" s="225" t="s">
        <v>30713</v>
      </c>
      <c r="D144" s="225" t="s">
        <v>30711</v>
      </c>
      <c r="E144" s="162"/>
      <c r="F144" s="162"/>
      <c r="G144" s="162" t="str">
        <f t="shared" si="18"/>
        <v>NORM</v>
      </c>
      <c r="H144" s="225" t="str">
        <f>IF(A144&lt;&gt;"", IF(Input_Lieferant!Y144="N", "0", IF(Input_Lieferant!Y144="X", "6", "")), "")</f>
        <v>0</v>
      </c>
      <c r="I144" s="162" t="s">
        <v>30741</v>
      </c>
      <c r="J144" s="162" t="s">
        <v>114</v>
      </c>
      <c r="K144" s="225" t="s">
        <v>30710</v>
      </c>
      <c r="L144" s="158" t="s">
        <v>33553</v>
      </c>
      <c r="M144" s="162" t="s">
        <v>116</v>
      </c>
      <c r="N144" s="173">
        <v>1</v>
      </c>
      <c r="O144" s="163"/>
      <c r="P144" s="163" t="s">
        <v>116</v>
      </c>
      <c r="Q144" s="162" t="s">
        <v>116</v>
      </c>
      <c r="R144" s="162" t="s">
        <v>116</v>
      </c>
      <c r="S144" s="162"/>
      <c r="T144" s="162" t="s">
        <v>31010</v>
      </c>
      <c r="U144" s="162" t="s">
        <v>30717</v>
      </c>
      <c r="V144" s="179" t="str">
        <f t="shared" si="15"/>
        <v>M100</v>
      </c>
      <c r="W144" s="179" t="str">
        <f t="shared" si="16"/>
        <v>V0</v>
      </c>
      <c r="X144" s="180" t="str">
        <f t="shared" si="17"/>
        <v>R</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t="s">
        <v>30790</v>
      </c>
      <c r="AB144" s="212" t="s">
        <v>33664</v>
      </c>
      <c r="AC144" s="212" t="s">
        <v>116</v>
      </c>
      <c r="AD144" s="212" t="s">
        <v>33814</v>
      </c>
      <c r="AE144" s="212" t="s">
        <v>33927</v>
      </c>
      <c r="AF144" s="212" t="s">
        <v>34057</v>
      </c>
      <c r="AG144" s="213" t="s">
        <v>34180</v>
      </c>
    </row>
    <row r="145" spans="1:33" ht="16.25" customHeight="1" x14ac:dyDescent="0.2">
      <c r="A145" s="155" t="str">
        <f>Input_Lieferant!B145&amp;""</f>
        <v>137</v>
      </c>
      <c r="B145" s="156" t="str">
        <f>Input_Lieferant!D145</f>
        <v>Materialkurztext DE 137</v>
      </c>
      <c r="C145" s="225" t="s">
        <v>30713</v>
      </c>
      <c r="D145" s="225" t="s">
        <v>30714</v>
      </c>
      <c r="E145" s="162"/>
      <c r="F145" s="162"/>
      <c r="G145" s="162" t="str">
        <f t="shared" si="18"/>
        <v>NORM</v>
      </c>
      <c r="H145" s="225" t="str">
        <f>IF(A145&lt;&gt;"", IF(Input_Lieferant!Y145="N", "0", IF(Input_Lieferant!Y145="X", "6", "")), "")</f>
        <v>0</v>
      </c>
      <c r="I145" s="162" t="s">
        <v>159</v>
      </c>
      <c r="J145" s="162" t="s">
        <v>114</v>
      </c>
      <c r="K145" s="225" t="s">
        <v>30716</v>
      </c>
      <c r="L145" s="158" t="s">
        <v>33554</v>
      </c>
      <c r="M145" s="162" t="s">
        <v>116</v>
      </c>
      <c r="N145" s="173">
        <v>8</v>
      </c>
      <c r="O145" s="163"/>
      <c r="P145" s="163" t="s">
        <v>116</v>
      </c>
      <c r="Q145" s="162" t="s">
        <v>116</v>
      </c>
      <c r="R145" s="162" t="s">
        <v>116</v>
      </c>
      <c r="S145" s="162"/>
      <c r="T145" s="162" t="s">
        <v>31007</v>
      </c>
      <c r="U145" s="162" t="s">
        <v>30716</v>
      </c>
      <c r="V145" s="179" t="str">
        <f t="shared" si="15"/>
        <v>M100</v>
      </c>
      <c r="W145" s="179" t="str">
        <f t="shared" si="16"/>
        <v>V0</v>
      </c>
      <c r="X145" s="180" t="str">
        <f t="shared" si="17"/>
        <v>R</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t="s">
        <v>30798</v>
      </c>
      <c r="AB145" s="212" t="s">
        <v>33665</v>
      </c>
      <c r="AC145" s="212" t="s">
        <v>116</v>
      </c>
      <c r="AD145" s="212" t="s">
        <v>33815</v>
      </c>
      <c r="AE145" s="212" t="s">
        <v>33928</v>
      </c>
      <c r="AF145" s="212" t="s">
        <v>34058</v>
      </c>
      <c r="AG145" s="213" t="s">
        <v>34181</v>
      </c>
    </row>
    <row r="146" spans="1:33" ht="16.25" customHeight="1" x14ac:dyDescent="0.2">
      <c r="A146" s="155" t="str">
        <f>Input_Lieferant!B146&amp;""</f>
        <v>138</v>
      </c>
      <c r="B146" s="156" t="str">
        <f>Input_Lieferant!D146</f>
        <v>Materialkurztext DE 138</v>
      </c>
      <c r="C146" s="225" t="s">
        <v>30713</v>
      </c>
      <c r="D146" s="225" t="s">
        <v>30713</v>
      </c>
      <c r="E146" s="162"/>
      <c r="F146" s="162"/>
      <c r="G146" s="162" t="str">
        <f t="shared" si="18"/>
        <v>NORM</v>
      </c>
      <c r="H146" s="225" t="str">
        <f>IF(A146&lt;&gt;"", IF(Input_Lieferant!Y146="N", "0", IF(Input_Lieferant!Y146="X", "6", "")), "")</f>
        <v>6</v>
      </c>
      <c r="I146" s="162" t="s">
        <v>30736</v>
      </c>
      <c r="J146" s="162" t="s">
        <v>53</v>
      </c>
      <c r="K146" s="225" t="s">
        <v>30715</v>
      </c>
      <c r="L146" s="158" t="s">
        <v>33555</v>
      </c>
      <c r="M146" s="162" t="s">
        <v>116</v>
      </c>
      <c r="N146" s="173">
        <v>5</v>
      </c>
      <c r="O146" s="163"/>
      <c r="P146" s="163" t="s">
        <v>116</v>
      </c>
      <c r="Q146" s="162" t="s">
        <v>116</v>
      </c>
      <c r="R146" s="162" t="s">
        <v>116</v>
      </c>
      <c r="S146" s="162"/>
      <c r="T146" s="162" t="s">
        <v>31008</v>
      </c>
      <c r="U146" s="162" t="s">
        <v>30715</v>
      </c>
      <c r="V146" s="179" t="str">
        <f t="shared" si="15"/>
        <v>M100</v>
      </c>
      <c r="W146" s="179" t="str">
        <f t="shared" si="16"/>
        <v>V0</v>
      </c>
      <c r="X146" s="180" t="str">
        <f t="shared" si="17"/>
        <v>R</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81">
        <f>IF(AND(Grunddaten!A146&lt;&gt;"", Y146&lt;&gt;""),2,"")</f>
        <v>2</v>
      </c>
      <c r="AA146" s="162" t="s">
        <v>30788</v>
      </c>
      <c r="AB146" s="212" t="s">
        <v>33666</v>
      </c>
      <c r="AC146" s="212" t="s">
        <v>116</v>
      </c>
      <c r="AD146" s="212" t="s">
        <v>33816</v>
      </c>
      <c r="AE146" s="212" t="s">
        <v>33929</v>
      </c>
      <c r="AF146" s="212" t="s">
        <v>34059</v>
      </c>
      <c r="AG146" s="213" t="s">
        <v>34182</v>
      </c>
    </row>
    <row r="147" spans="1:33" ht="16.25" customHeight="1" x14ac:dyDescent="0.2">
      <c r="A147" s="155" t="str">
        <f>Input_Lieferant!B147&amp;""</f>
        <v>139</v>
      </c>
      <c r="B147" s="156" t="str">
        <f>Input_Lieferant!D147</f>
        <v>Materialkurztext DE 139</v>
      </c>
      <c r="C147" s="225" t="s">
        <v>30713</v>
      </c>
      <c r="D147" s="225" t="s">
        <v>30713</v>
      </c>
      <c r="E147" s="162"/>
      <c r="F147" s="162"/>
      <c r="G147" s="162" t="str">
        <f t="shared" si="18"/>
        <v>NORM</v>
      </c>
      <c r="H147" s="225" t="str">
        <f>IF(A147&lt;&gt;"", IF(Input_Lieferant!Y147="N", "0", IF(Input_Lieferant!Y147="X", "6", "")), "")</f>
        <v>6</v>
      </c>
      <c r="I147" s="162" t="s">
        <v>164</v>
      </c>
      <c r="J147" s="162" t="s">
        <v>53</v>
      </c>
      <c r="K147" s="225" t="s">
        <v>30718</v>
      </c>
      <c r="L147" s="158" t="s">
        <v>33556</v>
      </c>
      <c r="M147" s="162" t="s">
        <v>116</v>
      </c>
      <c r="N147" s="173">
        <v>10</v>
      </c>
      <c r="O147" s="163"/>
      <c r="P147" s="163" t="s">
        <v>116</v>
      </c>
      <c r="Q147" s="162" t="s">
        <v>116</v>
      </c>
      <c r="R147" s="162" t="s">
        <v>116</v>
      </c>
      <c r="S147" s="162"/>
      <c r="T147" s="162" t="s">
        <v>31010</v>
      </c>
      <c r="U147" s="162" t="s">
        <v>30718</v>
      </c>
      <c r="V147" s="179" t="str">
        <f t="shared" si="15"/>
        <v>M100</v>
      </c>
      <c r="W147" s="179" t="str">
        <f t="shared" si="16"/>
        <v>V0</v>
      </c>
      <c r="X147" s="180" t="str">
        <f t="shared" si="17"/>
        <v>R</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81">
        <f>IF(AND(Grunddaten!A147&lt;&gt;"", Y147&lt;&gt;""),2,"")</f>
        <v>2</v>
      </c>
      <c r="AA147" s="162" t="s">
        <v>30633</v>
      </c>
      <c r="AB147" s="212" t="s">
        <v>33667</v>
      </c>
      <c r="AC147" s="212" t="s">
        <v>116</v>
      </c>
      <c r="AD147" s="212" t="s">
        <v>33817</v>
      </c>
      <c r="AE147" s="212" t="s">
        <v>33930</v>
      </c>
      <c r="AF147" s="212" t="s">
        <v>34060</v>
      </c>
      <c r="AG147" s="213" t="s">
        <v>34183</v>
      </c>
    </row>
    <row r="148" spans="1:33" ht="16.25" customHeight="1" x14ac:dyDescent="0.2">
      <c r="A148" s="155" t="str">
        <f>Input_Lieferant!B148&amp;""</f>
        <v>140</v>
      </c>
      <c r="B148" s="156" t="str">
        <f>Input_Lieferant!D148</f>
        <v>Materialkurztext DE 140</v>
      </c>
      <c r="C148" s="225" t="s">
        <v>30714</v>
      </c>
      <c r="D148" s="225" t="s">
        <v>30712</v>
      </c>
      <c r="E148" s="162"/>
      <c r="F148" s="162"/>
      <c r="G148" s="162" t="str">
        <f t="shared" si="18"/>
        <v>NORM</v>
      </c>
      <c r="H148" s="225" t="str">
        <f>IF(A148&lt;&gt;"", IF(Input_Lieferant!Y148="N", "0", IF(Input_Lieferant!Y148="X", "6", "")), "")</f>
        <v>0</v>
      </c>
      <c r="I148" s="162" t="s">
        <v>30734</v>
      </c>
      <c r="J148" s="162" t="s">
        <v>114</v>
      </c>
      <c r="K148" s="225" t="s">
        <v>30717</v>
      </c>
      <c r="L148" s="158" t="s">
        <v>33557</v>
      </c>
      <c r="M148" s="162" t="s">
        <v>116</v>
      </c>
      <c r="N148" s="173">
        <v>5</v>
      </c>
      <c r="O148" s="163"/>
      <c r="P148" s="163" t="s">
        <v>116</v>
      </c>
      <c r="Q148" s="162" t="s">
        <v>116</v>
      </c>
      <c r="R148" s="162" t="s">
        <v>116</v>
      </c>
      <c r="S148" s="162"/>
      <c r="T148" s="162" t="s">
        <v>31008</v>
      </c>
      <c r="U148" s="162" t="s">
        <v>30710</v>
      </c>
      <c r="V148" s="179" t="str">
        <f t="shared" si="15"/>
        <v>A100</v>
      </c>
      <c r="W148" s="179" t="str">
        <f t="shared" si="16"/>
        <v>V0</v>
      </c>
      <c r="X148" s="180" t="str">
        <f t="shared" si="17"/>
        <v>R</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181">
        <f>IF(AND(Grunddaten!A148&lt;&gt;"", Y148&lt;&gt;""),2,"")</f>
        <v>2</v>
      </c>
      <c r="AA148" s="162" t="s">
        <v>30793</v>
      </c>
      <c r="AB148" s="212" t="s">
        <v>33668</v>
      </c>
      <c r="AC148" s="212" t="s">
        <v>116</v>
      </c>
      <c r="AD148" s="212" t="s">
        <v>33818</v>
      </c>
      <c r="AE148" s="212" t="s">
        <v>33931</v>
      </c>
      <c r="AF148" s="212" t="s">
        <v>34061</v>
      </c>
      <c r="AG148" s="213" t="s">
        <v>34184</v>
      </c>
    </row>
    <row r="149" spans="1:33" ht="16.25" customHeight="1" x14ac:dyDescent="0.2">
      <c r="A149" s="155" t="str">
        <f>Input_Lieferant!B149&amp;""</f>
        <v>141</v>
      </c>
      <c r="B149" s="156" t="str">
        <f>Input_Lieferant!D149</f>
        <v>Materialkurztext DE 141</v>
      </c>
      <c r="C149" s="225" t="s">
        <v>30711</v>
      </c>
      <c r="D149" s="225" t="s">
        <v>30712</v>
      </c>
      <c r="E149" s="162"/>
      <c r="F149" s="162"/>
      <c r="G149" s="162" t="str">
        <f t="shared" si="18"/>
        <v>NORM</v>
      </c>
      <c r="H149" s="225" t="str">
        <f>IF(A149&lt;&gt;"", IF(Input_Lieferant!Y149="N", "0", IF(Input_Lieferant!Y149="X", "6", "")), "")</f>
        <v>0</v>
      </c>
      <c r="I149" s="162" t="s">
        <v>30739</v>
      </c>
      <c r="J149" s="162" t="s">
        <v>53</v>
      </c>
      <c r="K149" s="225" t="s">
        <v>30717</v>
      </c>
      <c r="L149" s="158" t="s">
        <v>33558</v>
      </c>
      <c r="M149" s="162" t="s">
        <v>116</v>
      </c>
      <c r="N149" s="173">
        <v>1</v>
      </c>
      <c r="O149" s="163"/>
      <c r="P149" s="163" t="s">
        <v>116</v>
      </c>
      <c r="Q149" s="162" t="s">
        <v>116</v>
      </c>
      <c r="R149" s="162" t="s">
        <v>116</v>
      </c>
      <c r="S149" s="162"/>
      <c r="T149" s="162" t="s">
        <v>31009</v>
      </c>
      <c r="U149" s="162" t="s">
        <v>30715</v>
      </c>
      <c r="V149" s="179" t="str">
        <f t="shared" si="15"/>
        <v>M100</v>
      </c>
      <c r="W149" s="179" t="str">
        <f t="shared" si="16"/>
        <v>V0</v>
      </c>
      <c r="X149" s="180" t="str">
        <f t="shared" si="17"/>
        <v>R</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t="s">
        <v>30802</v>
      </c>
      <c r="AB149" s="212" t="s">
        <v>33669</v>
      </c>
      <c r="AC149" s="212" t="s">
        <v>116</v>
      </c>
      <c r="AD149" s="212" t="s">
        <v>33819</v>
      </c>
      <c r="AE149" s="212" t="s">
        <v>33932</v>
      </c>
      <c r="AF149" s="212" t="s">
        <v>34062</v>
      </c>
      <c r="AG149" s="213" t="s">
        <v>34185</v>
      </c>
    </row>
    <row r="150" spans="1:33" ht="16.25" customHeight="1" x14ac:dyDescent="0.2">
      <c r="A150" s="155" t="str">
        <f>Input_Lieferant!B150&amp;""</f>
        <v>142</v>
      </c>
      <c r="B150" s="156" t="str">
        <f>Input_Lieferant!D150</f>
        <v>Materialkurztext DE 142</v>
      </c>
      <c r="C150" s="225" t="s">
        <v>30714</v>
      </c>
      <c r="D150" s="225" t="s">
        <v>30711</v>
      </c>
      <c r="E150" s="162"/>
      <c r="F150" s="162"/>
      <c r="G150" s="162" t="str">
        <f t="shared" si="18"/>
        <v>NORM</v>
      </c>
      <c r="H150" s="225" t="str">
        <f>IF(A150&lt;&gt;"", IF(Input_Lieferant!Y150="N", "0", IF(Input_Lieferant!Y150="X", "6", "")), "")</f>
        <v>0</v>
      </c>
      <c r="I150" s="162" t="s">
        <v>30750</v>
      </c>
      <c r="J150" s="162" t="s">
        <v>53</v>
      </c>
      <c r="K150" s="225" t="s">
        <v>30718</v>
      </c>
      <c r="L150" s="158" t="s">
        <v>33559</v>
      </c>
      <c r="M150" s="162" t="s">
        <v>116</v>
      </c>
      <c r="N150" s="173">
        <v>10</v>
      </c>
      <c r="O150" s="163"/>
      <c r="P150" s="163" t="s">
        <v>116</v>
      </c>
      <c r="Q150" s="162" t="s">
        <v>116</v>
      </c>
      <c r="R150" s="162" t="s">
        <v>116</v>
      </c>
      <c r="S150" s="162"/>
      <c r="T150" s="162" t="s">
        <v>31009</v>
      </c>
      <c r="U150" s="162" t="s">
        <v>30715</v>
      </c>
      <c r="V150" s="179" t="str">
        <f t="shared" si="15"/>
        <v>A100</v>
      </c>
      <c r="W150" s="179" t="str">
        <f t="shared" si="16"/>
        <v>V0</v>
      </c>
      <c r="X150" s="180" t="str">
        <f t="shared" si="17"/>
        <v>R</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t="s">
        <v>30632</v>
      </c>
      <c r="AB150" s="212" t="s">
        <v>33670</v>
      </c>
      <c r="AC150" s="212" t="s">
        <v>116</v>
      </c>
      <c r="AD150" s="212" t="s">
        <v>33820</v>
      </c>
      <c r="AE150" s="212" t="s">
        <v>33933</v>
      </c>
      <c r="AF150" s="212" t="s">
        <v>34063</v>
      </c>
      <c r="AG150" s="213" t="s">
        <v>34186</v>
      </c>
    </row>
    <row r="151" spans="1:33" ht="16.25" customHeight="1" x14ac:dyDescent="0.2">
      <c r="A151" s="155" t="str">
        <f>Input_Lieferant!B151&amp;""</f>
        <v>143</v>
      </c>
      <c r="B151" s="156" t="str">
        <f>Input_Lieferant!D151</f>
        <v>Materialkurztext DE 143</v>
      </c>
      <c r="C151" s="225" t="s">
        <v>30714</v>
      </c>
      <c r="D151" s="225" t="s">
        <v>30713</v>
      </c>
      <c r="E151" s="162"/>
      <c r="F151" s="162"/>
      <c r="G151" s="162" t="str">
        <f t="shared" si="18"/>
        <v>NORM</v>
      </c>
      <c r="H151" s="225" t="str">
        <f>IF(A151&lt;&gt;"", IF(Input_Lieferant!Y151="N", "0", IF(Input_Lieferant!Y151="X", "6", "")), "")</f>
        <v>6</v>
      </c>
      <c r="I151" s="162" t="s">
        <v>30752</v>
      </c>
      <c r="J151" s="162" t="s">
        <v>53</v>
      </c>
      <c r="K151" s="225" t="s">
        <v>30710</v>
      </c>
      <c r="L151" s="158" t="s">
        <v>33560</v>
      </c>
      <c r="M151" s="162" t="s">
        <v>116</v>
      </c>
      <c r="N151" s="173">
        <v>4</v>
      </c>
      <c r="O151" s="163"/>
      <c r="P151" s="163" t="s">
        <v>116</v>
      </c>
      <c r="Q151" s="162" t="s">
        <v>116</v>
      </c>
      <c r="R151" s="162" t="s">
        <v>116</v>
      </c>
      <c r="S151" s="162"/>
      <c r="T151" s="162" t="s">
        <v>31007</v>
      </c>
      <c r="U151" s="162" t="s">
        <v>30718</v>
      </c>
      <c r="V151" s="179" t="str">
        <f t="shared" si="15"/>
        <v>A100</v>
      </c>
      <c r="W151" s="179" t="str">
        <f t="shared" si="16"/>
        <v>V0</v>
      </c>
      <c r="X151" s="180" t="str">
        <f t="shared" si="17"/>
        <v>R</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t="s">
        <v>30628</v>
      </c>
      <c r="AB151" s="212" t="s">
        <v>33671</v>
      </c>
      <c r="AC151" s="212" t="s">
        <v>116</v>
      </c>
      <c r="AD151" s="212" t="s">
        <v>33821</v>
      </c>
      <c r="AE151" s="212" t="s">
        <v>33934</v>
      </c>
      <c r="AF151" s="212" t="s">
        <v>34064</v>
      </c>
      <c r="AG151" s="213" t="s">
        <v>34187</v>
      </c>
    </row>
    <row r="152" spans="1:33" ht="16.25" customHeight="1" x14ac:dyDescent="0.2">
      <c r="A152" s="155" t="str">
        <f>Input_Lieferant!B152&amp;""</f>
        <v>144</v>
      </c>
      <c r="B152" s="156" t="str">
        <f>Input_Lieferant!D152</f>
        <v>Materialkurztext DE 144</v>
      </c>
      <c r="C152" s="225" t="s">
        <v>30714</v>
      </c>
      <c r="D152" s="225" t="s">
        <v>30712</v>
      </c>
      <c r="E152" s="162"/>
      <c r="F152" s="162"/>
      <c r="G152" s="162" t="str">
        <f t="shared" si="18"/>
        <v>NORM</v>
      </c>
      <c r="H152" s="225" t="str">
        <f>IF(A152&lt;&gt;"", IF(Input_Lieferant!Y152="N", "0", IF(Input_Lieferant!Y152="X", "6", "")), "")</f>
        <v>0</v>
      </c>
      <c r="I152" s="162" t="s">
        <v>30751</v>
      </c>
      <c r="J152" s="162" t="s">
        <v>114</v>
      </c>
      <c r="K152" s="225" t="s">
        <v>30718</v>
      </c>
      <c r="L152" s="158" t="s">
        <v>33561</v>
      </c>
      <c r="M152" s="162" t="s">
        <v>116</v>
      </c>
      <c r="N152" s="173">
        <v>7</v>
      </c>
      <c r="O152" s="163"/>
      <c r="P152" s="163" t="s">
        <v>116</v>
      </c>
      <c r="Q152" s="162" t="s">
        <v>116</v>
      </c>
      <c r="R152" s="162" t="s">
        <v>116</v>
      </c>
      <c r="S152" s="162"/>
      <c r="T152" s="162" t="s">
        <v>31010</v>
      </c>
      <c r="U152" s="162" t="s">
        <v>30715</v>
      </c>
      <c r="V152" s="179" t="str">
        <f t="shared" si="15"/>
        <v>A100</v>
      </c>
      <c r="W152" s="179" t="str">
        <f t="shared" si="16"/>
        <v>V0</v>
      </c>
      <c r="X152" s="180" t="str">
        <f t="shared" si="17"/>
        <v>R</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81">
        <f>IF(AND(Grunddaten!A152&lt;&gt;"", Y152&lt;&gt;""),2,"")</f>
        <v>2</v>
      </c>
      <c r="AA152" s="162" t="s">
        <v>30628</v>
      </c>
      <c r="AB152" s="212" t="s">
        <v>33672</v>
      </c>
      <c r="AC152" s="212" t="s">
        <v>116</v>
      </c>
      <c r="AD152" s="212" t="s">
        <v>33822</v>
      </c>
      <c r="AE152" s="212" t="s">
        <v>33935</v>
      </c>
      <c r="AF152" s="212" t="s">
        <v>34065</v>
      </c>
      <c r="AG152" s="213" t="s">
        <v>34188</v>
      </c>
    </row>
    <row r="153" spans="1:33" ht="16.25" customHeight="1" x14ac:dyDescent="0.2">
      <c r="A153" s="155" t="str">
        <f>Input_Lieferant!B153&amp;""</f>
        <v>145</v>
      </c>
      <c r="B153" s="156" t="str">
        <f>Input_Lieferant!D153</f>
        <v>Materialkurztext DE 145</v>
      </c>
      <c r="C153" s="225" t="s">
        <v>30711</v>
      </c>
      <c r="D153" s="225" t="s">
        <v>30714</v>
      </c>
      <c r="E153" s="162"/>
      <c r="F153" s="162"/>
      <c r="G153" s="162" t="str">
        <f t="shared" si="18"/>
        <v>NORM</v>
      </c>
      <c r="H153" s="225" t="str">
        <f>IF(A153&lt;&gt;"", IF(Input_Lieferant!Y153="N", "0", IF(Input_Lieferant!Y153="X", "6", "")), "")</f>
        <v>6</v>
      </c>
      <c r="I153" s="162" t="s">
        <v>30746</v>
      </c>
      <c r="J153" s="162" t="s">
        <v>53</v>
      </c>
      <c r="K153" s="225" t="s">
        <v>30715</v>
      </c>
      <c r="L153" s="158" t="s">
        <v>33562</v>
      </c>
      <c r="M153" s="162" t="s">
        <v>116</v>
      </c>
      <c r="N153" s="173">
        <v>9</v>
      </c>
      <c r="O153" s="163"/>
      <c r="P153" s="163" t="s">
        <v>116</v>
      </c>
      <c r="Q153" s="162" t="s">
        <v>116</v>
      </c>
      <c r="R153" s="162" t="s">
        <v>116</v>
      </c>
      <c r="S153" s="162"/>
      <c r="T153" s="162" t="s">
        <v>31007</v>
      </c>
      <c r="U153" s="162" t="s">
        <v>30717</v>
      </c>
      <c r="V153" s="179" t="str">
        <f t="shared" si="15"/>
        <v>M100</v>
      </c>
      <c r="W153" s="179" t="str">
        <f t="shared" si="16"/>
        <v>V0</v>
      </c>
      <c r="X153" s="180" t="str">
        <f t="shared" si="17"/>
        <v>R</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t="s">
        <v>30790</v>
      </c>
      <c r="AB153" s="212" t="s">
        <v>33673</v>
      </c>
      <c r="AC153" s="212" t="s">
        <v>116</v>
      </c>
      <c r="AD153" s="212" t="s">
        <v>33823</v>
      </c>
      <c r="AE153" s="212" t="s">
        <v>33936</v>
      </c>
      <c r="AF153" s="212" t="s">
        <v>34066</v>
      </c>
      <c r="AG153" s="213" t="s">
        <v>34189</v>
      </c>
    </row>
    <row r="154" spans="1:33" ht="16.25" customHeight="1" x14ac:dyDescent="0.2">
      <c r="A154" s="155" t="str">
        <f>Input_Lieferant!B154&amp;""</f>
        <v>146</v>
      </c>
      <c r="B154" s="156" t="str">
        <f>Input_Lieferant!D154</f>
        <v>Materialkurztext DE 146</v>
      </c>
      <c r="C154" s="225" t="s">
        <v>30712</v>
      </c>
      <c r="D154" s="225" t="s">
        <v>30712</v>
      </c>
      <c r="E154" s="162"/>
      <c r="F154" s="162"/>
      <c r="G154" s="162" t="str">
        <f t="shared" si="18"/>
        <v>NORM</v>
      </c>
      <c r="H154" s="225" t="str">
        <f>IF(A154&lt;&gt;"", IF(Input_Lieferant!Y154="N", "0", IF(Input_Lieferant!Y154="X", "6", "")), "")</f>
        <v>6</v>
      </c>
      <c r="I154" s="162" t="s">
        <v>160</v>
      </c>
      <c r="J154" s="162" t="s">
        <v>53</v>
      </c>
      <c r="K154" s="225" t="s">
        <v>30710</v>
      </c>
      <c r="L154" s="158" t="s">
        <v>33563</v>
      </c>
      <c r="M154" s="162" t="s">
        <v>116</v>
      </c>
      <c r="N154" s="173">
        <v>5</v>
      </c>
      <c r="O154" s="163"/>
      <c r="P154" s="163" t="s">
        <v>116</v>
      </c>
      <c r="Q154" s="162" t="s">
        <v>116</v>
      </c>
      <c r="R154" s="162" t="s">
        <v>116</v>
      </c>
      <c r="S154" s="162"/>
      <c r="T154" s="162" t="s">
        <v>31010</v>
      </c>
      <c r="U154" s="162" t="s">
        <v>30710</v>
      </c>
      <c r="V154" s="179" t="str">
        <f t="shared" si="15"/>
        <v>M100</v>
      </c>
      <c r="W154" s="179" t="str">
        <f t="shared" si="16"/>
        <v>V0</v>
      </c>
      <c r="X154" s="180" t="str">
        <f t="shared" si="17"/>
        <v>R</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181">
        <f>IF(AND(Grunddaten!A154&lt;&gt;"", Y154&lt;&gt;""),2,"")</f>
        <v>2</v>
      </c>
      <c r="AA154" s="162" t="s">
        <v>30632</v>
      </c>
      <c r="AB154" s="212" t="s">
        <v>33674</v>
      </c>
      <c r="AC154" s="212" t="s">
        <v>116</v>
      </c>
      <c r="AD154" s="212" t="s">
        <v>33824</v>
      </c>
      <c r="AE154" s="212" t="s">
        <v>33937</v>
      </c>
      <c r="AF154" s="212" t="s">
        <v>34067</v>
      </c>
      <c r="AG154" s="213" t="s">
        <v>34190</v>
      </c>
    </row>
    <row r="155" spans="1:33" ht="16.25" customHeight="1" x14ac:dyDescent="0.2">
      <c r="A155" s="155" t="str">
        <f>Input_Lieferant!B155&amp;""</f>
        <v>147</v>
      </c>
      <c r="B155" s="156" t="str">
        <f>Input_Lieferant!D155</f>
        <v>Materialkurztext DE 147</v>
      </c>
      <c r="C155" s="225" t="s">
        <v>30714</v>
      </c>
      <c r="D155" s="225" t="s">
        <v>30711</v>
      </c>
      <c r="E155" s="162"/>
      <c r="F155" s="162"/>
      <c r="G155" s="162" t="str">
        <f t="shared" si="18"/>
        <v>NORM</v>
      </c>
      <c r="H155" s="225" t="str">
        <f>IF(A155&lt;&gt;"", IF(Input_Lieferant!Y155="N", "0", IF(Input_Lieferant!Y155="X", "6", "")), "")</f>
        <v>0</v>
      </c>
      <c r="I155" s="162" t="s">
        <v>30744</v>
      </c>
      <c r="J155" s="162" t="s">
        <v>53</v>
      </c>
      <c r="K155" s="225" t="s">
        <v>30716</v>
      </c>
      <c r="L155" s="158" t="s">
        <v>33564</v>
      </c>
      <c r="M155" s="162" t="s">
        <v>116</v>
      </c>
      <c r="N155" s="173">
        <v>9</v>
      </c>
      <c r="O155" s="163"/>
      <c r="P155" s="163" t="s">
        <v>116</v>
      </c>
      <c r="Q155" s="162" t="s">
        <v>116</v>
      </c>
      <c r="R155" s="162" t="s">
        <v>116</v>
      </c>
      <c r="S155" s="162"/>
      <c r="T155" s="162" t="s">
        <v>31009</v>
      </c>
      <c r="U155" s="162" t="s">
        <v>30716</v>
      </c>
      <c r="V155" s="179" t="str">
        <f t="shared" si="15"/>
        <v>A100</v>
      </c>
      <c r="W155" s="179" t="str">
        <f t="shared" si="16"/>
        <v>V0</v>
      </c>
      <c r="X155" s="180" t="str">
        <f t="shared" si="17"/>
        <v>R</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t="s">
        <v>30798</v>
      </c>
      <c r="AB155" s="212" t="s">
        <v>33675</v>
      </c>
      <c r="AC155" s="212" t="s">
        <v>116</v>
      </c>
      <c r="AD155" s="212" t="s">
        <v>33825</v>
      </c>
      <c r="AE155" s="212" t="s">
        <v>33938</v>
      </c>
      <c r="AF155" s="212" t="s">
        <v>34068</v>
      </c>
      <c r="AG155" s="213" t="s">
        <v>34191</v>
      </c>
    </row>
    <row r="156" spans="1:33" ht="16.25" customHeight="1" x14ac:dyDescent="0.2">
      <c r="A156" s="155" t="str">
        <f>Input_Lieferant!B156&amp;""</f>
        <v>148</v>
      </c>
      <c r="B156" s="156" t="str">
        <f>Input_Lieferant!D156</f>
        <v>Materialkurztext DE 148</v>
      </c>
      <c r="C156" s="225" t="s">
        <v>30712</v>
      </c>
      <c r="D156" s="225" t="s">
        <v>30712</v>
      </c>
      <c r="E156" s="162"/>
      <c r="F156" s="162"/>
      <c r="G156" s="162" t="str">
        <f t="shared" si="18"/>
        <v>NORM</v>
      </c>
      <c r="H156" s="225" t="str">
        <f>IF(A156&lt;&gt;"", IF(Input_Lieferant!Y156="N", "0", IF(Input_Lieferant!Y156="X", "6", "")), "")</f>
        <v>0</v>
      </c>
      <c r="I156" s="162" t="s">
        <v>30748</v>
      </c>
      <c r="J156" s="162" t="s">
        <v>53</v>
      </c>
      <c r="K156" s="225" t="s">
        <v>30715</v>
      </c>
      <c r="L156" s="158" t="s">
        <v>33565</v>
      </c>
      <c r="M156" s="162" t="s">
        <v>116</v>
      </c>
      <c r="N156" s="173">
        <v>9</v>
      </c>
      <c r="O156" s="163"/>
      <c r="P156" s="163" t="s">
        <v>116</v>
      </c>
      <c r="Q156" s="162" t="s">
        <v>116</v>
      </c>
      <c r="R156" s="162" t="s">
        <v>116</v>
      </c>
      <c r="S156" s="162"/>
      <c r="T156" s="162" t="s">
        <v>31007</v>
      </c>
      <c r="U156" s="162" t="s">
        <v>30718</v>
      </c>
      <c r="V156" s="179" t="str">
        <f t="shared" si="15"/>
        <v>M100</v>
      </c>
      <c r="W156" s="179" t="str">
        <f t="shared" si="16"/>
        <v>V0</v>
      </c>
      <c r="X156" s="180" t="str">
        <f t="shared" si="17"/>
        <v>R</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81">
        <f>IF(AND(Grunddaten!A156&lt;&gt;"", Y156&lt;&gt;""),2,"")</f>
        <v>2</v>
      </c>
      <c r="AA156" s="162" t="s">
        <v>30786</v>
      </c>
      <c r="AB156" s="212" t="s">
        <v>33676</v>
      </c>
      <c r="AC156" s="212" t="s">
        <v>116</v>
      </c>
      <c r="AD156" s="212" t="s">
        <v>33826</v>
      </c>
      <c r="AE156" s="212" t="s">
        <v>33939</v>
      </c>
      <c r="AF156" s="212" t="s">
        <v>34069</v>
      </c>
      <c r="AG156" s="213" t="s">
        <v>34192</v>
      </c>
    </row>
    <row r="157" spans="1:33" ht="16.25" customHeight="1" x14ac:dyDescent="0.2">
      <c r="A157" s="155" t="str">
        <f>Input_Lieferant!B157&amp;""</f>
        <v>149</v>
      </c>
      <c r="B157" s="156" t="str">
        <f>Input_Lieferant!D157</f>
        <v>Materialkurztext DE 149</v>
      </c>
      <c r="C157" s="225" t="s">
        <v>30713</v>
      </c>
      <c r="D157" s="225" t="s">
        <v>30712</v>
      </c>
      <c r="E157" s="162"/>
      <c r="F157" s="162"/>
      <c r="G157" s="162" t="str">
        <f t="shared" si="18"/>
        <v>NORM</v>
      </c>
      <c r="H157" s="225" t="str">
        <f>IF(A157&lt;&gt;"", IF(Input_Lieferant!Y157="N", "0", IF(Input_Lieferant!Y157="X", "6", "")), "")</f>
        <v>6</v>
      </c>
      <c r="I157" s="162" t="s">
        <v>30738</v>
      </c>
      <c r="J157" s="162" t="s">
        <v>53</v>
      </c>
      <c r="K157" s="225" t="s">
        <v>30718</v>
      </c>
      <c r="L157" s="158" t="s">
        <v>33566</v>
      </c>
      <c r="M157" s="162" t="s">
        <v>116</v>
      </c>
      <c r="N157" s="173">
        <v>2</v>
      </c>
      <c r="O157" s="163"/>
      <c r="P157" s="163" t="s">
        <v>116</v>
      </c>
      <c r="Q157" s="162" t="s">
        <v>116</v>
      </c>
      <c r="R157" s="162" t="s">
        <v>116</v>
      </c>
      <c r="S157" s="162"/>
      <c r="T157" s="162" t="s">
        <v>31007</v>
      </c>
      <c r="U157" s="162" t="s">
        <v>30717</v>
      </c>
      <c r="V157" s="179" t="str">
        <f t="shared" si="15"/>
        <v>M100</v>
      </c>
      <c r="W157" s="179" t="str">
        <f t="shared" si="16"/>
        <v>V0</v>
      </c>
      <c r="X157" s="180" t="str">
        <f t="shared" si="17"/>
        <v>R</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t="s">
        <v>30788</v>
      </c>
      <c r="AB157" s="212" t="s">
        <v>33677</v>
      </c>
      <c r="AC157" s="212" t="s">
        <v>116</v>
      </c>
      <c r="AD157" s="212" t="s">
        <v>33827</v>
      </c>
      <c r="AE157" s="212" t="s">
        <v>33940</v>
      </c>
      <c r="AF157" s="212" t="s">
        <v>34070</v>
      </c>
      <c r="AG157" s="213" t="s">
        <v>34193</v>
      </c>
    </row>
    <row r="158" spans="1:33" ht="16.25" customHeight="1" thickBot="1" x14ac:dyDescent="0.25">
      <c r="A158" s="165" t="str">
        <f>Input_Lieferant!B158&amp;""</f>
        <v>150</v>
      </c>
      <c r="B158" s="166" t="str">
        <f>Input_Lieferant!D158</f>
        <v>Materialkurztext DE 150</v>
      </c>
      <c r="C158" s="226" t="s">
        <v>30711</v>
      </c>
      <c r="D158" s="226" t="s">
        <v>30713</v>
      </c>
      <c r="E158" s="168"/>
      <c r="F158" s="168"/>
      <c r="G158" s="168" t="str">
        <f t="shared" si="18"/>
        <v>NORM</v>
      </c>
      <c r="H158" s="226" t="str">
        <f>IF(A158&lt;&gt;"", IF(Input_Lieferant!Y158="N", "0", IF(Input_Lieferant!Y158="X", "6", "")), "")</f>
        <v>0</v>
      </c>
      <c r="I158" s="168" t="s">
        <v>30751</v>
      </c>
      <c r="J158" s="168" t="s">
        <v>114</v>
      </c>
      <c r="K158" s="226" t="s">
        <v>30715</v>
      </c>
      <c r="L158" s="167" t="s">
        <v>33567</v>
      </c>
      <c r="M158" s="168" t="s">
        <v>116</v>
      </c>
      <c r="N158" s="175">
        <v>5</v>
      </c>
      <c r="O158" s="168"/>
      <c r="P158" s="168" t="s">
        <v>116</v>
      </c>
      <c r="Q158" s="168" t="s">
        <v>116</v>
      </c>
      <c r="R158" s="168" t="s">
        <v>116</v>
      </c>
      <c r="S158" s="168"/>
      <c r="T158" s="168" t="s">
        <v>31009</v>
      </c>
      <c r="U158" s="168" t="s">
        <v>30715</v>
      </c>
      <c r="V158" s="182" t="str">
        <f t="shared" si="15"/>
        <v>M100</v>
      </c>
      <c r="W158" s="182" t="str">
        <f t="shared" si="16"/>
        <v>V0</v>
      </c>
      <c r="X158" s="183" t="str">
        <f t="shared" si="17"/>
        <v>R</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t="s">
        <v>30791</v>
      </c>
      <c r="AB158" s="214" t="s">
        <v>33678</v>
      </c>
      <c r="AC158" s="214" t="s">
        <v>116</v>
      </c>
      <c r="AD158" s="214" t="s">
        <v>33828</v>
      </c>
      <c r="AE158" s="214" t="s">
        <v>33941</v>
      </c>
      <c r="AF158" s="214" t="s">
        <v>34071</v>
      </c>
      <c r="AG158" s="215" t="s">
        <v>34194</v>
      </c>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RswNhyjeZl0glJoCWZVfpUpMId9FTLVgB6mCKkdHSA5C3Cx77NzaFaR22sRhC3GRZvzyqGeHwWVDc0GZdSewUw==" saltValue="HYmTuhz4uAou0QvxcIJbm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V099</v>
      </c>
      <c r="L2" s="23" t="str">
        <f t="shared" ref="L2:L33" si="0">IF(LEN(A2)=0,"","M")</f>
        <v>M</v>
      </c>
      <c r="M2" s="23" t="str">
        <f>_xlfn.IFNA(INDEX(Grunddaten!$C$9:$BO$159,MATCH($A2,Input_Lieferant!$B$9:$B$158,0),MATCH(M$1,Grunddaten!$C$8:$BO$8,0)), "")&amp;""</f>
        <v>3UySXRu9J</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03</v>
      </c>
      <c r="AM2" s="27"/>
      <c r="AN2" s="27"/>
      <c r="AO2" s="27"/>
      <c r="AP2" s="23" t="str">
        <f>_xlfn.IFNA(INDEX(Grunddaten!$C$9:$BO$159,MATCH($A2,Input_Lieferant!$B$9:$B$158,0),MATCH(AP$1,Grunddaten!$C$8:$BO$8,0)), "")&amp;""</f>
        <v>V0</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0607</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4000</v>
      </c>
      <c r="BY2" s="27"/>
      <c r="BZ2" s="27"/>
      <c r="CA2" s="27"/>
      <c r="CB2" s="27"/>
      <c r="CC2" s="27"/>
      <c r="CD2" s="23" t="str">
        <f>_xlfn.IFNA(INDEX('Systemmanager - Datenassistent'!$C$9:$BW$159,MATCH($A2,Input_Lieferant!$B$9:$B$158,0),MATCH(CD$1,'Systemmanager - Datenassistent'!$C$8:$BW$8,0)),"")&amp;""</f>
        <v>b4JBoquO1</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X</v>
      </c>
      <c r="GI2" s="23" t="str">
        <f>_xlfn.IFNA(INDEX('Systemmanager - Datenassistent'!$C$9:$BW$159,MATCH($A2,Input_Lieferant!$B$9:$B$158,0),MATCH(GI$1,'Systemmanager - Datenassistent'!$C$8:$BW$8,0)),"")&amp;""</f>
        <v>N</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R</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V010</v>
      </c>
      <c r="L3" s="23" t="str">
        <f t="shared" si="0"/>
        <v>M</v>
      </c>
      <c r="M3" s="23" t="str">
        <f>_xlfn.IFNA(INDEX(Grunddaten!$C$9:$BO$159,MATCH($A3,Input_Lieferant!$B$9:$B$158,0),MATCH(M$1,Grunddaten!$C$8:$BO$8,0)), "")&amp;""</f>
        <v>zgb13Fysd</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03</v>
      </c>
      <c r="AM3" s="27"/>
      <c r="AN3" s="27"/>
      <c r="AO3" s="27"/>
      <c r="AP3" s="23" t="str">
        <f>_xlfn.IFNA(INDEX(Grunddaten!$C$9:$BO$159,MATCH($A3,Input_Lieferant!$B$9:$B$158,0),MATCH(AP$1,Grunddaten!$C$8:$BO$8,0)), "")&amp;""</f>
        <v>V6</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0459</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6000</v>
      </c>
      <c r="BY3" s="27"/>
      <c r="BZ3" s="27"/>
      <c r="CA3" s="27"/>
      <c r="CB3" s="27"/>
      <c r="CC3" s="27"/>
      <c r="CD3" s="23" t="str">
        <f>_xlfn.IFNA(INDEX('Systemmanager - Datenassistent'!$C$9:$BW$159,MATCH($A3,Input_Lieferant!$B$9:$B$158,0),MATCH(CD$1,'Systemmanager - Datenassistent'!$C$8:$BW$8,0)),"")&amp;""</f>
        <v>a9vWmvUkv</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X</v>
      </c>
      <c r="GI3" s="23" t="str">
        <f>_xlfn.IFNA(INDEX('Systemmanager - Datenassistent'!$C$9:$BW$159,MATCH($A3,Input_Lieferant!$B$9:$B$158,0),MATCH(GI$1,'Systemmanager - Datenassistent'!$C$8:$BW$8,0)),"")&amp;""</f>
        <v>M</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R</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V007</v>
      </c>
      <c r="L4" s="23" t="str">
        <f t="shared" si="0"/>
        <v>M</v>
      </c>
      <c r="M4" s="23" t="str">
        <f>_xlfn.IFNA(INDEX(Grunddaten!$C$9:$BO$159,MATCH($A4,Input_Lieferant!$B$9:$B$158,0),MATCH(M$1,Grunddaten!$C$8:$BO$8,0)), "")&amp;""</f>
        <v>wt1Rtu8Ov</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01</v>
      </c>
      <c r="AM4" s="27"/>
      <c r="AN4" s="27"/>
      <c r="AO4" s="27"/>
      <c r="AP4" s="23" t="str">
        <f>_xlfn.IFNA(INDEX(Grunddaten!$C$9:$BO$159,MATCH($A4,Input_Lieferant!$B$9:$B$158,0),MATCH(AP$1,Grunddaten!$C$8:$BO$8,0)), "")&amp;""</f>
        <v>V3</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0607</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9000</v>
      </c>
      <c r="BY4" s="27"/>
      <c r="BZ4" s="27"/>
      <c r="CA4" s="27"/>
      <c r="CB4" s="27"/>
      <c r="CC4" s="27"/>
      <c r="CD4" s="23" t="str">
        <f>_xlfn.IFNA(INDEX('Systemmanager - Datenassistent'!$C$9:$BW$159,MATCH($A4,Input_Lieferant!$B$9:$B$158,0),MATCH(CD$1,'Systemmanager - Datenassistent'!$C$8:$BW$8,0)),"")&amp;""</f>
        <v>hxCHKpEku</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X</v>
      </c>
      <c r="GI4" s="23" t="str">
        <f>_xlfn.IFNA(INDEX('Systemmanager - Datenassistent'!$C$9:$BW$159,MATCH($A4,Input_Lieferant!$B$9:$B$158,0),MATCH(GI$1,'Systemmanager - Datenassistent'!$C$8:$BW$8,0)),"")&amp;""</f>
        <v>N</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R</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V001</v>
      </c>
      <c r="L5" s="23" t="str">
        <f t="shared" si="0"/>
        <v>M</v>
      </c>
      <c r="M5" s="23" t="str">
        <f>_xlfn.IFNA(INDEX(Grunddaten!$C$9:$BO$159,MATCH($A5,Input_Lieferant!$B$9:$B$158,0),MATCH(M$1,Grunddaten!$C$8:$BO$8,0)), "")&amp;""</f>
        <v>GSjWYtirw</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01</v>
      </c>
      <c r="AM5" s="27"/>
      <c r="AN5" s="27"/>
      <c r="AO5" s="27"/>
      <c r="AP5" s="23" t="str">
        <f>_xlfn.IFNA(INDEX(Grunddaten!$C$9:$BO$159,MATCH($A5,Input_Lieferant!$B$9:$B$158,0),MATCH(AP$1,Grunddaten!$C$8:$BO$8,0)), "")&amp;""</f>
        <v>V5</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0128</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5000</v>
      </c>
      <c r="BY5" s="27"/>
      <c r="BZ5" s="27"/>
      <c r="CA5" s="27"/>
      <c r="CB5" s="27"/>
      <c r="CC5" s="27"/>
      <c r="CD5" s="23" t="str">
        <f>_xlfn.IFNA(INDEX('Systemmanager - Datenassistent'!$C$9:$BW$159,MATCH($A5,Input_Lieferant!$B$9:$B$158,0),MATCH(CD$1,'Systemmanager - Datenassistent'!$C$8:$BW$8,0)),"")&amp;""</f>
        <v>Gq9WtVkcY</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X</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R</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V011</v>
      </c>
      <c r="L6" s="23" t="str">
        <f t="shared" si="0"/>
        <v>M</v>
      </c>
      <c r="M6" s="23" t="str">
        <f>_xlfn.IFNA(INDEX(Grunddaten!$C$9:$BO$159,MATCH($A6,Input_Lieferant!$B$9:$B$158,0),MATCH(M$1,Grunddaten!$C$8:$BO$8,0)), "")&amp;""</f>
        <v>FbUFNHIZO</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01</v>
      </c>
      <c r="AM6" s="27"/>
      <c r="AN6" s="27"/>
      <c r="AO6" s="27"/>
      <c r="AP6" s="23" t="str">
        <f>_xlfn.IFNA(INDEX(Grunddaten!$C$9:$BO$159,MATCH($A6,Input_Lieferant!$B$9:$B$158,0),MATCH(AP$1,Grunddaten!$C$8:$BO$8,0)), "")&amp;""</f>
        <v>V4</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0442</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4000</v>
      </c>
      <c r="BY6" s="27"/>
      <c r="BZ6" s="27"/>
      <c r="CA6" s="27"/>
      <c r="CB6" s="27"/>
      <c r="CC6" s="27"/>
      <c r="CD6" s="23" t="str">
        <f>_xlfn.IFNA(INDEX('Systemmanager - Datenassistent'!$C$9:$BW$159,MATCH($A6,Input_Lieferant!$B$9:$B$158,0),MATCH(CD$1,'Systemmanager - Datenassistent'!$C$8:$BW$8,0)),"")&amp;""</f>
        <v>c5qg6zZ81</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R</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V003</v>
      </c>
      <c r="L7" s="23" t="str">
        <f t="shared" si="0"/>
        <v>M</v>
      </c>
      <c r="M7" s="23" t="str">
        <f>_xlfn.IFNA(INDEX(Grunddaten!$C$9:$BO$159,MATCH($A7,Input_Lieferant!$B$9:$B$158,0),MATCH(M$1,Grunddaten!$C$8:$BO$8,0)), "")&amp;""</f>
        <v>wSG5rl8cI</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03</v>
      </c>
      <c r="AM7" s="27"/>
      <c r="AN7" s="27"/>
      <c r="AO7" s="27"/>
      <c r="AP7" s="23" t="str">
        <f>_xlfn.IFNA(INDEX(Grunddaten!$C$9:$BO$159,MATCH($A7,Input_Lieferant!$B$9:$B$158,0),MATCH(AP$1,Grunddaten!$C$8:$BO$8,0)), "")&amp;""</f>
        <v>V5</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0593</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7000</v>
      </c>
      <c r="BY7" s="27"/>
      <c r="BZ7" s="27"/>
      <c r="CA7" s="27"/>
      <c r="CB7" s="27"/>
      <c r="CC7" s="27"/>
      <c r="CD7" s="23" t="str">
        <f>_xlfn.IFNA(INDEX('Systemmanager - Datenassistent'!$C$9:$BW$159,MATCH($A7,Input_Lieferant!$B$9:$B$158,0),MATCH(CD$1,'Systemmanager - Datenassistent'!$C$8:$BW$8,0)),"")&amp;""</f>
        <v>VB0KHuVHW</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R</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V006</v>
      </c>
      <c r="L8" s="23" t="str">
        <f t="shared" si="0"/>
        <v>M</v>
      </c>
      <c r="M8" s="23" t="str">
        <f>_xlfn.IFNA(INDEX(Grunddaten!$C$9:$BO$159,MATCH($A8,Input_Lieferant!$B$9:$B$158,0),MATCH(M$1,Grunddaten!$C$8:$BO$8,0)), "")&amp;""</f>
        <v>2JhCbTJG6</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02</v>
      </c>
      <c r="AM8" s="27"/>
      <c r="AN8" s="27"/>
      <c r="AO8" s="27"/>
      <c r="AP8" s="23" t="str">
        <f>_xlfn.IFNA(INDEX(Grunddaten!$C$9:$BO$159,MATCH($A8,Input_Lieferant!$B$9:$B$158,0),MATCH(AP$1,Grunddaten!$C$8:$BO$8,0)), "")&amp;""</f>
        <v>V5</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0988</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6000</v>
      </c>
      <c r="BY8" s="27"/>
      <c r="BZ8" s="27"/>
      <c r="CA8" s="27"/>
      <c r="CB8" s="27"/>
      <c r="CC8" s="27"/>
      <c r="CD8" s="23" t="str">
        <f>_xlfn.IFNA(INDEX('Systemmanager - Datenassistent'!$C$9:$BW$159,MATCH($A8,Input_Lieferant!$B$9:$B$158,0),MATCH(CD$1,'Systemmanager - Datenassistent'!$C$8:$BW$8,0)),"")&amp;""</f>
        <v>9AyEk5eff</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3" t="str">
        <f>_xlfn.IFNA(INDEX(Grunddaten!$C$9:$BO$159,MATCH($A8,Input_Lieferant!$B$9:$B$158,0),MATCH(GO$1,Grunddaten!$C$8:$BO$8,0)), "")&amp;""</f>
        <v/>
      </c>
      <c r="GP8" s="23" t="str">
        <f>_xlfn.IFNA(INDEX('Systemmanager - Datenassistent'!$C$9:$BW$159,MATCH($A8,Input_Lieferant!$B$9:$B$158,0),MATCH(GP$1,'Systemmanager - Datenassistent'!$C$8:$BW$8,0)),"")&amp;""</f>
        <v>R</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R</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V017</v>
      </c>
      <c r="L9" s="23" t="str">
        <f t="shared" si="0"/>
        <v>M</v>
      </c>
      <c r="M9" s="23" t="str">
        <f>_xlfn.IFNA(INDEX(Grunddaten!$C$9:$BO$159,MATCH($A9,Input_Lieferant!$B$9:$B$158,0),MATCH(M$1,Grunddaten!$C$8:$BO$8,0)), "")&amp;""</f>
        <v>dyzIitfFN</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01</v>
      </c>
      <c r="AM9" s="27"/>
      <c r="AN9" s="27"/>
      <c r="AO9" s="27"/>
      <c r="AP9" s="23" t="str">
        <f>_xlfn.IFNA(INDEX(Grunddaten!$C$9:$BO$159,MATCH($A9,Input_Lieferant!$B$9:$B$158,0),MATCH(AP$1,Grunddaten!$C$8:$BO$8,0)), "")&amp;""</f>
        <v>V6</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0752</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6000</v>
      </c>
      <c r="BY9" s="27"/>
      <c r="BZ9" s="27"/>
      <c r="CA9" s="27"/>
      <c r="CB9" s="27"/>
      <c r="CC9" s="27"/>
      <c r="CD9" s="23" t="str">
        <f>_xlfn.IFNA(INDEX('Systemmanager - Datenassistent'!$C$9:$BW$159,MATCH($A9,Input_Lieferant!$B$9:$B$158,0),MATCH(CD$1,'Systemmanager - Datenassistent'!$C$8:$BW$8,0)),"")&amp;""</f>
        <v>rbHYYNm5F</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3" t="str">
        <f>_xlfn.IFNA(INDEX(Grunddaten!$C$9:$BO$159,MATCH($A9,Input_Lieferant!$B$9:$B$158,0),MATCH(GO$1,Grunddaten!$C$8:$BO$8,0)), "")&amp;""</f>
        <v/>
      </c>
      <c r="GP9" s="23" t="str">
        <f>_xlfn.IFNA(INDEX('Systemmanager - Datenassistent'!$C$9:$BW$159,MATCH($A9,Input_Lieferant!$B$9:$B$158,0),MATCH(GP$1,'Systemmanager - Datenassistent'!$C$8:$BW$8,0)),"")&amp;""</f>
        <v>R</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N</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V007</v>
      </c>
      <c r="L10" s="23" t="str">
        <f t="shared" si="0"/>
        <v>M</v>
      </c>
      <c r="M10" s="23" t="str">
        <f>_xlfn.IFNA(INDEX(Grunddaten!$C$9:$BO$159,MATCH($A10,Input_Lieferant!$B$9:$B$158,0),MATCH(M$1,Grunddaten!$C$8:$BO$8,0)), "")&amp;""</f>
        <v>E0aX0AtbD</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03</v>
      </c>
      <c r="AM10" s="27"/>
      <c r="AN10" s="27"/>
      <c r="AO10" s="27"/>
      <c r="AP10" s="23" t="str">
        <f>_xlfn.IFNA(INDEX(Grunddaten!$C$9:$BO$159,MATCH($A10,Input_Lieferant!$B$9:$B$158,0),MATCH(AP$1,Grunddaten!$C$8:$BO$8,0)), "")&amp;""</f>
        <v>V0</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0593</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9000</v>
      </c>
      <c r="BY10" s="27"/>
      <c r="BZ10" s="27"/>
      <c r="CA10" s="27"/>
      <c r="CB10" s="27"/>
      <c r="CC10" s="27"/>
      <c r="CD10" s="23" t="str">
        <f>_xlfn.IFNA(INDEX('Systemmanager - Datenassistent'!$C$9:$BW$159,MATCH($A10,Input_Lieferant!$B$9:$B$158,0),MATCH(CD$1,'Systemmanager - Datenassistent'!$C$8:$BW$8,0)),"")&amp;""</f>
        <v>ZzfPJwfQn</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X</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3" t="str">
        <f>_xlfn.IFNA(INDEX(Grunddaten!$C$9:$BO$159,MATCH($A10,Input_Lieferant!$B$9:$B$158,0),MATCH(GO$1,Grunddaten!$C$8:$BO$8,0)), "")&amp;""</f>
        <v/>
      </c>
      <c r="GP10" s="23" t="str">
        <f>_xlfn.IFNA(INDEX('Systemmanager - Datenassistent'!$C$9:$BW$159,MATCH($A10,Input_Lieferant!$B$9:$B$158,0),MATCH(GP$1,'Systemmanager - Datenassistent'!$C$8:$BW$8,0)),"")&amp;""</f>
        <v>R</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V</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V006</v>
      </c>
      <c r="L11" s="23" t="str">
        <f t="shared" si="0"/>
        <v>M</v>
      </c>
      <c r="M11" s="23" t="str">
        <f>_xlfn.IFNA(INDEX(Grunddaten!$C$9:$BO$159,MATCH($A11,Input_Lieferant!$B$9:$B$158,0),MATCH(M$1,Grunddaten!$C$8:$BO$8,0)), "")&amp;""</f>
        <v>SilUMefh5</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V7</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0919</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7000</v>
      </c>
      <c r="BY11" s="27"/>
      <c r="BZ11" s="27"/>
      <c r="CA11" s="27"/>
      <c r="CB11" s="27"/>
      <c r="CC11" s="27"/>
      <c r="CD11" s="23" t="str">
        <f>_xlfn.IFNA(INDEX('Systemmanager - Datenassistent'!$C$9:$BW$159,MATCH($A11,Input_Lieferant!$B$9:$B$158,0),MATCH(CD$1,'Systemmanager - Datenassistent'!$C$8:$BW$8,0)),"")&amp;""</f>
        <v>FWwRZQMIk</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X</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3" t="str">
        <f>_xlfn.IFNA(INDEX(Grunddaten!$C$9:$BO$159,MATCH($A11,Input_Lieferant!$B$9:$B$158,0),MATCH(GO$1,Grunddaten!$C$8:$BO$8,0)), "")&amp;""</f>
        <v/>
      </c>
      <c r="GP11" s="23" t="str">
        <f>_xlfn.IFNA(INDEX('Systemmanager - Datenassistent'!$C$9:$BW$159,MATCH($A11,Input_Lieferant!$B$9:$B$158,0),MATCH(GP$1,'Systemmanager - Datenassistent'!$C$8:$BW$8,0)),"")&amp;""</f>
        <v>R</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N</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V012</v>
      </c>
      <c r="L12" s="23" t="str">
        <f t="shared" si="0"/>
        <v>M</v>
      </c>
      <c r="M12" s="23" t="str">
        <f>_xlfn.IFNA(INDEX(Grunddaten!$C$9:$BO$159,MATCH($A12,Input_Lieferant!$B$9:$B$158,0),MATCH(M$1,Grunddaten!$C$8:$BO$8,0)), "")&amp;""</f>
        <v>DCEjJZosR</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V7</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0358</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4000</v>
      </c>
      <c r="BY12" s="27"/>
      <c r="BZ12" s="27"/>
      <c r="CA12" s="27"/>
      <c r="CB12" s="27"/>
      <c r="CC12" s="27"/>
      <c r="CD12" s="23" t="str">
        <f>_xlfn.IFNA(INDEX('Systemmanager - Datenassistent'!$C$9:$BW$159,MATCH($A12,Input_Lieferant!$B$9:$B$158,0),MATCH(CD$1,'Systemmanager - Datenassistent'!$C$8:$BW$8,0)),"")&amp;""</f>
        <v>mnV0wLBOK</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X</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3" t="str">
        <f>_xlfn.IFNA(INDEX(Grunddaten!$C$9:$BO$159,MATCH($A12,Input_Lieferant!$B$9:$B$158,0),MATCH(GO$1,Grunddaten!$C$8:$BO$8,0)), "")&amp;""</f>
        <v/>
      </c>
      <c r="GP12" s="23" t="str">
        <f>_xlfn.IFNA(INDEX('Systemmanager - Datenassistent'!$C$9:$BW$159,MATCH($A12,Input_Lieferant!$B$9:$B$158,0),MATCH(GP$1,'Systemmanager - Datenassistent'!$C$8:$BW$8,0)),"")&amp;""</f>
        <v>R</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V005</v>
      </c>
      <c r="L13" s="23" t="str">
        <f t="shared" si="0"/>
        <v>M</v>
      </c>
      <c r="M13" s="23" t="str">
        <f>_xlfn.IFNA(INDEX(Grunddaten!$C$9:$BO$159,MATCH($A13,Input_Lieferant!$B$9:$B$158,0),MATCH(M$1,Grunddaten!$C$8:$BO$8,0)), "")&amp;""</f>
        <v>KPABXy1eJ</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V7</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0787</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9000</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X</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R</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V013</v>
      </c>
      <c r="L14" s="23" t="str">
        <f t="shared" si="0"/>
        <v>M</v>
      </c>
      <c r="M14" s="23" t="str">
        <f>_xlfn.IFNA(INDEX(Grunddaten!$C$9:$BO$159,MATCH($A14,Input_Lieferant!$B$9:$B$158,0),MATCH(M$1,Grunddaten!$C$8:$BO$8,0)), "")&amp;""</f>
        <v>7ym8K3I4q</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V3</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0803</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3000</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X</v>
      </c>
      <c r="GI14" s="23" t="str">
        <f>_xlfn.IFNA(INDEX('Systemmanager - Datenassistent'!$C$9:$BW$159,MATCH($A14,Input_Lieferant!$B$9:$B$158,0),MATCH(GI$1,'Systemmanager - Datenassistent'!$C$8:$BW$8,0)),"")&amp;""</f>
        <v>N</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R</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V001</v>
      </c>
      <c r="L15" s="23" t="str">
        <f t="shared" si="0"/>
        <v>M</v>
      </c>
      <c r="M15" s="23" t="str">
        <f>_xlfn.IFNA(INDEX(Grunddaten!$C$9:$BO$159,MATCH($A15,Input_Lieferant!$B$9:$B$158,0),MATCH(M$1,Grunddaten!$C$8:$BO$8,0)), "")&amp;""</f>
        <v>5BoCW5yjz</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V4</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0776</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8000</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X</v>
      </c>
      <c r="GI15" s="23" t="str">
        <f>_xlfn.IFNA(INDEX('Systemmanager - Datenassistent'!$C$9:$BW$159,MATCH($A15,Input_Lieferant!$B$9:$B$158,0),MATCH(GI$1,'Systemmanager - Datenassistent'!$C$8:$BW$8,0)),"")&amp;""</f>
        <v>M</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R</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V006</v>
      </c>
      <c r="L16" s="23" t="str">
        <f t="shared" si="0"/>
        <v>M</v>
      </c>
      <c r="M16" s="23" t="str">
        <f>_xlfn.IFNA(INDEX(Grunddaten!$C$9:$BO$159,MATCH($A16,Input_Lieferant!$B$9:$B$158,0),MATCH(M$1,Grunddaten!$C$8:$BO$8,0)), "")&amp;""</f>
        <v>pHWMZKYLR</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V4</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0485</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3000</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M</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R</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V008</v>
      </c>
      <c r="L17" s="23" t="str">
        <f t="shared" si="0"/>
        <v>M</v>
      </c>
      <c r="M17" s="23" t="str">
        <f>_xlfn.IFNA(INDEX(Grunddaten!$C$9:$BO$159,MATCH($A17,Input_Lieferant!$B$9:$B$158,0),MATCH(M$1,Grunddaten!$C$8:$BO$8,0)), "")&amp;""</f>
        <v>vpjuE70FV</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V1</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0795</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8000</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M</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R</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V005</v>
      </c>
      <c r="L18" s="23" t="str">
        <f t="shared" si="0"/>
        <v>M</v>
      </c>
      <c r="M18" s="23" t="str">
        <f>_xlfn.IFNA(INDEX(Grunddaten!$C$9:$BO$159,MATCH($A18,Input_Lieferant!$B$9:$B$158,0),MATCH(M$1,Grunddaten!$C$8:$BO$8,0)), "")&amp;""</f>
        <v>a5vLrQ0Ea</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V1</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0423</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8000</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N</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R</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V015</v>
      </c>
      <c r="L19" s="23" t="str">
        <f t="shared" si="0"/>
        <v>M</v>
      </c>
      <c r="M19" s="23" t="str">
        <f>_xlfn.IFNA(INDEX(Grunddaten!$C$9:$BO$159,MATCH($A19,Input_Lieferant!$B$9:$B$158,0),MATCH(M$1,Grunddaten!$C$8:$BO$8,0)), "")&amp;""</f>
        <v>XRiL9533v</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V4</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0728</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8000</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M</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R</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V013</v>
      </c>
      <c r="L20" s="23" t="str">
        <f t="shared" si="0"/>
        <v>M</v>
      </c>
      <c r="M20" s="23" t="str">
        <f>_xlfn.IFNA(INDEX(Grunddaten!$C$9:$BO$159,MATCH($A20,Input_Lieferant!$B$9:$B$158,0),MATCH(M$1,Grunddaten!$C$8:$BO$8,0)), "")&amp;""</f>
        <v>pKqIYrJjX</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V7</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0607</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9000</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N</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R</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V001</v>
      </c>
      <c r="L21" s="23" t="str">
        <f t="shared" si="0"/>
        <v>M</v>
      </c>
      <c r="M21" s="23" t="str">
        <f>_xlfn.IFNA(INDEX(Grunddaten!$C$9:$BO$159,MATCH($A21,Input_Lieferant!$B$9:$B$158,0),MATCH(M$1,Grunddaten!$C$8:$BO$8,0)), "")&amp;""</f>
        <v>6l1PLeLTz</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V5</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0857</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1000</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N</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R</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V016</v>
      </c>
      <c r="L22" s="23" t="str">
        <f t="shared" si="0"/>
        <v>M</v>
      </c>
      <c r="M22" s="23" t="str">
        <f>_xlfn.IFNA(INDEX(Grunddaten!$C$9:$BO$159,MATCH($A22,Input_Lieferant!$B$9:$B$158,0),MATCH(M$1,Grunddaten!$C$8:$BO$8,0)), "")&amp;""</f>
        <v>wpYTU751X</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04</v>
      </c>
      <c r="AM22" s="27"/>
      <c r="AN22" s="27"/>
      <c r="AO22" s="27"/>
      <c r="AP22" s="23" t="str">
        <f>_xlfn.IFNA(INDEX(Grunddaten!$C$9:$BO$159,MATCH($A22,Input_Lieferant!$B$9:$B$158,0),MATCH(AP$1,Grunddaten!$C$8:$BO$8,0)), "")&amp;""</f>
        <v>V6</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0271</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3000</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N</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R</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V011</v>
      </c>
      <c r="L23" s="23" t="str">
        <f t="shared" si="0"/>
        <v>M</v>
      </c>
      <c r="M23" s="23" t="str">
        <f>_xlfn.IFNA(INDEX(Grunddaten!$C$9:$BO$159,MATCH($A23,Input_Lieferant!$B$9:$B$158,0),MATCH(M$1,Grunddaten!$C$8:$BO$8,0)), "")&amp;""</f>
        <v>QVEU8poYr</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04</v>
      </c>
      <c r="AM23" s="27"/>
      <c r="AN23" s="27"/>
      <c r="AO23" s="27"/>
      <c r="AP23" s="23" t="str">
        <f>_xlfn.IFNA(INDEX(Grunddaten!$C$9:$BO$159,MATCH($A23,Input_Lieferant!$B$9:$B$158,0),MATCH(AP$1,Grunddaten!$C$8:$BO$8,0)), "")&amp;""</f>
        <v>V7</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0124</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8000</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N</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R</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V009</v>
      </c>
      <c r="L24" s="23" t="str">
        <f t="shared" si="0"/>
        <v>M</v>
      </c>
      <c r="M24" s="23" t="str">
        <f>_xlfn.IFNA(INDEX(Grunddaten!$C$9:$BO$159,MATCH($A24,Input_Lieferant!$B$9:$B$158,0),MATCH(M$1,Grunddaten!$C$8:$BO$8,0)), "")&amp;""</f>
        <v>siiVh7tcX</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01</v>
      </c>
      <c r="AM24" s="27"/>
      <c r="AN24" s="27"/>
      <c r="AO24" s="27"/>
      <c r="AP24" s="23" t="str">
        <f>_xlfn.IFNA(INDEX(Grunddaten!$C$9:$BO$159,MATCH($A24,Input_Lieferant!$B$9:$B$158,0),MATCH(AP$1,Grunddaten!$C$8:$BO$8,0)), "")&amp;""</f>
        <v>V4</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0857</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1000</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X</v>
      </c>
      <c r="GI24" s="23" t="str">
        <f>_xlfn.IFNA(INDEX('Systemmanager - Datenassistent'!$C$9:$BW$159,MATCH($A24,Input_Lieferant!$B$9:$B$158,0),MATCH(GI$1,'Systemmanager - Datenassistent'!$C$8:$BW$8,0)),"")&amp;""</f>
        <v>N</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R</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V003</v>
      </c>
      <c r="L25" s="23" t="str">
        <f t="shared" si="0"/>
        <v>M</v>
      </c>
      <c r="M25" s="23" t="str">
        <f>_xlfn.IFNA(INDEX(Grunddaten!$C$9:$BO$159,MATCH($A25,Input_Lieferant!$B$9:$B$158,0),MATCH(M$1,Grunddaten!$C$8:$BO$8,0)), "")&amp;""</f>
        <v>ksiVeyzwo</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02</v>
      </c>
      <c r="AM25" s="27"/>
      <c r="AN25" s="27"/>
      <c r="AO25" s="27"/>
      <c r="AP25" s="23" t="str">
        <f>_xlfn.IFNA(INDEX(Grunddaten!$C$9:$BO$159,MATCH($A25,Input_Lieferant!$B$9:$B$158,0),MATCH(AP$1,Grunddaten!$C$8:$BO$8,0)), "")&amp;""</f>
        <v>V2</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0340</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4000</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X</v>
      </c>
      <c r="GI25" s="23" t="str">
        <f>_xlfn.IFNA(INDEX('Systemmanager - Datenassistent'!$C$9:$BW$159,MATCH($A25,Input_Lieferant!$B$9:$B$158,0),MATCH(GI$1,'Systemmanager - Datenassistent'!$C$8:$BW$8,0)),"")&amp;""</f>
        <v>M</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R</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V011</v>
      </c>
      <c r="L26" s="23" t="str">
        <f t="shared" si="0"/>
        <v>M</v>
      </c>
      <c r="M26" s="23" t="str">
        <f>_xlfn.IFNA(INDEX(Grunddaten!$C$9:$BO$159,MATCH($A26,Input_Lieferant!$B$9:$B$158,0),MATCH(M$1,Grunddaten!$C$8:$BO$8,0)), "")&amp;""</f>
        <v>4pVPtMKFQ</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02</v>
      </c>
      <c r="AM26" s="27"/>
      <c r="AN26" s="27"/>
      <c r="AO26" s="27"/>
      <c r="AP26" s="23" t="str">
        <f>_xlfn.IFNA(INDEX(Grunddaten!$C$9:$BO$159,MATCH($A26,Input_Lieferant!$B$9:$B$158,0),MATCH(AP$1,Grunddaten!$C$8:$BO$8,0)), "")&amp;""</f>
        <v>V6</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0918</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4000</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X</v>
      </c>
      <c r="GI26" s="23" t="str">
        <f>_xlfn.IFNA(INDEX('Systemmanager - Datenassistent'!$C$9:$BW$159,MATCH($A26,Input_Lieferant!$B$9:$B$158,0),MATCH(GI$1,'Systemmanager - Datenassistent'!$C$8:$BW$8,0)),"")&amp;""</f>
        <v>M</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R</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V009</v>
      </c>
      <c r="L27" s="23" t="str">
        <f t="shared" si="0"/>
        <v>M</v>
      </c>
      <c r="M27" s="23" t="str">
        <f>_xlfn.IFNA(INDEX(Grunddaten!$C$9:$BO$159,MATCH($A27,Input_Lieferant!$B$9:$B$158,0),MATCH(M$1,Grunddaten!$C$8:$BO$8,0)), "")&amp;""</f>
        <v>oF4ntBT9C</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00</v>
      </c>
      <c r="AM27" s="27"/>
      <c r="AN27" s="27"/>
      <c r="AO27" s="27"/>
      <c r="AP27" s="23" t="str">
        <f>_xlfn.IFNA(INDEX(Grunddaten!$C$9:$BO$159,MATCH($A27,Input_Lieferant!$B$9:$B$158,0),MATCH(AP$1,Grunddaten!$C$8:$BO$8,0)), "")&amp;""</f>
        <v>V0</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0728</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7000</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X</v>
      </c>
      <c r="GI27" s="23" t="str">
        <f>_xlfn.IFNA(INDEX('Systemmanager - Datenassistent'!$C$9:$BW$159,MATCH($A27,Input_Lieferant!$B$9:$B$158,0),MATCH(GI$1,'Systemmanager - Datenassistent'!$C$8:$BW$8,0)),"")&amp;""</f>
        <v>N</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3" t="str">
        <f>_xlfn.IFNA(INDEX(Grunddaten!$C$9:$BO$159,MATCH($A27,Input_Lieferant!$B$9:$B$158,0),MATCH(GO$1,Grunddaten!$C$8:$BO$8,0)), "")&amp;""</f>
        <v/>
      </c>
      <c r="GP27" s="23" t="str">
        <f>_xlfn.IFNA(INDEX('Systemmanager - Datenassistent'!$C$9:$BW$159,MATCH($A27,Input_Lieferant!$B$9:$B$158,0),MATCH(GP$1,'Systemmanager - Datenassistent'!$C$8:$BW$8,0)),"")&amp;""</f>
        <v>R</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R</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V009</v>
      </c>
      <c r="L28" s="23" t="str">
        <f t="shared" si="0"/>
        <v>M</v>
      </c>
      <c r="M28" s="23" t="str">
        <f>_xlfn.IFNA(INDEX(Grunddaten!$C$9:$BO$159,MATCH($A28,Input_Lieferant!$B$9:$B$158,0),MATCH(M$1,Grunddaten!$C$8:$BO$8,0)), "")&amp;""</f>
        <v>eh4EDBNed</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01</v>
      </c>
      <c r="AM28" s="27"/>
      <c r="AN28" s="27"/>
      <c r="AO28" s="27"/>
      <c r="AP28" s="23" t="str">
        <f>_xlfn.IFNA(INDEX(Grunddaten!$C$9:$BO$159,MATCH($A28,Input_Lieferant!$B$9:$B$158,0),MATCH(AP$1,Grunddaten!$C$8:$BO$8,0)), "")&amp;""</f>
        <v>V4</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0331</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9000</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X</v>
      </c>
      <c r="GI28" s="23" t="str">
        <f>_xlfn.IFNA(INDEX('Systemmanager - Datenassistent'!$C$9:$BW$159,MATCH($A28,Input_Lieferant!$B$9:$B$158,0),MATCH(GI$1,'Systemmanager - Datenassistent'!$C$8:$BW$8,0)),"")&amp;""</f>
        <v>N</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3" t="str">
        <f>_xlfn.IFNA(INDEX(Grunddaten!$C$9:$BO$159,MATCH($A28,Input_Lieferant!$B$9:$B$158,0),MATCH(GO$1,Grunddaten!$C$8:$BO$8,0)), "")&amp;""</f>
        <v/>
      </c>
      <c r="GP28" s="23" t="str">
        <f>_xlfn.IFNA(INDEX('Systemmanager - Datenassistent'!$C$9:$BW$159,MATCH($A28,Input_Lieferant!$B$9:$B$158,0),MATCH(GP$1,'Systemmanager - Datenassistent'!$C$8:$BW$8,0)),"")&amp;""</f>
        <v>R</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N</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V010</v>
      </c>
      <c r="L29" s="23" t="str">
        <f t="shared" si="0"/>
        <v>M</v>
      </c>
      <c r="M29" s="23" t="str">
        <f>_xlfn.IFNA(INDEX(Grunddaten!$C$9:$BO$159,MATCH($A29,Input_Lieferant!$B$9:$B$158,0),MATCH(M$1,Grunddaten!$C$8:$BO$8,0)), "")&amp;""</f>
        <v>8doE4vlZc</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01</v>
      </c>
      <c r="AM29" s="27"/>
      <c r="AN29" s="27"/>
      <c r="AO29" s="27"/>
      <c r="AP29" s="23" t="str">
        <f>_xlfn.IFNA(INDEX(Grunddaten!$C$9:$BO$159,MATCH($A29,Input_Lieferant!$B$9:$B$158,0),MATCH(AP$1,Grunddaten!$C$8:$BO$8,0)), "")&amp;""</f>
        <v>V4</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0971</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6000</v>
      </c>
      <c r="BY29" s="27"/>
      <c r="BZ29" s="27"/>
      <c r="CA29" s="27"/>
      <c r="CB29" s="27"/>
      <c r="CC29" s="27"/>
      <c r="CD29" s="23" t="str">
        <f>_xlfn.IFNA(INDEX('Systemmanager - Datenassistent'!$C$9:$BW$159,MATCH($A29,Input_Lieferant!$B$9:$B$158,0),MATCH(CD$1,'Systemmanager - Datenassistent'!$C$8:$BW$8,0)),"")&amp;""</f>
        <v>ESzRN5eZX</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N</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3" t="str">
        <f>_xlfn.IFNA(INDEX(Grunddaten!$C$9:$BO$159,MATCH($A29,Input_Lieferant!$B$9:$B$158,0),MATCH(GO$1,Grunddaten!$C$8:$BO$8,0)), "")&amp;""</f>
        <v/>
      </c>
      <c r="GP29" s="23" t="str">
        <f>_xlfn.IFNA(INDEX('Systemmanager - Datenassistent'!$C$9:$BW$159,MATCH($A29,Input_Lieferant!$B$9:$B$158,0),MATCH(GP$1,'Systemmanager - Datenassistent'!$C$8:$BW$8,0)),"")&amp;""</f>
        <v>R</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N</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V016</v>
      </c>
      <c r="L30" s="23" t="str">
        <f t="shared" si="0"/>
        <v>M</v>
      </c>
      <c r="M30" s="23" t="str">
        <f>_xlfn.IFNA(INDEX(Grunddaten!$C$9:$BO$159,MATCH($A30,Input_Lieferant!$B$9:$B$158,0),MATCH(M$1,Grunddaten!$C$8:$BO$8,0)), "")&amp;""</f>
        <v>GGOLaB9oe</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04</v>
      </c>
      <c r="AM30" s="27"/>
      <c r="AN30" s="27"/>
      <c r="AO30" s="27"/>
      <c r="AP30" s="23" t="str">
        <f>_xlfn.IFNA(INDEX(Grunddaten!$C$9:$BO$159,MATCH($A30,Input_Lieferant!$B$9:$B$158,0),MATCH(AP$1,Grunddaten!$C$8:$BO$8,0)), "")&amp;""</f>
        <v>V3</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0442</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8000</v>
      </c>
      <c r="BY30" s="27"/>
      <c r="BZ30" s="27"/>
      <c r="CA30" s="27"/>
      <c r="CB30" s="27"/>
      <c r="CC30" s="27"/>
      <c r="CD30" s="23" t="str">
        <f>_xlfn.IFNA(INDEX('Systemmanager - Datenassistent'!$C$9:$BW$159,MATCH($A30,Input_Lieferant!$B$9:$B$158,0),MATCH(CD$1,'Systemmanager - Datenassistent'!$C$8:$BW$8,0)),"")&amp;""</f>
        <v>upVBAKiHE</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N</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V014</v>
      </c>
      <c r="L31" s="23" t="str">
        <f t="shared" si="0"/>
        <v>M</v>
      </c>
      <c r="M31" s="23" t="str">
        <f>_xlfn.IFNA(INDEX(Grunddaten!$C$9:$BO$159,MATCH($A31,Input_Lieferant!$B$9:$B$158,0),MATCH(M$1,Grunddaten!$C$8:$BO$8,0)), "")&amp;""</f>
        <v>WkgUBT4Jq</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02</v>
      </c>
      <c r="AM31" s="27"/>
      <c r="AN31" s="27"/>
      <c r="AO31" s="27"/>
      <c r="AP31" s="23" t="str">
        <f>_xlfn.IFNA(INDEX(Grunddaten!$C$9:$BO$159,MATCH($A31,Input_Lieferant!$B$9:$B$158,0),MATCH(AP$1,Grunddaten!$C$8:$BO$8,0)), "")&amp;""</f>
        <v>V6</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0274</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7000</v>
      </c>
      <c r="BY31" s="27"/>
      <c r="BZ31" s="27"/>
      <c r="CA31" s="27"/>
      <c r="CB31" s="27"/>
      <c r="CC31" s="27"/>
      <c r="CD31" s="23" t="str">
        <f>_xlfn.IFNA(INDEX('Systemmanager - Datenassistent'!$C$9:$BW$159,MATCH($A31,Input_Lieferant!$B$9:$B$158,0),MATCH(CD$1,'Systemmanager - Datenassistent'!$C$8:$BW$8,0)),"")&amp;""</f>
        <v>JTUIgRNdp</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N</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V016</v>
      </c>
      <c r="L32" s="23" t="str">
        <f t="shared" si="0"/>
        <v>M</v>
      </c>
      <c r="M32" s="23" t="str">
        <f>_xlfn.IFNA(INDEX(Grunddaten!$C$9:$BO$159,MATCH($A32,Input_Lieferant!$B$9:$B$158,0),MATCH(M$1,Grunddaten!$C$8:$BO$8,0)), "")&amp;""</f>
        <v>6GPI6muN3</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02</v>
      </c>
      <c r="AM32" s="27"/>
      <c r="AN32" s="27"/>
      <c r="AO32" s="27"/>
      <c r="AP32" s="23" t="str">
        <f>_xlfn.IFNA(INDEX(Grunddaten!$C$9:$BO$159,MATCH($A32,Input_Lieferant!$B$9:$B$158,0),MATCH(AP$1,Grunddaten!$C$8:$BO$8,0)), "")&amp;""</f>
        <v>V8</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0124</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6000</v>
      </c>
      <c r="BY32" s="27"/>
      <c r="BZ32" s="27"/>
      <c r="CA32" s="27"/>
      <c r="CB32" s="27"/>
      <c r="CC32" s="27"/>
      <c r="CD32" s="23" t="str">
        <f>_xlfn.IFNA(INDEX('Systemmanager - Datenassistent'!$C$9:$BW$159,MATCH($A32,Input_Lieferant!$B$9:$B$158,0),MATCH(CD$1,'Systemmanager - Datenassistent'!$C$8:$BW$8,0)),"")&amp;""</f>
        <v>k2j0PBF0A</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N</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V011</v>
      </c>
      <c r="L33" s="23" t="str">
        <f t="shared" si="0"/>
        <v>M</v>
      </c>
      <c r="M33" s="23" t="str">
        <f>_xlfn.IFNA(INDEX(Grunddaten!$C$9:$BO$159,MATCH($A33,Input_Lieferant!$B$9:$B$158,0),MATCH(M$1,Grunddaten!$C$8:$BO$8,0)), "")&amp;""</f>
        <v>6RPoz90Gj</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03</v>
      </c>
      <c r="AM33" s="27"/>
      <c r="AN33" s="27"/>
      <c r="AO33" s="27"/>
      <c r="AP33" s="23" t="str">
        <f>_xlfn.IFNA(INDEX(Grunddaten!$C$9:$BO$159,MATCH($A33,Input_Lieferant!$B$9:$B$158,0),MATCH(AP$1,Grunddaten!$C$8:$BO$8,0)), "")&amp;""</f>
        <v>V7</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0409</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4000</v>
      </c>
      <c r="BY33" s="27"/>
      <c r="BZ33" s="27"/>
      <c r="CA33" s="27"/>
      <c r="CB33" s="27"/>
      <c r="CC33" s="27"/>
      <c r="CD33" s="23" t="str">
        <f>_xlfn.IFNA(INDEX('Systemmanager - Datenassistent'!$C$9:$BW$159,MATCH($A33,Input_Lieferant!$B$9:$B$158,0),MATCH(CD$1,'Systemmanager - Datenassistent'!$C$8:$BW$8,0)),"")&amp;""</f>
        <v>cP8lF573z</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N</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V010</v>
      </c>
      <c r="L34" s="23" t="str">
        <f t="shared" ref="L34:L65" si="5">IF(LEN(A34)=0,"","M")</f>
        <v>M</v>
      </c>
      <c r="M34" s="23" t="str">
        <f>_xlfn.IFNA(INDEX(Grunddaten!$C$9:$BO$159,MATCH($A34,Input_Lieferant!$B$9:$B$158,0),MATCH(M$1,Grunddaten!$C$8:$BO$8,0)), "")&amp;""</f>
        <v>KirVirsUw</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00</v>
      </c>
      <c r="AM34" s="27"/>
      <c r="AN34" s="27"/>
      <c r="AO34" s="27"/>
      <c r="AP34" s="23" t="str">
        <f>_xlfn.IFNA(INDEX(Grunddaten!$C$9:$BO$159,MATCH($A34,Input_Lieferant!$B$9:$B$158,0),MATCH(AP$1,Grunddaten!$C$8:$BO$8,0)), "")&amp;""</f>
        <v>V0</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0237</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5000</v>
      </c>
      <c r="BY34" s="27"/>
      <c r="BZ34" s="27"/>
      <c r="CA34" s="27"/>
      <c r="CB34" s="27"/>
      <c r="CC34" s="27"/>
      <c r="CD34" s="23" t="str">
        <f>_xlfn.IFNA(INDEX('Systemmanager - Datenassistent'!$C$9:$BW$159,MATCH($A34,Input_Lieferant!$B$9:$B$158,0),MATCH(CD$1,'Systemmanager - Datenassistent'!$C$8:$BW$8,0)),"")&amp;""</f>
        <v>zUXDP5rIh</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M</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V008</v>
      </c>
      <c r="L35" s="23" t="str">
        <f t="shared" si="5"/>
        <v>M</v>
      </c>
      <c r="M35" s="23" t="str">
        <f>_xlfn.IFNA(INDEX(Grunddaten!$C$9:$BO$159,MATCH($A35,Input_Lieferant!$B$9:$B$158,0),MATCH(M$1,Grunddaten!$C$8:$BO$8,0)), "")&amp;""</f>
        <v>O9vWlevx5</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01</v>
      </c>
      <c r="AM35" s="27"/>
      <c r="AN35" s="27"/>
      <c r="AO35" s="27"/>
      <c r="AP35" s="23" t="str">
        <f>_xlfn.IFNA(INDEX(Grunddaten!$C$9:$BO$159,MATCH($A35,Input_Lieferant!$B$9:$B$158,0),MATCH(AP$1,Grunddaten!$C$8:$BO$8,0)), "")&amp;""</f>
        <v>V4</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0409</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3000</v>
      </c>
      <c r="BY35" s="27"/>
      <c r="BZ35" s="27"/>
      <c r="CA35" s="27"/>
      <c r="CB35" s="27"/>
      <c r="CC35" s="27"/>
      <c r="CD35" s="23" t="str">
        <f>_xlfn.IFNA(INDEX('Systemmanager - Datenassistent'!$C$9:$BW$159,MATCH($A35,Input_Lieferant!$B$9:$B$158,0),MATCH(CD$1,'Systemmanager - Datenassistent'!$C$8:$BW$8,0)),"")&amp;""</f>
        <v>7MKFlUjSW</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M</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V002</v>
      </c>
      <c r="L36" s="23" t="str">
        <f t="shared" si="5"/>
        <v>M</v>
      </c>
      <c r="M36" s="23" t="str">
        <f>_xlfn.IFNA(INDEX(Grunddaten!$C$9:$BO$159,MATCH($A36,Input_Lieferant!$B$9:$B$158,0),MATCH(M$1,Grunddaten!$C$8:$BO$8,0)), "")&amp;""</f>
        <v>oKcBIoYlR</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01</v>
      </c>
      <c r="AM36" s="27"/>
      <c r="AN36" s="27"/>
      <c r="AO36" s="27"/>
      <c r="AP36" s="23" t="str">
        <f>_xlfn.IFNA(INDEX(Grunddaten!$C$9:$BO$159,MATCH($A36,Input_Lieferant!$B$9:$B$158,0),MATCH(AP$1,Grunddaten!$C$8:$BO$8,0)), "")&amp;""</f>
        <v>V6</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0208</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3000</v>
      </c>
      <c r="BY36" s="27"/>
      <c r="BZ36" s="27"/>
      <c r="CA36" s="27"/>
      <c r="CB36" s="27"/>
      <c r="CC36" s="27"/>
      <c r="CD36" s="23" t="str">
        <f>_xlfn.IFNA(INDEX('Systemmanager - Datenassistent'!$C$9:$BW$159,MATCH($A36,Input_Lieferant!$B$9:$B$158,0),MATCH(CD$1,'Systemmanager - Datenassistent'!$C$8:$BW$8,0)),"")&amp;""</f>
        <v>AIk141yQj</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N</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V010</v>
      </c>
      <c r="L37" s="23" t="str">
        <f t="shared" si="5"/>
        <v>M</v>
      </c>
      <c r="M37" s="23" t="str">
        <f>_xlfn.IFNA(INDEX(Grunddaten!$C$9:$BO$159,MATCH($A37,Input_Lieferant!$B$9:$B$158,0),MATCH(M$1,Grunddaten!$C$8:$BO$8,0)), "")&amp;""</f>
        <v>BoHvahguR</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01</v>
      </c>
      <c r="AM37" s="27"/>
      <c r="AN37" s="27"/>
      <c r="AO37" s="27"/>
      <c r="AP37" s="23" t="str">
        <f>_xlfn.IFNA(INDEX(Grunddaten!$C$9:$BO$159,MATCH($A37,Input_Lieferant!$B$9:$B$158,0),MATCH(AP$1,Grunddaten!$C$8:$BO$8,0)), "")&amp;""</f>
        <v>V2</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0795</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7000</v>
      </c>
      <c r="BY37" s="27"/>
      <c r="BZ37" s="27"/>
      <c r="CA37" s="27"/>
      <c r="CB37" s="27"/>
      <c r="CC37" s="27"/>
      <c r="CD37" s="23" t="str">
        <f>_xlfn.IFNA(INDEX('Systemmanager - Datenassistent'!$C$9:$BW$159,MATCH($A37,Input_Lieferant!$B$9:$B$158,0),MATCH(CD$1,'Systemmanager - Datenassistent'!$C$8:$BW$8,0)),"")&amp;""</f>
        <v>R2ThA9KYi</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N</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V011</v>
      </c>
      <c r="L38" s="23" t="str">
        <f t="shared" si="5"/>
        <v>M</v>
      </c>
      <c r="M38" s="23" t="str">
        <f>_xlfn.IFNA(INDEX(Grunddaten!$C$9:$BO$159,MATCH($A38,Input_Lieferant!$B$9:$B$158,0),MATCH(M$1,Grunddaten!$C$8:$BO$8,0)), "")&amp;""</f>
        <v>XwINSqgy7</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01</v>
      </c>
      <c r="AM38" s="27"/>
      <c r="AN38" s="27"/>
      <c r="AO38" s="27"/>
      <c r="AP38" s="23" t="str">
        <f>_xlfn.IFNA(INDEX(Grunddaten!$C$9:$BO$159,MATCH($A38,Input_Lieferant!$B$9:$B$158,0),MATCH(AP$1,Grunddaten!$C$8:$BO$8,0)), "")&amp;""</f>
        <v>V6</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0421</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8000</v>
      </c>
      <c r="BY38" s="27"/>
      <c r="BZ38" s="27"/>
      <c r="CA38" s="27"/>
      <c r="CB38" s="27"/>
      <c r="CC38" s="27"/>
      <c r="CD38" s="23" t="str">
        <f>_xlfn.IFNA(INDEX('Systemmanager - Datenassistent'!$C$9:$BW$159,MATCH($A38,Input_Lieferant!$B$9:$B$158,0),MATCH(CD$1,'Systemmanager - Datenassistent'!$C$8:$BW$8,0)),"")&amp;""</f>
        <v>IvcyvYh8S</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N</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V013</v>
      </c>
      <c r="L39" s="23" t="str">
        <f t="shared" si="5"/>
        <v>M</v>
      </c>
      <c r="M39" s="23" t="str">
        <f>_xlfn.IFNA(INDEX(Grunddaten!$C$9:$BO$159,MATCH($A39,Input_Lieferant!$B$9:$B$158,0),MATCH(M$1,Grunddaten!$C$8:$BO$8,0)), "")&amp;""</f>
        <v>q8EUcv9lo</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02</v>
      </c>
      <c r="AM39" s="27"/>
      <c r="AN39" s="27"/>
      <c r="AO39" s="27"/>
      <c r="AP39" s="23" t="str">
        <f>_xlfn.IFNA(INDEX(Grunddaten!$C$9:$BO$159,MATCH($A39,Input_Lieferant!$B$9:$B$158,0),MATCH(AP$1,Grunddaten!$C$8:$BO$8,0)), "")&amp;""</f>
        <v>V6</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0412</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3000</v>
      </c>
      <c r="BY39" s="27"/>
      <c r="BZ39" s="27"/>
      <c r="CA39" s="27"/>
      <c r="CB39" s="27"/>
      <c r="CC39" s="27"/>
      <c r="CD39" s="23" t="str">
        <f>_xlfn.IFNA(INDEX('Systemmanager - Datenassistent'!$C$9:$BW$159,MATCH($A39,Input_Lieferant!$B$9:$B$158,0),MATCH(CD$1,'Systemmanager - Datenassistent'!$C$8:$BW$8,0)),"")&amp;""</f>
        <v>gMOxI6RME</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N</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V003</v>
      </c>
      <c r="L40" s="23" t="str">
        <f t="shared" si="5"/>
        <v>M</v>
      </c>
      <c r="M40" s="23" t="str">
        <f>_xlfn.IFNA(INDEX(Grunddaten!$C$9:$BO$159,MATCH($A40,Input_Lieferant!$B$9:$B$158,0),MATCH(M$1,Grunddaten!$C$8:$BO$8,0)), "")&amp;""</f>
        <v>mMFMWtBSs</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04</v>
      </c>
      <c r="AM40" s="27"/>
      <c r="AN40" s="27"/>
      <c r="AO40" s="27"/>
      <c r="AP40" s="23" t="str">
        <f>_xlfn.IFNA(INDEX(Grunddaten!$C$9:$BO$159,MATCH($A40,Input_Lieferant!$B$9:$B$158,0),MATCH(AP$1,Grunddaten!$C$8:$BO$8,0)), "")&amp;""</f>
        <v>V7</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0795</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5000</v>
      </c>
      <c r="BY40" s="27"/>
      <c r="BZ40" s="27"/>
      <c r="CA40" s="27"/>
      <c r="CB40" s="27"/>
      <c r="CC40" s="27"/>
      <c r="CD40" s="23" t="str">
        <f>_xlfn.IFNA(INDEX('Systemmanager - Datenassistent'!$C$9:$BW$159,MATCH($A40,Input_Lieferant!$B$9:$B$158,0),MATCH(CD$1,'Systemmanager - Datenassistent'!$C$8:$BW$8,0)),"")&amp;""</f>
        <v>2RwqwA4e9</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N</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V006</v>
      </c>
      <c r="L41" s="23" t="str">
        <f t="shared" si="5"/>
        <v>M</v>
      </c>
      <c r="M41" s="23" t="str">
        <f>_xlfn.IFNA(INDEX(Grunddaten!$C$9:$BO$159,MATCH($A41,Input_Lieferant!$B$9:$B$158,0),MATCH(M$1,Grunddaten!$C$8:$BO$8,0)), "")&amp;""</f>
        <v>dX0JxJD2u</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01</v>
      </c>
      <c r="AM41" s="27"/>
      <c r="AN41" s="27"/>
      <c r="AO41" s="27"/>
      <c r="AP41" s="23" t="str">
        <f>_xlfn.IFNA(INDEX(Grunddaten!$C$9:$BO$159,MATCH($A41,Input_Lieferant!$B$9:$B$158,0),MATCH(AP$1,Grunddaten!$C$8:$BO$8,0)), "")&amp;""</f>
        <v>V6</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0776</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8000</v>
      </c>
      <c r="BY41" s="27"/>
      <c r="BZ41" s="27"/>
      <c r="CA41" s="27"/>
      <c r="CB41" s="27"/>
      <c r="CC41" s="27"/>
      <c r="CD41" s="23" t="str">
        <f>_xlfn.IFNA(INDEX('Systemmanager - Datenassistent'!$C$9:$BW$159,MATCH($A41,Input_Lieferant!$B$9:$B$158,0),MATCH(CD$1,'Systemmanager - Datenassistent'!$C$8:$BW$8,0)),"")&amp;""</f>
        <v>bCQMFh2VT</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M</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V003</v>
      </c>
      <c r="L42" s="23" t="str">
        <f t="shared" si="5"/>
        <v>M</v>
      </c>
      <c r="M42" s="23" t="str">
        <f>_xlfn.IFNA(INDEX(Grunddaten!$C$9:$BO$159,MATCH($A42,Input_Lieferant!$B$9:$B$158,0),MATCH(M$1,Grunddaten!$C$8:$BO$8,0)), "")&amp;""</f>
        <v>FLEkYLulw</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02</v>
      </c>
      <c r="AM42" s="27"/>
      <c r="AN42" s="27"/>
      <c r="AO42" s="27"/>
      <c r="AP42" s="23" t="str">
        <f>_xlfn.IFNA(INDEX(Grunddaten!$C$9:$BO$159,MATCH($A42,Input_Lieferant!$B$9:$B$158,0),MATCH(AP$1,Grunddaten!$C$8:$BO$8,0)), "")&amp;""</f>
        <v>V4</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0556</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6000</v>
      </c>
      <c r="BY42" s="27"/>
      <c r="BZ42" s="27"/>
      <c r="CA42" s="27"/>
      <c r="CB42" s="27"/>
      <c r="CC42" s="27"/>
      <c r="CD42" s="23" t="str">
        <f>_xlfn.IFNA(INDEX('Systemmanager - Datenassistent'!$C$9:$BW$159,MATCH($A42,Input_Lieferant!$B$9:$B$158,0),MATCH(CD$1,'Systemmanager - Datenassistent'!$C$8:$BW$8,0)),"")&amp;""</f>
        <v>cg4P8QspZ</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M</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N</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V002</v>
      </c>
      <c r="L43" s="23" t="str">
        <f t="shared" si="5"/>
        <v>M</v>
      </c>
      <c r="M43" s="23" t="str">
        <f>_xlfn.IFNA(INDEX(Grunddaten!$C$9:$BO$159,MATCH($A43,Input_Lieferant!$B$9:$B$158,0),MATCH(M$1,Grunddaten!$C$8:$BO$8,0)), "")&amp;""</f>
        <v>CRVNcihCK</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03</v>
      </c>
      <c r="AM43" s="27"/>
      <c r="AN43" s="27"/>
      <c r="AO43" s="27"/>
      <c r="AP43" s="23" t="str">
        <f>_xlfn.IFNA(INDEX(Grunddaten!$C$9:$BO$159,MATCH($A43,Input_Lieferant!$B$9:$B$158,0),MATCH(AP$1,Grunddaten!$C$8:$BO$8,0)), "")&amp;""</f>
        <v>V2</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0597</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3000</v>
      </c>
      <c r="BY43" s="27"/>
      <c r="BZ43" s="27"/>
      <c r="CA43" s="27"/>
      <c r="CB43" s="27"/>
      <c r="CC43" s="27"/>
      <c r="CD43" s="23" t="str">
        <f>_xlfn.IFNA(INDEX('Systemmanager - Datenassistent'!$C$9:$BW$159,MATCH($A43,Input_Lieferant!$B$9:$B$158,0),MATCH(CD$1,'Systemmanager - Datenassistent'!$C$8:$BW$8,0)),"")&amp;""</f>
        <v>v5lVTMbVK</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N</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V</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V002</v>
      </c>
      <c r="L44" s="23" t="str">
        <f t="shared" si="5"/>
        <v>M</v>
      </c>
      <c r="M44" s="23" t="str">
        <f>_xlfn.IFNA(INDEX(Grunddaten!$C$9:$BO$159,MATCH($A44,Input_Lieferant!$B$9:$B$158,0),MATCH(M$1,Grunddaten!$C$8:$BO$8,0)), "")&amp;""</f>
        <v>lsAR7CiZo</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01</v>
      </c>
      <c r="AM44" s="27"/>
      <c r="AN44" s="27"/>
      <c r="AO44" s="27"/>
      <c r="AP44" s="23" t="str">
        <f>_xlfn.IFNA(INDEX(Grunddaten!$C$9:$BO$159,MATCH($A44,Input_Lieferant!$B$9:$B$158,0),MATCH(AP$1,Grunddaten!$C$8:$BO$8,0)), "")&amp;""</f>
        <v>V5</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0313</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8000</v>
      </c>
      <c r="BY44" s="27"/>
      <c r="BZ44" s="27"/>
      <c r="CA44" s="27"/>
      <c r="CB44" s="27"/>
      <c r="CC44" s="27"/>
      <c r="CD44" s="23" t="str">
        <f>_xlfn.IFNA(INDEX('Systemmanager - Datenassistent'!$C$9:$BW$159,MATCH($A44,Input_Lieferant!$B$9:$B$158,0),MATCH(CD$1,'Systemmanager - Datenassistent'!$C$8:$BW$8,0)),"")&amp;""</f>
        <v>6ESsYBwlX</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M</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3" t="str">
        <f>_xlfn.IFNA(INDEX(Grunddaten!$C$9:$BO$159,MATCH($A44,Input_Lieferant!$B$9:$B$158,0),MATCH(GO$1,Grunddaten!$C$8:$BO$8,0)), "")&amp;""</f>
        <v/>
      </c>
      <c r="GP44" s="23" t="str">
        <f>_xlfn.IFNA(INDEX('Systemmanager - Datenassistent'!$C$9:$BW$159,MATCH($A44,Input_Lieferant!$B$9:$B$158,0),MATCH(GP$1,'Systemmanager - Datenassistent'!$C$8:$BW$8,0)),"")&amp;""</f>
        <v>R</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N</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V016</v>
      </c>
      <c r="L45" s="23" t="str">
        <f t="shared" si="5"/>
        <v>M</v>
      </c>
      <c r="M45" s="23" t="str">
        <f>_xlfn.IFNA(INDEX(Grunddaten!$C$9:$BO$159,MATCH($A45,Input_Lieferant!$B$9:$B$158,0),MATCH(M$1,Grunddaten!$C$8:$BO$8,0)), "")&amp;""</f>
        <v>S2cJgyHsR</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03</v>
      </c>
      <c r="AM45" s="27"/>
      <c r="AN45" s="27"/>
      <c r="AO45" s="27"/>
      <c r="AP45" s="23" t="str">
        <f>_xlfn.IFNA(INDEX(Grunddaten!$C$9:$BO$159,MATCH($A45,Input_Lieferant!$B$9:$B$158,0),MATCH(AP$1,Grunddaten!$C$8:$BO$8,0)), "")&amp;""</f>
        <v>V2</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0488</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9000</v>
      </c>
      <c r="BY45" s="27"/>
      <c r="BZ45" s="27"/>
      <c r="CA45" s="27"/>
      <c r="CB45" s="27"/>
      <c r="CC45" s="27"/>
      <c r="CD45" s="23" t="str">
        <f>_xlfn.IFNA(INDEX('Systemmanager - Datenassistent'!$C$9:$BW$159,MATCH($A45,Input_Lieferant!$B$9:$B$158,0),MATCH(CD$1,'Systemmanager - Datenassistent'!$C$8:$BW$8,0)),"")&amp;""</f>
        <v>0mhHWaZlz</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M</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R</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R</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V009</v>
      </c>
      <c r="L46" s="23" t="str">
        <f t="shared" si="5"/>
        <v>M</v>
      </c>
      <c r="M46" s="23" t="str">
        <f>_xlfn.IFNA(INDEX(Grunddaten!$C$9:$BO$159,MATCH($A46,Input_Lieferant!$B$9:$B$158,0),MATCH(M$1,Grunddaten!$C$8:$BO$8,0)), "")&amp;""</f>
        <v>yUYVDUCC4</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04</v>
      </c>
      <c r="AM46" s="27"/>
      <c r="AN46" s="27"/>
      <c r="AO46" s="27"/>
      <c r="AP46" s="23" t="str">
        <f>_xlfn.IFNA(INDEX(Grunddaten!$C$9:$BO$159,MATCH($A46,Input_Lieferant!$B$9:$B$158,0),MATCH(AP$1,Grunddaten!$C$8:$BO$8,0)), "")&amp;""</f>
        <v>V2</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0593</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7000</v>
      </c>
      <c r="BY46" s="27"/>
      <c r="BZ46" s="27"/>
      <c r="CA46" s="27"/>
      <c r="CB46" s="27"/>
      <c r="CC46" s="27"/>
      <c r="CD46" s="23" t="str">
        <f>_xlfn.IFNA(INDEX('Systemmanager - Datenassistent'!$C$9:$BW$159,MATCH($A46,Input_Lieferant!$B$9:$B$158,0),MATCH(CD$1,'Systemmanager - Datenassistent'!$C$8:$BW$8,0)),"")&amp;""</f>
        <v>c3lipZzF2</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M</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R</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V</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V006</v>
      </c>
      <c r="L47" s="23" t="str">
        <f t="shared" si="5"/>
        <v>M</v>
      </c>
      <c r="M47" s="23" t="str">
        <f>_xlfn.IFNA(INDEX(Grunddaten!$C$9:$BO$159,MATCH($A47,Input_Lieferant!$B$9:$B$158,0),MATCH(M$1,Grunddaten!$C$8:$BO$8,0)), "")&amp;""</f>
        <v>znigclmPR</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04</v>
      </c>
      <c r="AM47" s="27"/>
      <c r="AN47" s="27"/>
      <c r="AO47" s="27"/>
      <c r="AP47" s="23" t="str">
        <f>_xlfn.IFNA(INDEX(Grunddaten!$C$9:$BO$159,MATCH($A47,Input_Lieferant!$B$9:$B$158,0),MATCH(AP$1,Grunddaten!$C$8:$BO$8,0)), "")&amp;""</f>
        <v>V2</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0905</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8000</v>
      </c>
      <c r="BY47" s="27"/>
      <c r="BZ47" s="27"/>
      <c r="CA47" s="27"/>
      <c r="CB47" s="27"/>
      <c r="CC47" s="27"/>
      <c r="CD47" s="23" t="str">
        <f>_xlfn.IFNA(INDEX('Systemmanager - Datenassistent'!$C$9:$BW$159,MATCH($A47,Input_Lieferant!$B$9:$B$158,0),MATCH(CD$1,'Systemmanager - Datenassistent'!$C$8:$BW$8,0)),"")&amp;""</f>
        <v>bxmVe6SeN</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M</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R</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V002</v>
      </c>
      <c r="L48" s="23" t="str">
        <f t="shared" si="5"/>
        <v>M</v>
      </c>
      <c r="M48" s="23" t="str">
        <f>_xlfn.IFNA(INDEX(Grunddaten!$C$9:$BO$159,MATCH($A48,Input_Lieferant!$B$9:$B$158,0),MATCH(M$1,Grunddaten!$C$8:$BO$8,0)), "")&amp;""</f>
        <v>YLzGS8YzZ</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04</v>
      </c>
      <c r="AM48" s="27"/>
      <c r="AN48" s="27"/>
      <c r="AO48" s="27"/>
      <c r="AP48" s="23" t="str">
        <f>_xlfn.IFNA(INDEX(Grunddaten!$C$9:$BO$159,MATCH($A48,Input_Lieferant!$B$9:$B$158,0),MATCH(AP$1,Grunddaten!$C$8:$BO$8,0)), "")&amp;""</f>
        <v>V7</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0133</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8000</v>
      </c>
      <c r="BY48" s="27"/>
      <c r="BZ48" s="27"/>
      <c r="CA48" s="27"/>
      <c r="CB48" s="27"/>
      <c r="CC48" s="27"/>
      <c r="CD48" s="23" t="str">
        <f>_xlfn.IFNA(INDEX('Systemmanager - Datenassistent'!$C$9:$BW$159,MATCH($A48,Input_Lieferant!$B$9:$B$158,0),MATCH(CD$1,'Systemmanager - Datenassistent'!$C$8:$BW$8,0)),"")&amp;""</f>
        <v>ypfnPOsDd</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M</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R</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V099</v>
      </c>
      <c r="L49" s="23" t="str">
        <f t="shared" si="5"/>
        <v>M</v>
      </c>
      <c r="M49" s="23" t="str">
        <f>_xlfn.IFNA(INDEX(Grunddaten!$C$9:$BO$159,MATCH($A49,Input_Lieferant!$B$9:$B$158,0),MATCH(M$1,Grunddaten!$C$8:$BO$8,0)), "")&amp;""</f>
        <v>cIfd4LNtF</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00</v>
      </c>
      <c r="AM49" s="27"/>
      <c r="AN49" s="27"/>
      <c r="AO49" s="27"/>
      <c r="AP49" s="23" t="str">
        <f>_xlfn.IFNA(INDEX(Grunddaten!$C$9:$BO$159,MATCH($A49,Input_Lieferant!$B$9:$B$158,0),MATCH(AP$1,Grunddaten!$C$8:$BO$8,0)), "")&amp;""</f>
        <v>V2</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0575</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5000</v>
      </c>
      <c r="BY49" s="27"/>
      <c r="BZ49" s="27"/>
      <c r="CA49" s="27"/>
      <c r="CB49" s="27"/>
      <c r="CC49" s="27"/>
      <c r="CD49" s="23" t="str">
        <f>_xlfn.IFNA(INDEX('Systemmanager - Datenassistent'!$C$9:$BW$159,MATCH($A49,Input_Lieferant!$B$9:$B$158,0),MATCH(CD$1,'Systemmanager - Datenassistent'!$C$8:$BW$8,0)),"")&amp;""</f>
        <v>TwAxrR7IC</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M</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R</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V003</v>
      </c>
      <c r="L50" s="23" t="str">
        <f t="shared" si="5"/>
        <v>M</v>
      </c>
      <c r="M50" s="23" t="str">
        <f>_xlfn.IFNA(INDEX(Grunddaten!$C$9:$BO$159,MATCH($A50,Input_Lieferant!$B$9:$B$158,0),MATCH(M$1,Grunddaten!$C$8:$BO$8,0)), "")&amp;""</f>
        <v>85iIdk8BM</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01</v>
      </c>
      <c r="AM50" s="27"/>
      <c r="AN50" s="27"/>
      <c r="AO50" s="27"/>
      <c r="AP50" s="23" t="str">
        <f>_xlfn.IFNA(INDEX(Grunddaten!$C$9:$BO$159,MATCH($A50,Input_Lieferant!$B$9:$B$158,0),MATCH(AP$1,Grunddaten!$C$8:$BO$8,0)), "")&amp;""</f>
        <v>V5</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0347</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5000</v>
      </c>
      <c r="BY50" s="27"/>
      <c r="BZ50" s="27"/>
      <c r="CA50" s="27"/>
      <c r="CB50" s="27"/>
      <c r="CC50" s="27"/>
      <c r="CD50" s="23" t="str">
        <f>_xlfn.IFNA(INDEX('Systemmanager - Datenassistent'!$C$9:$BW$159,MATCH($A50,Input_Lieferant!$B$9:$B$158,0),MATCH(CD$1,'Systemmanager - Datenassistent'!$C$8:$BW$8,0)),"")&amp;""</f>
        <v>jDJXKzxu5</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X</v>
      </c>
      <c r="GI50" s="23" t="str">
        <f>_xlfn.IFNA(INDEX('Systemmanager - Datenassistent'!$C$9:$BW$159,MATCH($A50,Input_Lieferant!$B$9:$B$158,0),MATCH(GI$1,'Systemmanager - Datenassistent'!$C$8:$BW$8,0)),"")&amp;""</f>
        <v>M</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R</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V005</v>
      </c>
      <c r="L51" s="23" t="str">
        <f t="shared" si="5"/>
        <v>M</v>
      </c>
      <c r="M51" s="23" t="str">
        <f>_xlfn.IFNA(INDEX(Grunddaten!$C$9:$BO$159,MATCH($A51,Input_Lieferant!$B$9:$B$158,0),MATCH(M$1,Grunddaten!$C$8:$BO$8,0)), "")&amp;""</f>
        <v>Ztn1A2wYv</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01</v>
      </c>
      <c r="AM51" s="27"/>
      <c r="AN51" s="27"/>
      <c r="AO51" s="27"/>
      <c r="AP51" s="23" t="str">
        <f>_xlfn.IFNA(INDEX(Grunddaten!$C$9:$BO$159,MATCH($A51,Input_Lieferant!$B$9:$B$158,0),MATCH(AP$1,Grunddaten!$C$8:$BO$8,0)), "")&amp;""</f>
        <v>V6</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0604</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9000</v>
      </c>
      <c r="BY51" s="27"/>
      <c r="BZ51" s="27"/>
      <c r="CA51" s="27"/>
      <c r="CB51" s="27"/>
      <c r="CC51" s="27"/>
      <c r="CD51" s="23" t="str">
        <f>_xlfn.IFNA(INDEX('Systemmanager - Datenassistent'!$C$9:$BW$159,MATCH($A51,Input_Lieferant!$B$9:$B$158,0),MATCH(CD$1,'Systemmanager - Datenassistent'!$C$8:$BW$8,0)),"")&amp;""</f>
        <v>Otzc8qrxU</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X</v>
      </c>
      <c r="GI51" s="23" t="str">
        <f>_xlfn.IFNA(INDEX('Systemmanager - Datenassistent'!$C$9:$BW$159,MATCH($A51,Input_Lieferant!$B$9:$B$158,0),MATCH(GI$1,'Systemmanager - Datenassistent'!$C$8:$BW$8,0)),"")&amp;""</f>
        <v>N</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R</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V015</v>
      </c>
      <c r="L52" s="23" t="str">
        <f t="shared" si="5"/>
        <v>M</v>
      </c>
      <c r="M52" s="23" t="str">
        <f>_xlfn.IFNA(INDEX(Grunddaten!$C$9:$BO$159,MATCH($A52,Input_Lieferant!$B$9:$B$158,0),MATCH(M$1,Grunddaten!$C$8:$BO$8,0)), "")&amp;""</f>
        <v>8wjb7r9WP</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01</v>
      </c>
      <c r="AM52" s="27"/>
      <c r="AN52" s="27"/>
      <c r="AO52" s="27"/>
      <c r="AP52" s="23" t="str">
        <f>_xlfn.IFNA(INDEX(Grunddaten!$C$9:$BO$159,MATCH($A52,Input_Lieferant!$B$9:$B$158,0),MATCH(AP$1,Grunddaten!$C$8:$BO$8,0)), "")&amp;""</f>
        <v>V4</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0279</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6000</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X</v>
      </c>
      <c r="GI52" s="23" t="str">
        <f>_xlfn.IFNA(INDEX('Systemmanager - Datenassistent'!$C$9:$BW$159,MATCH($A52,Input_Lieferant!$B$9:$B$158,0),MATCH(GI$1,'Systemmanager - Datenassistent'!$C$8:$BW$8,0)),"")&amp;""</f>
        <v>M</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R</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V013</v>
      </c>
      <c r="L53" s="23" t="str">
        <f t="shared" si="5"/>
        <v>M</v>
      </c>
      <c r="M53" s="23" t="str">
        <f>_xlfn.IFNA(INDEX(Grunddaten!$C$9:$BO$159,MATCH($A53,Input_Lieferant!$B$9:$B$158,0),MATCH(M$1,Grunddaten!$C$8:$BO$8,0)), "")&amp;""</f>
        <v>Cqnzrt1Jx</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04</v>
      </c>
      <c r="AM53" s="27"/>
      <c r="AN53" s="27"/>
      <c r="AO53" s="27"/>
      <c r="AP53" s="23" t="str">
        <f>_xlfn.IFNA(INDEX(Grunddaten!$C$9:$BO$159,MATCH($A53,Input_Lieferant!$B$9:$B$158,0),MATCH(AP$1,Grunddaten!$C$8:$BO$8,0)), "")&amp;""</f>
        <v>V7</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0857</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6000</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X</v>
      </c>
      <c r="GI53" s="23" t="str">
        <f>_xlfn.IFNA(INDEX('Systemmanager - Datenassistent'!$C$9:$BW$159,MATCH($A53,Input_Lieferant!$B$9:$B$158,0),MATCH(GI$1,'Systemmanager - Datenassistent'!$C$8:$BW$8,0)),"")&amp;""</f>
        <v>N</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R</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V006</v>
      </c>
      <c r="L54" s="23" t="str">
        <f t="shared" si="5"/>
        <v>M</v>
      </c>
      <c r="M54" s="23" t="str">
        <f>_xlfn.IFNA(INDEX(Grunddaten!$C$9:$BO$159,MATCH($A54,Input_Lieferant!$B$9:$B$158,0),MATCH(M$1,Grunddaten!$C$8:$BO$8,0)), "")&amp;""</f>
        <v>wWihS5hgj</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04</v>
      </c>
      <c r="AM54" s="27"/>
      <c r="AN54" s="27"/>
      <c r="AO54" s="27"/>
      <c r="AP54" s="23" t="str">
        <f>_xlfn.IFNA(INDEX(Grunddaten!$C$9:$BO$159,MATCH($A54,Input_Lieferant!$B$9:$B$158,0),MATCH(AP$1,Grunddaten!$C$8:$BO$8,0)), "")&amp;""</f>
        <v>V0</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0425</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7000</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X</v>
      </c>
      <c r="GI54" s="23" t="str">
        <f>_xlfn.IFNA(INDEX('Systemmanager - Datenassistent'!$C$9:$BW$159,MATCH($A54,Input_Lieferant!$B$9:$B$158,0),MATCH(GI$1,'Systemmanager - Datenassistent'!$C$8:$BW$8,0)),"")&amp;""</f>
        <v>N</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3" t="str">
        <f>_xlfn.IFNA(INDEX(Grunddaten!$C$9:$BO$159,MATCH($A54,Input_Lieferant!$B$9:$B$158,0),MATCH(GO$1,Grunddaten!$C$8:$BO$8,0)), "")&amp;""</f>
        <v/>
      </c>
      <c r="GP54" s="23" t="str">
        <f>_xlfn.IFNA(INDEX('Systemmanager - Datenassistent'!$C$9:$BW$159,MATCH($A54,Input_Lieferant!$B$9:$B$158,0),MATCH(GP$1,'Systemmanager - Datenassistent'!$C$8:$BW$8,0)),"")&amp;""</f>
        <v>R</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V008</v>
      </c>
      <c r="L55" s="23" t="str">
        <f t="shared" si="5"/>
        <v>M</v>
      </c>
      <c r="M55" s="23" t="str">
        <f>_xlfn.IFNA(INDEX(Grunddaten!$C$9:$BO$159,MATCH($A55,Input_Lieferant!$B$9:$B$158,0),MATCH(M$1,Grunddaten!$C$8:$BO$8,0)), "")&amp;""</f>
        <v>AvpLK4Vwj</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02</v>
      </c>
      <c r="AM55" s="27"/>
      <c r="AN55" s="27"/>
      <c r="AO55" s="27"/>
      <c r="AP55" s="23" t="str">
        <f>_xlfn.IFNA(INDEX(Grunddaten!$C$9:$BO$159,MATCH($A55,Input_Lieferant!$B$9:$B$158,0),MATCH(AP$1,Grunddaten!$C$8:$BO$8,0)), "")&amp;""</f>
        <v>V5</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0864</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8000</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X</v>
      </c>
      <c r="GI55" s="23" t="str">
        <f>_xlfn.IFNA(INDEX('Systemmanager - Datenassistent'!$C$9:$BW$159,MATCH($A55,Input_Lieferant!$B$9:$B$158,0),MATCH(GI$1,'Systemmanager - Datenassistent'!$C$8:$BW$8,0)),"")&amp;""</f>
        <v>M</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3" t="str">
        <f>_xlfn.IFNA(INDEX(Grunddaten!$C$9:$BO$159,MATCH($A55,Input_Lieferant!$B$9:$B$158,0),MATCH(GO$1,Grunddaten!$C$8:$BO$8,0)), "")&amp;""</f>
        <v/>
      </c>
      <c r="GP55" s="23" t="str">
        <f>_xlfn.IFNA(INDEX('Systemmanager - Datenassistent'!$C$9:$BW$159,MATCH($A55,Input_Lieferant!$B$9:$B$158,0),MATCH(GP$1,'Systemmanager - Datenassistent'!$C$8:$BW$8,0)),"")&amp;""</f>
        <v>R</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V016</v>
      </c>
      <c r="L56" s="23" t="str">
        <f t="shared" si="5"/>
        <v>M</v>
      </c>
      <c r="M56" s="23" t="str">
        <f>_xlfn.IFNA(INDEX(Grunddaten!$C$9:$BO$159,MATCH($A56,Input_Lieferant!$B$9:$B$158,0),MATCH(M$1,Grunddaten!$C$8:$BO$8,0)), "")&amp;""</f>
        <v>0f1YezLrm</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02</v>
      </c>
      <c r="AM56" s="27"/>
      <c r="AN56" s="27"/>
      <c r="AO56" s="27"/>
      <c r="AP56" s="23" t="str">
        <f>_xlfn.IFNA(INDEX(Grunddaten!$C$9:$BO$159,MATCH($A56,Input_Lieferant!$B$9:$B$158,0),MATCH(AP$1,Grunddaten!$C$8:$BO$8,0)), "")&amp;""</f>
        <v>V5</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0249</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7000</v>
      </c>
      <c r="BY56" s="27"/>
      <c r="BZ56" s="27"/>
      <c r="CA56" s="27"/>
      <c r="CB56" s="27"/>
      <c r="CC56" s="27"/>
      <c r="CD56" s="23" t="str">
        <f>_xlfn.IFNA(INDEX('Systemmanager - Datenassistent'!$C$9:$BW$159,MATCH($A56,Input_Lieferant!$B$9:$B$158,0),MATCH(CD$1,'Systemmanager - Datenassistent'!$C$8:$BW$8,0)),"")&amp;""</f>
        <v>XgRkqhmar</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X</v>
      </c>
      <c r="GI56" s="23" t="str">
        <f>_xlfn.IFNA(INDEX('Systemmanager - Datenassistent'!$C$9:$BW$159,MATCH($A56,Input_Lieferant!$B$9:$B$158,0),MATCH(GI$1,'Systemmanager - Datenassistent'!$C$8:$BW$8,0)),"")&amp;""</f>
        <v>M</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3" t="str">
        <f>_xlfn.IFNA(INDEX(Grunddaten!$C$9:$BO$159,MATCH($A56,Input_Lieferant!$B$9:$B$158,0),MATCH(GO$1,Grunddaten!$C$8:$BO$8,0)), "")&amp;""</f>
        <v/>
      </c>
      <c r="GP56" s="23" t="str">
        <f>_xlfn.IFNA(INDEX('Systemmanager - Datenassistent'!$C$9:$BW$159,MATCH($A56,Input_Lieferant!$B$9:$B$158,0),MATCH(GP$1,'Systemmanager - Datenassistent'!$C$8:$BW$8,0)),"")&amp;""</f>
        <v>R</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V003</v>
      </c>
      <c r="L57" s="23" t="str">
        <f t="shared" si="5"/>
        <v>M</v>
      </c>
      <c r="M57" s="23" t="str">
        <f>_xlfn.IFNA(INDEX(Grunddaten!$C$9:$BO$159,MATCH($A57,Input_Lieferant!$B$9:$B$158,0),MATCH(M$1,Grunddaten!$C$8:$BO$8,0)), "")&amp;""</f>
        <v>S5MPVtzPd</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03</v>
      </c>
      <c r="AM57" s="27"/>
      <c r="AN57" s="27"/>
      <c r="AO57" s="27"/>
      <c r="AP57" s="23" t="str">
        <f>_xlfn.IFNA(INDEX(Grunddaten!$C$9:$BO$159,MATCH($A57,Input_Lieferant!$B$9:$B$158,0),MATCH(AP$1,Grunddaten!$C$8:$BO$8,0)), "")&amp;""</f>
        <v>V7</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0340</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4000</v>
      </c>
      <c r="BY57" s="27"/>
      <c r="BZ57" s="27"/>
      <c r="CA57" s="27"/>
      <c r="CB57" s="27"/>
      <c r="CC57" s="27"/>
      <c r="CD57" s="23" t="str">
        <f>_xlfn.IFNA(INDEX('Systemmanager - Datenassistent'!$C$9:$BW$159,MATCH($A57,Input_Lieferant!$B$9:$B$158,0),MATCH(CD$1,'Systemmanager - Datenassistent'!$C$8:$BW$8,0)),"")&amp;""</f>
        <v>hkrCQw8ij</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X</v>
      </c>
      <c r="GI57" s="23" t="str">
        <f>_xlfn.IFNA(INDEX('Systemmanager - Datenassistent'!$C$9:$BW$159,MATCH($A57,Input_Lieferant!$B$9:$B$158,0),MATCH(GI$1,'Systemmanager - Datenassistent'!$C$8:$BW$8,0)),"")&amp;""</f>
        <v>N</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3" t="str">
        <f>_xlfn.IFNA(INDEX(Grunddaten!$C$9:$BO$159,MATCH($A57,Input_Lieferant!$B$9:$B$158,0),MATCH(GO$1,Grunddaten!$C$8:$BO$8,0)), "")&amp;""</f>
        <v/>
      </c>
      <c r="GP57" s="23" t="str">
        <f>_xlfn.IFNA(INDEX('Systemmanager - Datenassistent'!$C$9:$BW$159,MATCH($A57,Input_Lieferant!$B$9:$B$158,0),MATCH(GP$1,'Systemmanager - Datenassistent'!$C$8:$BW$8,0)),"")&amp;""</f>
        <v>R</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V015</v>
      </c>
      <c r="L58" s="23" t="str">
        <f t="shared" si="5"/>
        <v>M</v>
      </c>
      <c r="M58" s="23" t="str">
        <f>_xlfn.IFNA(INDEX(Grunddaten!$C$9:$BO$159,MATCH($A58,Input_Lieferant!$B$9:$B$158,0),MATCH(M$1,Grunddaten!$C$8:$BO$8,0)), "")&amp;""</f>
        <v>wVrxNb7Sf</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03</v>
      </c>
      <c r="AM58" s="27"/>
      <c r="AN58" s="27"/>
      <c r="AO58" s="27"/>
      <c r="AP58" s="23" t="str">
        <f>_xlfn.IFNA(INDEX(Grunddaten!$C$9:$BO$159,MATCH($A58,Input_Lieferant!$B$9:$B$158,0),MATCH(AP$1,Grunddaten!$C$8:$BO$8,0)), "")&amp;""</f>
        <v>V2</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0358</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1000</v>
      </c>
      <c r="BY58" s="27"/>
      <c r="BZ58" s="27"/>
      <c r="CA58" s="27"/>
      <c r="CB58" s="27"/>
      <c r="CC58" s="27"/>
      <c r="CD58" s="23" t="str">
        <f>_xlfn.IFNA(INDEX('Systemmanager - Datenassistent'!$C$9:$BW$159,MATCH($A58,Input_Lieferant!$B$9:$B$158,0),MATCH(CD$1,'Systemmanager - Datenassistent'!$C$8:$BW$8,0)),"")&amp;""</f>
        <v>KSUlpBbY2</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X</v>
      </c>
      <c r="GI58" s="23" t="str">
        <f>_xlfn.IFNA(INDEX('Systemmanager - Datenassistent'!$C$9:$BW$159,MATCH($A58,Input_Lieferant!$B$9:$B$158,0),MATCH(GI$1,'Systemmanager - Datenassistent'!$C$8:$BW$8,0)),"")&amp;""</f>
        <v>N</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3" t="str">
        <f>_xlfn.IFNA(INDEX(Grunddaten!$C$9:$BO$159,MATCH($A58,Input_Lieferant!$B$9:$B$158,0),MATCH(GO$1,Grunddaten!$C$8:$BO$8,0)), "")&amp;""</f>
        <v/>
      </c>
      <c r="GP58" s="23" t="str">
        <f>_xlfn.IFNA(INDEX('Systemmanager - Datenassistent'!$C$9:$BW$159,MATCH($A58,Input_Lieferant!$B$9:$B$158,0),MATCH(GP$1,'Systemmanager - Datenassistent'!$C$8:$BW$8,0)),"")&amp;""</f>
        <v>R</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V001</v>
      </c>
      <c r="L59" s="23" t="str">
        <f t="shared" si="5"/>
        <v>M</v>
      </c>
      <c r="M59" s="23" t="str">
        <f>_xlfn.IFNA(INDEX(Grunddaten!$C$9:$BO$159,MATCH($A59,Input_Lieferant!$B$9:$B$158,0),MATCH(M$1,Grunddaten!$C$8:$BO$8,0)), "")&amp;""</f>
        <v>iWV0y6vrf</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03</v>
      </c>
      <c r="AM59" s="27"/>
      <c r="AN59" s="27"/>
      <c r="AO59" s="27"/>
      <c r="AP59" s="23" t="str">
        <f>_xlfn.IFNA(INDEX(Grunddaten!$C$9:$BO$159,MATCH($A59,Input_Lieferant!$B$9:$B$158,0),MATCH(AP$1,Grunddaten!$C$8:$BO$8,0)), "")&amp;""</f>
        <v>V8</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0919</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1000</v>
      </c>
      <c r="BY59" s="27"/>
      <c r="BZ59" s="27"/>
      <c r="CA59" s="27"/>
      <c r="CB59" s="27"/>
      <c r="CC59" s="27"/>
      <c r="CD59" s="23" t="str">
        <f>_xlfn.IFNA(INDEX('Systemmanager - Datenassistent'!$C$9:$BW$159,MATCH($A59,Input_Lieferant!$B$9:$B$158,0),MATCH(CD$1,'Systemmanager - Datenassistent'!$C$8:$BW$8,0)),"")&amp;""</f>
        <v>7WrHXKjUd</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X</v>
      </c>
      <c r="GI59" s="23" t="str">
        <f>_xlfn.IFNA(INDEX('Systemmanager - Datenassistent'!$C$9:$BW$159,MATCH($A59,Input_Lieferant!$B$9:$B$158,0),MATCH(GI$1,'Systemmanager - Datenassistent'!$C$8:$BW$8,0)),"")&amp;""</f>
        <v>N</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3" t="str">
        <f>_xlfn.IFNA(INDEX(Grunddaten!$C$9:$BO$159,MATCH($A59,Input_Lieferant!$B$9:$B$158,0),MATCH(GO$1,Grunddaten!$C$8:$BO$8,0)), "")&amp;""</f>
        <v/>
      </c>
      <c r="GP59" s="23" t="str">
        <f>_xlfn.IFNA(INDEX('Systemmanager - Datenassistent'!$C$9:$BW$159,MATCH($A59,Input_Lieferant!$B$9:$B$158,0),MATCH(GP$1,'Systemmanager - Datenassistent'!$C$8:$BW$8,0)),"")&amp;""</f>
        <v>R</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V013</v>
      </c>
      <c r="L60" s="23" t="str">
        <f t="shared" si="5"/>
        <v>M</v>
      </c>
      <c r="M60" s="23" t="str">
        <f>_xlfn.IFNA(INDEX(Grunddaten!$C$9:$BO$159,MATCH($A60,Input_Lieferant!$B$9:$B$158,0),MATCH(M$1,Grunddaten!$C$8:$BO$8,0)), "")&amp;""</f>
        <v>icErKuqDW</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01</v>
      </c>
      <c r="AM60" s="27"/>
      <c r="AN60" s="27"/>
      <c r="AO60" s="27"/>
      <c r="AP60" s="23" t="str">
        <f>_xlfn.IFNA(INDEX(Grunddaten!$C$9:$BO$159,MATCH($A60,Input_Lieferant!$B$9:$B$158,0),MATCH(AP$1,Grunddaten!$C$8:$BO$8,0)), "")&amp;""</f>
        <v>V2</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0738</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4000</v>
      </c>
      <c r="BY60" s="27"/>
      <c r="BZ60" s="27"/>
      <c r="CA60" s="27"/>
      <c r="CB60" s="27"/>
      <c r="CC60" s="27"/>
      <c r="CD60" s="23" t="str">
        <f>_xlfn.IFNA(INDEX('Systemmanager - Datenassistent'!$C$9:$BW$159,MATCH($A60,Input_Lieferant!$B$9:$B$158,0),MATCH(CD$1,'Systemmanager - Datenassistent'!$C$8:$BW$8,0)),"")&amp;""</f>
        <v>6vbjzflPO</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X</v>
      </c>
      <c r="GI60" s="23" t="str">
        <f>_xlfn.IFNA(INDEX('Systemmanager - Datenassistent'!$C$9:$BW$159,MATCH($A60,Input_Lieferant!$B$9:$B$158,0),MATCH(GI$1,'Systemmanager - Datenassistent'!$C$8:$BW$8,0)),"")&amp;""</f>
        <v>M</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3" t="str">
        <f>_xlfn.IFNA(INDEX(Grunddaten!$C$9:$BO$159,MATCH($A60,Input_Lieferant!$B$9:$B$158,0),MATCH(GO$1,Grunddaten!$C$8:$BO$8,0)), "")&amp;""</f>
        <v/>
      </c>
      <c r="GP60" s="23" t="str">
        <f>_xlfn.IFNA(INDEX('Systemmanager - Datenassistent'!$C$9:$BW$159,MATCH($A60,Input_Lieferant!$B$9:$B$158,0),MATCH(GP$1,'Systemmanager - Datenassistent'!$C$8:$BW$8,0)),"")&amp;""</f>
        <v>R</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V014</v>
      </c>
      <c r="L61" s="23" t="str">
        <f t="shared" si="5"/>
        <v>M</v>
      </c>
      <c r="M61" s="23" t="str">
        <f>_xlfn.IFNA(INDEX(Grunddaten!$C$9:$BO$159,MATCH($A61,Input_Lieferant!$B$9:$B$158,0),MATCH(M$1,Grunddaten!$C$8:$BO$8,0)), "")&amp;""</f>
        <v>URldoiwEf</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00</v>
      </c>
      <c r="AM61" s="27"/>
      <c r="AN61" s="27"/>
      <c r="AO61" s="27"/>
      <c r="AP61" s="23" t="str">
        <f>_xlfn.IFNA(INDEX(Grunddaten!$C$9:$BO$159,MATCH($A61,Input_Lieferant!$B$9:$B$158,0),MATCH(AP$1,Grunddaten!$C$8:$BO$8,0)), "")&amp;""</f>
        <v>V5</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0633</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1000</v>
      </c>
      <c r="BY61" s="27"/>
      <c r="BZ61" s="27"/>
      <c r="CA61" s="27"/>
      <c r="CB61" s="27"/>
      <c r="CC61" s="27"/>
      <c r="CD61" s="23" t="str">
        <f>_xlfn.IFNA(INDEX('Systemmanager - Datenassistent'!$C$9:$BW$159,MATCH($A61,Input_Lieferant!$B$9:$B$158,0),MATCH(CD$1,'Systemmanager - Datenassistent'!$C$8:$BW$8,0)),"")&amp;""</f>
        <v>ezVXp7IpZ</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X</v>
      </c>
      <c r="GI61" s="23" t="str">
        <f>_xlfn.IFNA(INDEX('Systemmanager - Datenassistent'!$C$9:$BW$159,MATCH($A61,Input_Lieferant!$B$9:$B$158,0),MATCH(GI$1,'Systemmanager - Datenassistent'!$C$8:$BW$8,0)),"")&amp;""</f>
        <v>M</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3" t="str">
        <f>_xlfn.IFNA(INDEX(Grunddaten!$C$9:$BO$159,MATCH($A61,Input_Lieferant!$B$9:$B$158,0),MATCH(GO$1,Grunddaten!$C$8:$BO$8,0)), "")&amp;""</f>
        <v/>
      </c>
      <c r="GP61" s="23" t="str">
        <f>_xlfn.IFNA(INDEX('Systemmanager - Datenassistent'!$C$9:$BW$159,MATCH($A61,Input_Lieferant!$B$9:$B$158,0),MATCH(GP$1,'Systemmanager - Datenassistent'!$C$8:$BW$8,0)),"")&amp;""</f>
        <v>R</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V017</v>
      </c>
      <c r="L62" s="23" t="str">
        <f t="shared" si="5"/>
        <v>M</v>
      </c>
      <c r="M62" s="23" t="str">
        <f>_xlfn.IFNA(INDEX(Grunddaten!$C$9:$BO$159,MATCH($A62,Input_Lieferant!$B$9:$B$158,0),MATCH(M$1,Grunddaten!$C$8:$BO$8,0)), "")&amp;""</f>
        <v>5xXY2LCre</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02</v>
      </c>
      <c r="AM62" s="27"/>
      <c r="AN62" s="27"/>
      <c r="AO62" s="27"/>
      <c r="AP62" s="23" t="str">
        <f>_xlfn.IFNA(INDEX(Grunddaten!$C$9:$BO$159,MATCH($A62,Input_Lieferant!$B$9:$B$158,0),MATCH(AP$1,Grunddaten!$C$8:$BO$8,0)), "")&amp;""</f>
        <v>V6</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0627</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9000</v>
      </c>
      <c r="BY62" s="27"/>
      <c r="BZ62" s="27"/>
      <c r="CA62" s="27"/>
      <c r="CB62" s="27"/>
      <c r="CC62" s="27"/>
      <c r="CD62" s="23" t="str">
        <f>_xlfn.IFNA(INDEX('Systemmanager - Datenassistent'!$C$9:$BW$159,MATCH($A62,Input_Lieferant!$B$9:$B$158,0),MATCH(CD$1,'Systemmanager - Datenassistent'!$C$8:$BW$8,0)),"")&amp;""</f>
        <v>RQFV3E9aZ</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X</v>
      </c>
      <c r="GI62" s="23" t="str">
        <f>_xlfn.IFNA(INDEX('Systemmanager - Datenassistent'!$C$9:$BW$159,MATCH($A62,Input_Lieferant!$B$9:$B$158,0),MATCH(GI$1,'Systemmanager - Datenassistent'!$C$8:$BW$8,0)),"")&amp;""</f>
        <v>M</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3" t="str">
        <f>_xlfn.IFNA(INDEX(Grunddaten!$C$9:$BO$159,MATCH($A62,Input_Lieferant!$B$9:$B$158,0),MATCH(GO$1,Grunddaten!$C$8:$BO$8,0)), "")&amp;""</f>
        <v/>
      </c>
      <c r="GP62" s="23" t="str">
        <f>_xlfn.IFNA(INDEX('Systemmanager - Datenassistent'!$C$9:$BW$159,MATCH($A62,Input_Lieferant!$B$9:$B$158,0),MATCH(GP$1,'Systemmanager - Datenassistent'!$C$8:$BW$8,0)),"")&amp;""</f>
        <v>R</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V099</v>
      </c>
      <c r="L63" s="23" t="str">
        <f t="shared" si="5"/>
        <v>M</v>
      </c>
      <c r="M63" s="23" t="str">
        <f>_xlfn.IFNA(INDEX(Grunddaten!$C$9:$BO$159,MATCH($A63,Input_Lieferant!$B$9:$B$158,0),MATCH(M$1,Grunddaten!$C$8:$BO$8,0)), "")&amp;""</f>
        <v>VZIX0Xa1u</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01</v>
      </c>
      <c r="AM63" s="27"/>
      <c r="AN63" s="27"/>
      <c r="AO63" s="27"/>
      <c r="AP63" s="23" t="str">
        <f>_xlfn.IFNA(INDEX(Grunddaten!$C$9:$BO$159,MATCH($A63,Input_Lieferant!$B$9:$B$158,0),MATCH(AP$1,Grunddaten!$C$8:$BO$8,0)), "")&amp;""</f>
        <v>V3</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0347</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5000</v>
      </c>
      <c r="BY63" s="27"/>
      <c r="BZ63" s="27"/>
      <c r="CA63" s="27"/>
      <c r="CB63" s="27"/>
      <c r="CC63" s="27"/>
      <c r="CD63" s="23" t="str">
        <f>_xlfn.IFNA(INDEX('Systemmanager - Datenassistent'!$C$9:$BW$159,MATCH($A63,Input_Lieferant!$B$9:$B$158,0),MATCH(CD$1,'Systemmanager - Datenassistent'!$C$8:$BW$8,0)),"")&amp;""</f>
        <v>XSsUGvq25</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X</v>
      </c>
      <c r="GI63" s="23" t="str">
        <f>_xlfn.IFNA(INDEX('Systemmanager - Datenassistent'!$C$9:$BW$159,MATCH($A63,Input_Lieferant!$B$9:$B$158,0),MATCH(GI$1,'Systemmanager - Datenassistent'!$C$8:$BW$8,0)),"")&amp;""</f>
        <v>M</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3" t="str">
        <f>_xlfn.IFNA(INDEX(Grunddaten!$C$9:$BO$159,MATCH($A63,Input_Lieferant!$B$9:$B$158,0),MATCH(GO$1,Grunddaten!$C$8:$BO$8,0)), "")&amp;""</f>
        <v/>
      </c>
      <c r="GP63" s="23" t="str">
        <f>_xlfn.IFNA(INDEX('Systemmanager - Datenassistent'!$C$9:$BW$159,MATCH($A63,Input_Lieferant!$B$9:$B$158,0),MATCH(GP$1,'Systemmanager - Datenassistent'!$C$8:$BW$8,0)),"")&amp;""</f>
        <v>R</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V099</v>
      </c>
      <c r="L64" s="23" t="str">
        <f t="shared" si="5"/>
        <v>M</v>
      </c>
      <c r="M64" s="23" t="str">
        <f>_xlfn.IFNA(INDEX(Grunddaten!$C$9:$BO$159,MATCH($A64,Input_Lieferant!$B$9:$B$158,0),MATCH(M$1,Grunddaten!$C$8:$BO$8,0)), "")&amp;""</f>
        <v>5j5MS4Q93</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02</v>
      </c>
      <c r="AM64" s="27"/>
      <c r="AN64" s="27"/>
      <c r="AO64" s="27"/>
      <c r="AP64" s="23" t="str">
        <f>_xlfn.IFNA(INDEX(Grunddaten!$C$9:$BO$159,MATCH($A64,Input_Lieferant!$B$9:$B$158,0),MATCH(AP$1,Grunddaten!$C$8:$BO$8,0)), "")&amp;""</f>
        <v>V0</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0738</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3000</v>
      </c>
      <c r="BY64" s="27"/>
      <c r="BZ64" s="27"/>
      <c r="CA64" s="27"/>
      <c r="CB64" s="27"/>
      <c r="CC64" s="27"/>
      <c r="CD64" s="23" t="str">
        <f>_xlfn.IFNA(INDEX('Systemmanager - Datenassistent'!$C$9:$BW$159,MATCH($A64,Input_Lieferant!$B$9:$B$158,0),MATCH(CD$1,'Systemmanager - Datenassistent'!$C$8:$BW$8,0)),"")&amp;""</f>
        <v>jRhsjywBn</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X</v>
      </c>
      <c r="GI64" s="23" t="str">
        <f>_xlfn.IFNA(INDEX('Systemmanager - Datenassistent'!$C$9:$BW$159,MATCH($A64,Input_Lieferant!$B$9:$B$158,0),MATCH(GI$1,'Systemmanager - Datenassistent'!$C$8:$BW$8,0)),"")&amp;""</f>
        <v>N</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3" t="str">
        <f>_xlfn.IFNA(INDEX(Grunddaten!$C$9:$BO$159,MATCH($A64,Input_Lieferant!$B$9:$B$158,0),MATCH(GO$1,Grunddaten!$C$8:$BO$8,0)), "")&amp;""</f>
        <v/>
      </c>
      <c r="GP64" s="23" t="str">
        <f>_xlfn.IFNA(INDEX('Systemmanager - Datenassistent'!$C$9:$BW$159,MATCH($A64,Input_Lieferant!$B$9:$B$158,0),MATCH(GP$1,'Systemmanager - Datenassistent'!$C$8:$BW$8,0)),"")&amp;""</f>
        <v>R</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V014</v>
      </c>
      <c r="L65" s="23" t="str">
        <f t="shared" si="5"/>
        <v>M</v>
      </c>
      <c r="M65" s="23" t="str">
        <f>_xlfn.IFNA(INDEX(Grunddaten!$C$9:$BO$159,MATCH($A65,Input_Lieferant!$B$9:$B$158,0),MATCH(M$1,Grunddaten!$C$8:$BO$8,0)), "")&amp;""</f>
        <v>ZOUrDCqxc</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02</v>
      </c>
      <c r="AM65" s="27"/>
      <c r="AN65" s="27"/>
      <c r="AO65" s="27"/>
      <c r="AP65" s="23" t="str">
        <f>_xlfn.IFNA(INDEX(Grunddaten!$C$9:$BO$159,MATCH($A65,Input_Lieferant!$B$9:$B$158,0),MATCH(AP$1,Grunddaten!$C$8:$BO$8,0)), "")&amp;""</f>
        <v>V5</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0279</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8000</v>
      </c>
      <c r="BY65" s="27"/>
      <c r="BZ65" s="27"/>
      <c r="CA65" s="27"/>
      <c r="CB65" s="27"/>
      <c r="CC65" s="27"/>
      <c r="CD65" s="23" t="str">
        <f>_xlfn.IFNA(INDEX('Systemmanager - Datenassistent'!$C$9:$BW$159,MATCH($A65,Input_Lieferant!$B$9:$B$158,0),MATCH(CD$1,'Systemmanager - Datenassistent'!$C$8:$BW$8,0)),"")&amp;""</f>
        <v>RZmANRAcy</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X</v>
      </c>
      <c r="GI65" s="23" t="str">
        <f>_xlfn.IFNA(INDEX('Systemmanager - Datenassistent'!$C$9:$BW$159,MATCH($A65,Input_Lieferant!$B$9:$B$158,0),MATCH(GI$1,'Systemmanager - Datenassistent'!$C$8:$BW$8,0)),"")&amp;""</f>
        <v>N</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3" t="str">
        <f>_xlfn.IFNA(INDEX(Grunddaten!$C$9:$BO$159,MATCH($A65,Input_Lieferant!$B$9:$B$158,0),MATCH(GO$1,Grunddaten!$C$8:$BO$8,0)), "")&amp;""</f>
        <v/>
      </c>
      <c r="GP65" s="23" t="str">
        <f>_xlfn.IFNA(INDEX('Systemmanager - Datenassistent'!$C$9:$BW$159,MATCH($A65,Input_Lieferant!$B$9:$B$158,0),MATCH(GP$1,'Systemmanager - Datenassistent'!$C$8:$BW$8,0)),"")&amp;""</f>
        <v>R</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V012</v>
      </c>
      <c r="L66" s="23" t="str">
        <f t="shared" ref="L66:L97" si="10">IF(LEN(A66)=0,"","M")</f>
        <v>M</v>
      </c>
      <c r="M66" s="23" t="str">
        <f>_xlfn.IFNA(INDEX(Grunddaten!$C$9:$BO$159,MATCH($A66,Input_Lieferant!$B$9:$B$158,0),MATCH(M$1,Grunddaten!$C$8:$BO$8,0)), "")&amp;""</f>
        <v>W0FEfQFyp</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01</v>
      </c>
      <c r="AM66" s="27"/>
      <c r="AN66" s="27"/>
      <c r="AO66" s="27"/>
      <c r="AP66" s="23" t="str">
        <f>_xlfn.IFNA(INDEX(Grunddaten!$C$9:$BO$159,MATCH($A66,Input_Lieferant!$B$9:$B$158,0),MATCH(AP$1,Grunddaten!$C$8:$BO$8,0)), "")&amp;""</f>
        <v>V2</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0360</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7000</v>
      </c>
      <c r="BY66" s="27"/>
      <c r="BZ66" s="27"/>
      <c r="CA66" s="27"/>
      <c r="CB66" s="27"/>
      <c r="CC66" s="27"/>
      <c r="CD66" s="23" t="str">
        <f>_xlfn.IFNA(INDEX('Systemmanager - Datenassistent'!$C$9:$BW$159,MATCH($A66,Input_Lieferant!$B$9:$B$158,0),MATCH(CD$1,'Systemmanager - Datenassistent'!$C$8:$BW$8,0)),"")&amp;""</f>
        <v>GLBAjmDJk</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X</v>
      </c>
      <c r="GI66" s="23" t="str">
        <f>_xlfn.IFNA(INDEX('Systemmanager - Datenassistent'!$C$9:$BW$159,MATCH($A66,Input_Lieferant!$B$9:$B$158,0),MATCH(GI$1,'Systemmanager - Datenassistent'!$C$8:$BW$8,0)),"")&amp;""</f>
        <v>N</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3" t="str">
        <f>_xlfn.IFNA(INDEX(Grunddaten!$C$9:$BO$159,MATCH($A66,Input_Lieferant!$B$9:$B$158,0),MATCH(GO$1,Grunddaten!$C$8:$BO$8,0)), "")&amp;""</f>
        <v/>
      </c>
      <c r="GP66" s="23" t="str">
        <f>_xlfn.IFNA(INDEX('Systemmanager - Datenassistent'!$C$9:$BW$159,MATCH($A66,Input_Lieferant!$B$9:$B$158,0),MATCH(GP$1,'Systemmanager - Datenassistent'!$C$8:$BW$8,0)),"")&amp;""</f>
        <v>R</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V</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V016</v>
      </c>
      <c r="L67" s="23" t="str">
        <f t="shared" si="10"/>
        <v>M</v>
      </c>
      <c r="M67" s="23" t="str">
        <f>_xlfn.IFNA(INDEX(Grunddaten!$C$9:$BO$159,MATCH($A67,Input_Lieferant!$B$9:$B$158,0),MATCH(M$1,Grunddaten!$C$8:$BO$8,0)), "")&amp;""</f>
        <v>kIKNeGUIE</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00</v>
      </c>
      <c r="AM67" s="27"/>
      <c r="AN67" s="27"/>
      <c r="AO67" s="27"/>
      <c r="AP67" s="23" t="str">
        <f>_xlfn.IFNA(INDEX(Grunddaten!$C$9:$BO$159,MATCH($A67,Input_Lieferant!$B$9:$B$158,0),MATCH(AP$1,Grunddaten!$C$8:$BO$8,0)), "")&amp;""</f>
        <v>V4</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0237</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7000</v>
      </c>
      <c r="BY67" s="27"/>
      <c r="BZ67" s="27"/>
      <c r="CA67" s="27"/>
      <c r="CB67" s="27"/>
      <c r="CC67" s="27"/>
      <c r="CD67" s="23" t="str">
        <f>_xlfn.IFNA(INDEX('Systemmanager - Datenassistent'!$C$9:$BW$159,MATCH($A67,Input_Lieferant!$B$9:$B$158,0),MATCH(CD$1,'Systemmanager - Datenassistent'!$C$8:$BW$8,0)),"")&amp;""</f>
        <v>mbwBfpun0</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X</v>
      </c>
      <c r="GI67" s="23" t="str">
        <f>_xlfn.IFNA(INDEX('Systemmanager - Datenassistent'!$C$9:$BW$159,MATCH($A67,Input_Lieferant!$B$9:$B$158,0),MATCH(GI$1,'Systemmanager - Datenassistent'!$C$8:$BW$8,0)),"")&amp;""</f>
        <v>M</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3" t="str">
        <f>_xlfn.IFNA(INDEX(Grunddaten!$C$9:$BO$159,MATCH($A67,Input_Lieferant!$B$9:$B$158,0),MATCH(GO$1,Grunddaten!$C$8:$BO$8,0)), "")&amp;""</f>
        <v/>
      </c>
      <c r="GP67" s="23" t="str">
        <f>_xlfn.IFNA(INDEX('Systemmanager - Datenassistent'!$C$9:$BW$159,MATCH($A67,Input_Lieferant!$B$9:$B$158,0),MATCH(GP$1,'Systemmanager - Datenassistent'!$C$8:$BW$8,0)),"")&amp;""</f>
        <v>R</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N</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V015</v>
      </c>
      <c r="L68" s="23" t="str">
        <f t="shared" si="10"/>
        <v>M</v>
      </c>
      <c r="M68" s="23" t="str">
        <f>_xlfn.IFNA(INDEX(Grunddaten!$C$9:$BO$159,MATCH($A68,Input_Lieferant!$B$9:$B$158,0),MATCH(M$1,Grunddaten!$C$8:$BO$8,0)), "")&amp;""</f>
        <v>X93yP1fa8</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03</v>
      </c>
      <c r="AM68" s="27"/>
      <c r="AN68" s="27"/>
      <c r="AO68" s="27"/>
      <c r="AP68" s="23" t="str">
        <f>_xlfn.IFNA(INDEX(Grunddaten!$C$9:$BO$159,MATCH($A68,Input_Lieferant!$B$9:$B$158,0),MATCH(AP$1,Grunddaten!$C$8:$BO$8,0)), "")&amp;""</f>
        <v>V8</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0859</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9000</v>
      </c>
      <c r="BY68" s="27"/>
      <c r="BZ68" s="27"/>
      <c r="CA68" s="27"/>
      <c r="CB68" s="27"/>
      <c r="CC68" s="27"/>
      <c r="CD68" s="23" t="str">
        <f>_xlfn.IFNA(INDEX('Systemmanager - Datenassistent'!$C$9:$BW$159,MATCH($A68,Input_Lieferant!$B$9:$B$158,0),MATCH(CD$1,'Systemmanager - Datenassistent'!$C$8:$BW$8,0)),"")&amp;""</f>
        <v>k4z0B2DJf</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X</v>
      </c>
      <c r="GI68" s="23" t="str">
        <f>_xlfn.IFNA(INDEX('Systemmanager - Datenassistent'!$C$9:$BW$159,MATCH($A68,Input_Lieferant!$B$9:$B$158,0),MATCH(GI$1,'Systemmanager - Datenassistent'!$C$8:$BW$8,0)),"")&amp;""</f>
        <v>N</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3" t="str">
        <f>_xlfn.IFNA(INDEX(Grunddaten!$C$9:$BO$159,MATCH($A68,Input_Lieferant!$B$9:$B$158,0),MATCH(GO$1,Grunddaten!$C$8:$BO$8,0)), "")&amp;""</f>
        <v/>
      </c>
      <c r="GP68" s="23" t="str">
        <f>_xlfn.IFNA(INDEX('Systemmanager - Datenassistent'!$C$9:$BW$159,MATCH($A68,Input_Lieferant!$B$9:$B$158,0),MATCH(GP$1,'Systemmanager - Datenassistent'!$C$8:$BW$8,0)),"")&amp;""</f>
        <v>R</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N</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V012</v>
      </c>
      <c r="L69" s="23" t="str">
        <f t="shared" si="10"/>
        <v>M</v>
      </c>
      <c r="M69" s="23" t="str">
        <f>_xlfn.IFNA(INDEX(Grunddaten!$C$9:$BO$159,MATCH($A69,Input_Lieferant!$B$9:$B$158,0),MATCH(M$1,Grunddaten!$C$8:$BO$8,0)), "")&amp;""</f>
        <v>BKCThUtWS</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00</v>
      </c>
      <c r="AM69" s="27"/>
      <c r="AN69" s="27"/>
      <c r="AO69" s="27"/>
      <c r="AP69" s="23" t="str">
        <f>_xlfn.IFNA(INDEX(Grunddaten!$C$9:$BO$159,MATCH($A69,Input_Lieferant!$B$9:$B$158,0),MATCH(AP$1,Grunddaten!$C$8:$BO$8,0)), "")&amp;""</f>
        <v>V3</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0164</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5000</v>
      </c>
      <c r="BY69" s="27"/>
      <c r="BZ69" s="27"/>
      <c r="CA69" s="27"/>
      <c r="CB69" s="27"/>
      <c r="CC69" s="27"/>
      <c r="CD69" s="23" t="str">
        <f>_xlfn.IFNA(INDEX('Systemmanager - Datenassistent'!$C$9:$BW$159,MATCH($A69,Input_Lieferant!$B$9:$B$158,0),MATCH(CD$1,'Systemmanager - Datenassistent'!$C$8:$BW$8,0)),"")&amp;""</f>
        <v>2pLhJj8Yo</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X</v>
      </c>
      <c r="GI69" s="23" t="str">
        <f>_xlfn.IFNA(INDEX('Systemmanager - Datenassistent'!$C$9:$BW$159,MATCH($A69,Input_Lieferant!$B$9:$B$158,0),MATCH(GI$1,'Systemmanager - Datenassistent'!$C$8:$BW$8,0)),"")&amp;""</f>
        <v>N</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3" t="str">
        <f>_xlfn.IFNA(INDEX(Grunddaten!$C$9:$BO$159,MATCH($A69,Input_Lieferant!$B$9:$B$158,0),MATCH(GO$1,Grunddaten!$C$8:$BO$8,0)), "")&amp;""</f>
        <v/>
      </c>
      <c r="GP69" s="23" t="str">
        <f>_xlfn.IFNA(INDEX('Systemmanager - Datenassistent'!$C$9:$BW$159,MATCH($A69,Input_Lieferant!$B$9:$B$158,0),MATCH(GP$1,'Systemmanager - Datenassistent'!$C$8:$BW$8,0)),"")&amp;""</f>
        <v>R</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N</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V016</v>
      </c>
      <c r="L70" s="23" t="str">
        <f t="shared" si="10"/>
        <v>M</v>
      </c>
      <c r="M70" s="23" t="str">
        <f>_xlfn.IFNA(INDEX(Grunddaten!$C$9:$BO$159,MATCH($A70,Input_Lieferant!$B$9:$B$158,0),MATCH(M$1,Grunddaten!$C$8:$BO$8,0)), "")&amp;""</f>
        <v>WAIZpPhJq</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03</v>
      </c>
      <c r="AM70" s="27"/>
      <c r="AN70" s="27"/>
      <c r="AO70" s="27"/>
      <c r="AP70" s="23" t="str">
        <f>_xlfn.IFNA(INDEX(Grunddaten!$C$9:$BO$159,MATCH($A70,Input_Lieferant!$B$9:$B$158,0),MATCH(AP$1,Grunddaten!$C$8:$BO$8,0)), "")&amp;""</f>
        <v>V1</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0497</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5000</v>
      </c>
      <c r="BY70" s="27"/>
      <c r="BZ70" s="27"/>
      <c r="CA70" s="27"/>
      <c r="CB70" s="27"/>
      <c r="CC70" s="27"/>
      <c r="CD70" s="23" t="str">
        <f>_xlfn.IFNA(INDEX('Systemmanager - Datenassistent'!$C$9:$BW$159,MATCH($A70,Input_Lieferant!$B$9:$B$158,0),MATCH(CD$1,'Systemmanager - Datenassistent'!$C$8:$BW$8,0)),"")&amp;""</f>
        <v>EmXM8IxIV</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X</v>
      </c>
      <c r="GI70" s="23" t="str">
        <f>_xlfn.IFNA(INDEX('Systemmanager - Datenassistent'!$C$9:$BW$159,MATCH($A70,Input_Lieferant!$B$9:$B$158,0),MATCH(GI$1,'Systemmanager - Datenassistent'!$C$8:$BW$8,0)),"")&amp;""</f>
        <v>N</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3" t="str">
        <f>_xlfn.IFNA(INDEX(Grunddaten!$C$9:$BO$159,MATCH($A70,Input_Lieferant!$B$9:$B$158,0),MATCH(GO$1,Grunddaten!$C$8:$BO$8,0)), "")&amp;""</f>
        <v/>
      </c>
      <c r="GP70" s="23" t="str">
        <f>_xlfn.IFNA(INDEX('Systemmanager - Datenassistent'!$C$9:$BW$159,MATCH($A70,Input_Lieferant!$B$9:$B$158,0),MATCH(GP$1,'Systemmanager - Datenassistent'!$C$8:$BW$8,0)),"")&amp;""</f>
        <v>R</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N</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V010</v>
      </c>
      <c r="L71" s="23" t="str">
        <f t="shared" si="10"/>
        <v>M</v>
      </c>
      <c r="M71" s="23" t="str">
        <f>_xlfn.IFNA(INDEX(Grunddaten!$C$9:$BO$159,MATCH($A71,Input_Lieferant!$B$9:$B$158,0),MATCH(M$1,Grunddaten!$C$8:$BO$8,0)), "")&amp;""</f>
        <v>G1N7kU2FB</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02</v>
      </c>
      <c r="AM71" s="27"/>
      <c r="AN71" s="27"/>
      <c r="AO71" s="27"/>
      <c r="AP71" s="23" t="str">
        <f>_xlfn.IFNA(INDEX(Grunddaten!$C$9:$BO$159,MATCH($A71,Input_Lieferant!$B$9:$B$158,0),MATCH(AP$1,Grunddaten!$C$8:$BO$8,0)), "")&amp;""</f>
        <v>V5</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0684</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5000</v>
      </c>
      <c r="BY71" s="27"/>
      <c r="BZ71" s="27"/>
      <c r="CA71" s="27"/>
      <c r="CB71" s="27"/>
      <c r="CC71" s="27"/>
      <c r="CD71" s="23" t="str">
        <f>_xlfn.IFNA(INDEX('Systemmanager - Datenassistent'!$C$9:$BW$159,MATCH($A71,Input_Lieferant!$B$9:$B$158,0),MATCH(CD$1,'Systemmanager - Datenassistent'!$C$8:$BW$8,0)),"")&amp;""</f>
        <v>kJjc7K6t3</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X</v>
      </c>
      <c r="GI71" s="23" t="str">
        <f>_xlfn.IFNA(INDEX('Systemmanager - Datenassistent'!$C$9:$BW$159,MATCH($A71,Input_Lieferant!$B$9:$B$158,0),MATCH(GI$1,'Systemmanager - Datenassistent'!$C$8:$BW$8,0)),"")&amp;""</f>
        <v>N</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3" t="str">
        <f>_xlfn.IFNA(INDEX(Grunddaten!$C$9:$BO$159,MATCH($A71,Input_Lieferant!$B$9:$B$158,0),MATCH(GO$1,Grunddaten!$C$8:$BO$8,0)), "")&amp;""</f>
        <v/>
      </c>
      <c r="GP71" s="23" t="str">
        <f>_xlfn.IFNA(INDEX('Systemmanager - Datenassistent'!$C$9:$BW$159,MATCH($A71,Input_Lieferant!$B$9:$B$158,0),MATCH(GP$1,'Systemmanager - Datenassistent'!$C$8:$BW$8,0)),"")&amp;""</f>
        <v>R</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R</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V099</v>
      </c>
      <c r="L72" s="23" t="str">
        <f t="shared" si="10"/>
        <v>M</v>
      </c>
      <c r="M72" s="23" t="str">
        <f>_xlfn.IFNA(INDEX(Grunddaten!$C$9:$BO$159,MATCH($A72,Input_Lieferant!$B$9:$B$158,0),MATCH(M$1,Grunddaten!$C$8:$BO$8,0)), "")&amp;""</f>
        <v>eDFZkWmLs</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04</v>
      </c>
      <c r="AM72" s="27"/>
      <c r="AN72" s="27"/>
      <c r="AO72" s="27"/>
      <c r="AP72" s="23" t="str">
        <f>_xlfn.IFNA(INDEX(Grunddaten!$C$9:$BO$159,MATCH($A72,Input_Lieferant!$B$9:$B$158,0),MATCH(AP$1,Grunddaten!$C$8:$BO$8,0)), "")&amp;""</f>
        <v>V5</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0616</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9000</v>
      </c>
      <c r="BY72" s="27"/>
      <c r="BZ72" s="27"/>
      <c r="CA72" s="27"/>
      <c r="CB72" s="27"/>
      <c r="CC72" s="27"/>
      <c r="CD72" s="23" t="str">
        <f>_xlfn.IFNA(INDEX('Systemmanager - Datenassistent'!$C$9:$BW$159,MATCH($A72,Input_Lieferant!$B$9:$B$158,0),MATCH(CD$1,'Systemmanager - Datenassistent'!$C$8:$BW$8,0)),"")&amp;""</f>
        <v>K3qjCEb5H</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X</v>
      </c>
      <c r="GI72" s="23" t="str">
        <f>_xlfn.IFNA(INDEX('Systemmanager - Datenassistent'!$C$9:$BW$159,MATCH($A72,Input_Lieferant!$B$9:$B$158,0),MATCH(GI$1,'Systemmanager - Datenassistent'!$C$8:$BW$8,0)),"")&amp;""</f>
        <v>N</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3" t="str">
        <f>_xlfn.IFNA(INDEX(Grunddaten!$C$9:$BO$159,MATCH($A72,Input_Lieferant!$B$9:$B$158,0),MATCH(GO$1,Grunddaten!$C$8:$BO$8,0)), "")&amp;""</f>
        <v/>
      </c>
      <c r="GP72" s="23" t="str">
        <f>_xlfn.IFNA(INDEX('Systemmanager - Datenassistent'!$C$9:$BW$159,MATCH($A72,Input_Lieferant!$B$9:$B$158,0),MATCH(GP$1,'Systemmanager - Datenassistent'!$C$8:$BW$8,0)),"")&amp;""</f>
        <v>R</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V</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V009</v>
      </c>
      <c r="L73" s="23" t="str">
        <f t="shared" si="10"/>
        <v>M</v>
      </c>
      <c r="M73" s="23" t="str">
        <f>_xlfn.IFNA(INDEX(Grunddaten!$C$9:$BO$159,MATCH($A73,Input_Lieferant!$B$9:$B$158,0),MATCH(M$1,Grunddaten!$C$8:$BO$8,0)), "")&amp;""</f>
        <v>hZn9WMERC</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01</v>
      </c>
      <c r="AM73" s="27"/>
      <c r="AN73" s="27"/>
      <c r="AO73" s="27"/>
      <c r="AP73" s="23" t="str">
        <f>_xlfn.IFNA(INDEX(Grunddaten!$C$9:$BO$159,MATCH($A73,Input_Lieferant!$B$9:$B$158,0),MATCH(AP$1,Grunddaten!$C$8:$BO$8,0)), "")&amp;""</f>
        <v>V0</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0347</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3000</v>
      </c>
      <c r="BY73" s="27"/>
      <c r="BZ73" s="27"/>
      <c r="CA73" s="27"/>
      <c r="CB73" s="27"/>
      <c r="CC73" s="27"/>
      <c r="CD73" s="23" t="str">
        <f>_xlfn.IFNA(INDEX('Systemmanager - Datenassistent'!$C$9:$BW$159,MATCH($A73,Input_Lieferant!$B$9:$B$158,0),MATCH(CD$1,'Systemmanager - Datenassistent'!$C$8:$BW$8,0)),"")&amp;""</f>
        <v>a5o0SrjCf</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X</v>
      </c>
      <c r="GI73" s="23" t="str">
        <f>_xlfn.IFNA(INDEX('Systemmanager - Datenassistent'!$C$9:$BW$159,MATCH($A73,Input_Lieferant!$B$9:$B$158,0),MATCH(GI$1,'Systemmanager - Datenassistent'!$C$8:$BW$8,0)),"")&amp;""</f>
        <v>N</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3" t="str">
        <f>_xlfn.IFNA(INDEX(Grunddaten!$C$9:$BO$159,MATCH($A73,Input_Lieferant!$B$9:$B$158,0),MATCH(GO$1,Grunddaten!$C$8:$BO$8,0)), "")&amp;""</f>
        <v/>
      </c>
      <c r="GP73" s="23" t="str">
        <f>_xlfn.IFNA(INDEX('Systemmanager - Datenassistent'!$C$9:$BW$159,MATCH($A73,Input_Lieferant!$B$9:$B$158,0),MATCH(GP$1,'Systemmanager - Datenassistent'!$C$8:$BW$8,0)),"")&amp;""</f>
        <v>R</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R</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V016</v>
      </c>
      <c r="L74" s="23" t="str">
        <f t="shared" si="10"/>
        <v>M</v>
      </c>
      <c r="M74" s="23" t="str">
        <f>_xlfn.IFNA(INDEX(Grunddaten!$C$9:$BO$159,MATCH($A74,Input_Lieferant!$B$9:$B$158,0),MATCH(M$1,Grunddaten!$C$8:$BO$8,0)), "")&amp;""</f>
        <v>1aPN2kJWu</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01</v>
      </c>
      <c r="AM74" s="27"/>
      <c r="AN74" s="27"/>
      <c r="AO74" s="27"/>
      <c r="AP74" s="23" t="str">
        <f>_xlfn.IFNA(INDEX(Grunddaten!$C$9:$BO$159,MATCH($A74,Input_Lieferant!$B$9:$B$158,0),MATCH(AP$1,Grunddaten!$C$8:$BO$8,0)), "")&amp;""</f>
        <v>V2</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0607</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4000</v>
      </c>
      <c r="BY74" s="27"/>
      <c r="BZ74" s="27"/>
      <c r="CA74" s="27"/>
      <c r="CB74" s="27"/>
      <c r="CC74" s="27"/>
      <c r="CD74" s="23" t="str">
        <f>_xlfn.IFNA(INDEX('Systemmanager - Datenassistent'!$C$9:$BW$159,MATCH($A74,Input_Lieferant!$B$9:$B$158,0),MATCH(CD$1,'Systemmanager - Datenassistent'!$C$8:$BW$8,0)),"")&amp;""</f>
        <v>zilABOLz2</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X</v>
      </c>
      <c r="GI74" s="23" t="str">
        <f>_xlfn.IFNA(INDEX('Systemmanager - Datenassistent'!$C$9:$BW$159,MATCH($A74,Input_Lieferant!$B$9:$B$158,0),MATCH(GI$1,'Systemmanager - Datenassistent'!$C$8:$BW$8,0)),"")&amp;""</f>
        <v>M</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3" t="str">
        <f>_xlfn.IFNA(INDEX(Grunddaten!$C$9:$BO$159,MATCH($A74,Input_Lieferant!$B$9:$B$158,0),MATCH(GO$1,Grunddaten!$C$8:$BO$8,0)), "")&amp;""</f>
        <v/>
      </c>
      <c r="GP74" s="23" t="str">
        <f>_xlfn.IFNA(INDEX('Systemmanager - Datenassistent'!$C$9:$BW$159,MATCH($A74,Input_Lieferant!$B$9:$B$158,0),MATCH(GP$1,'Systemmanager - Datenassistent'!$C$8:$BW$8,0)),"")&amp;""</f>
        <v>R</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V</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V001</v>
      </c>
      <c r="L75" s="23" t="str">
        <f t="shared" si="10"/>
        <v>M</v>
      </c>
      <c r="M75" s="23" t="str">
        <f>_xlfn.IFNA(INDEX(Grunddaten!$C$9:$BO$159,MATCH($A75,Input_Lieferant!$B$9:$B$158,0),MATCH(M$1,Grunddaten!$C$8:$BO$8,0)), "")&amp;""</f>
        <v>tyDhYD37P</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01</v>
      </c>
      <c r="AM75" s="27"/>
      <c r="AN75" s="27"/>
      <c r="AO75" s="27"/>
      <c r="AP75" s="23" t="str">
        <f>_xlfn.IFNA(INDEX(Grunddaten!$C$9:$BO$159,MATCH($A75,Input_Lieferant!$B$9:$B$158,0),MATCH(AP$1,Grunddaten!$C$8:$BO$8,0)), "")&amp;""</f>
        <v>V8</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0412</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8000</v>
      </c>
      <c r="BY75" s="27"/>
      <c r="BZ75" s="27"/>
      <c r="CA75" s="27"/>
      <c r="CB75" s="27"/>
      <c r="CC75" s="27"/>
      <c r="CD75" s="23" t="str">
        <f>_xlfn.IFNA(INDEX('Systemmanager - Datenassistent'!$C$9:$BW$159,MATCH($A75,Input_Lieferant!$B$9:$B$158,0),MATCH(CD$1,'Systemmanager - Datenassistent'!$C$8:$BW$8,0)),"")&amp;""</f>
        <v>hzzZugICq</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X</v>
      </c>
      <c r="GI75" s="23" t="str">
        <f>_xlfn.IFNA(INDEX('Systemmanager - Datenassistent'!$C$9:$BW$159,MATCH($A75,Input_Lieferant!$B$9:$B$158,0),MATCH(GI$1,'Systemmanager - Datenassistent'!$C$8:$BW$8,0)),"")&amp;""</f>
        <v>N</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3" t="str">
        <f>_xlfn.IFNA(INDEX(Grunddaten!$C$9:$BO$159,MATCH($A75,Input_Lieferant!$B$9:$B$158,0),MATCH(GO$1,Grunddaten!$C$8:$BO$8,0)), "")&amp;""</f>
        <v/>
      </c>
      <c r="GP75" s="23" t="str">
        <f>_xlfn.IFNA(INDEX('Systemmanager - Datenassistent'!$C$9:$BW$159,MATCH($A75,Input_Lieferant!$B$9:$B$158,0),MATCH(GP$1,'Systemmanager - Datenassistent'!$C$8:$BW$8,0)),"")&amp;""</f>
        <v>R</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N</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V002</v>
      </c>
      <c r="L76" s="23" t="str">
        <f t="shared" si="10"/>
        <v>M</v>
      </c>
      <c r="M76" s="23" t="str">
        <f>_xlfn.IFNA(INDEX(Grunddaten!$C$9:$BO$159,MATCH($A76,Input_Lieferant!$B$9:$B$158,0),MATCH(M$1,Grunddaten!$C$8:$BO$8,0)), "")&amp;""</f>
        <v>m0pELIoQW</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03</v>
      </c>
      <c r="AM76" s="27"/>
      <c r="AN76" s="27"/>
      <c r="AO76" s="27"/>
      <c r="AP76" s="23" t="str">
        <f>_xlfn.IFNA(INDEX(Grunddaten!$C$9:$BO$159,MATCH($A76,Input_Lieferant!$B$9:$B$158,0),MATCH(AP$1,Grunddaten!$C$8:$BO$8,0)), "")&amp;""</f>
        <v>V7</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0930</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1000</v>
      </c>
      <c r="BY76" s="27"/>
      <c r="BZ76" s="27"/>
      <c r="CA76" s="27"/>
      <c r="CB76" s="27"/>
      <c r="CC76" s="27"/>
      <c r="CD76" s="23" t="str">
        <f>_xlfn.IFNA(INDEX('Systemmanager - Datenassistent'!$C$9:$BW$159,MATCH($A76,Input_Lieferant!$B$9:$B$158,0),MATCH(CD$1,'Systemmanager - Datenassistent'!$C$8:$BW$8,0)),"")&amp;""</f>
        <v>6w3VzoNXl</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X</v>
      </c>
      <c r="GI76" s="23" t="str">
        <f>_xlfn.IFNA(INDEX('Systemmanager - Datenassistent'!$C$9:$BW$159,MATCH($A76,Input_Lieferant!$B$9:$B$158,0),MATCH(GI$1,'Systemmanager - Datenassistent'!$C$8:$BW$8,0)),"")&amp;""</f>
        <v>N</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3" t="str">
        <f>_xlfn.IFNA(INDEX(Grunddaten!$C$9:$BO$159,MATCH($A76,Input_Lieferant!$B$9:$B$158,0),MATCH(GO$1,Grunddaten!$C$8:$BO$8,0)), "")&amp;""</f>
        <v/>
      </c>
      <c r="GP76" s="23" t="str">
        <f>_xlfn.IFNA(INDEX('Systemmanager - Datenassistent'!$C$9:$BW$159,MATCH($A76,Input_Lieferant!$B$9:$B$158,0),MATCH(GP$1,'Systemmanager - Datenassistent'!$C$8:$BW$8,0)),"")&amp;""</f>
        <v>R</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R</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V013</v>
      </c>
      <c r="L77" s="23" t="str">
        <f t="shared" si="10"/>
        <v>M</v>
      </c>
      <c r="M77" s="23" t="str">
        <f>_xlfn.IFNA(INDEX(Grunddaten!$C$9:$BO$159,MATCH($A77,Input_Lieferant!$B$9:$B$158,0),MATCH(M$1,Grunddaten!$C$8:$BO$8,0)), "")&amp;""</f>
        <v>nvuHx7dKD</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04</v>
      </c>
      <c r="AM77" s="27"/>
      <c r="AN77" s="27"/>
      <c r="AO77" s="27"/>
      <c r="AP77" s="23" t="str">
        <f>_xlfn.IFNA(INDEX(Grunddaten!$C$9:$BO$159,MATCH($A77,Input_Lieferant!$B$9:$B$158,0),MATCH(AP$1,Grunddaten!$C$8:$BO$8,0)), "")&amp;""</f>
        <v>V2</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0124</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5000</v>
      </c>
      <c r="BY77" s="27"/>
      <c r="BZ77" s="27"/>
      <c r="CA77" s="27"/>
      <c r="CB77" s="27"/>
      <c r="CC77" s="27"/>
      <c r="CD77" s="23" t="str">
        <f>_xlfn.IFNA(INDEX('Systemmanager - Datenassistent'!$C$9:$BW$159,MATCH($A77,Input_Lieferant!$B$9:$B$158,0),MATCH(CD$1,'Systemmanager - Datenassistent'!$C$8:$BW$8,0)),"")&amp;""</f>
        <v>Hf2OeaKq6</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X</v>
      </c>
      <c r="GI77" s="23" t="str">
        <f>_xlfn.IFNA(INDEX('Systemmanager - Datenassistent'!$C$9:$BW$159,MATCH($A77,Input_Lieferant!$B$9:$B$158,0),MATCH(GI$1,'Systemmanager - Datenassistent'!$C$8:$BW$8,0)),"")&amp;""</f>
        <v>N</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3" t="str">
        <f>_xlfn.IFNA(INDEX(Grunddaten!$C$9:$BO$159,MATCH($A77,Input_Lieferant!$B$9:$B$158,0),MATCH(GO$1,Grunddaten!$C$8:$BO$8,0)), "")&amp;""</f>
        <v/>
      </c>
      <c r="GP77" s="23" t="str">
        <f>_xlfn.IFNA(INDEX('Systemmanager - Datenassistent'!$C$9:$BW$159,MATCH($A77,Input_Lieferant!$B$9:$B$158,0),MATCH(GP$1,'Systemmanager - Datenassistent'!$C$8:$BW$8,0)),"")&amp;""</f>
        <v>R</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V</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V002</v>
      </c>
      <c r="L78" s="23" t="str">
        <f t="shared" si="10"/>
        <v>M</v>
      </c>
      <c r="M78" s="23" t="str">
        <f>_xlfn.IFNA(INDEX(Grunddaten!$C$9:$BO$159,MATCH($A78,Input_Lieferant!$B$9:$B$158,0),MATCH(M$1,Grunddaten!$C$8:$BO$8,0)), "")&amp;""</f>
        <v>YUmlHPdmI</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03</v>
      </c>
      <c r="AM78" s="27"/>
      <c r="AN78" s="27"/>
      <c r="AO78" s="27"/>
      <c r="AP78" s="23" t="str">
        <f>_xlfn.IFNA(INDEX(Grunddaten!$C$9:$BO$159,MATCH($A78,Input_Lieferant!$B$9:$B$158,0),MATCH(AP$1,Grunddaten!$C$8:$BO$8,0)), "")&amp;""</f>
        <v>V7</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0767</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4000</v>
      </c>
      <c r="BY78" s="27"/>
      <c r="BZ78" s="27"/>
      <c r="CA78" s="27"/>
      <c r="CB78" s="27"/>
      <c r="CC78" s="27"/>
      <c r="CD78" s="23" t="str">
        <f>_xlfn.IFNA(INDEX('Systemmanager - Datenassistent'!$C$9:$BW$159,MATCH($A78,Input_Lieferant!$B$9:$B$158,0),MATCH(CD$1,'Systemmanager - Datenassistent'!$C$8:$BW$8,0)),"")&amp;""</f>
        <v>S8OXq5GoG</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X</v>
      </c>
      <c r="GI78" s="23" t="str">
        <f>_xlfn.IFNA(INDEX('Systemmanager - Datenassistent'!$C$9:$BW$159,MATCH($A78,Input_Lieferant!$B$9:$B$158,0),MATCH(GI$1,'Systemmanager - Datenassistent'!$C$8:$BW$8,0)),"")&amp;""</f>
        <v>N</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3" t="str">
        <f>_xlfn.IFNA(INDEX(Grunddaten!$C$9:$BO$159,MATCH($A78,Input_Lieferant!$B$9:$B$158,0),MATCH(GO$1,Grunddaten!$C$8:$BO$8,0)), "")&amp;""</f>
        <v/>
      </c>
      <c r="GP78" s="23" t="str">
        <f>_xlfn.IFNA(INDEX('Systemmanager - Datenassistent'!$C$9:$BW$159,MATCH($A78,Input_Lieferant!$B$9:$B$158,0),MATCH(GP$1,'Systemmanager - Datenassistent'!$C$8:$BW$8,0)),"")&amp;""</f>
        <v>R</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V</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V001</v>
      </c>
      <c r="L79" s="23" t="str">
        <f t="shared" si="10"/>
        <v>M</v>
      </c>
      <c r="M79" s="23" t="str">
        <f>_xlfn.IFNA(INDEX(Grunddaten!$C$9:$BO$159,MATCH($A79,Input_Lieferant!$B$9:$B$158,0),MATCH(M$1,Grunddaten!$C$8:$BO$8,0)), "")&amp;""</f>
        <v>wezlE2THL</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00</v>
      </c>
      <c r="AM79" s="27"/>
      <c r="AN79" s="27"/>
      <c r="AO79" s="27"/>
      <c r="AP79" s="23" t="str">
        <f>_xlfn.IFNA(INDEX(Grunddaten!$C$9:$BO$159,MATCH($A79,Input_Lieferant!$B$9:$B$158,0),MATCH(AP$1,Grunddaten!$C$8:$BO$8,0)), "")&amp;""</f>
        <v>V3</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0903</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6000</v>
      </c>
      <c r="BY79" s="27"/>
      <c r="BZ79" s="27"/>
      <c r="CA79" s="27"/>
      <c r="CB79" s="27"/>
      <c r="CC79" s="27"/>
      <c r="CD79" s="23" t="str">
        <f>_xlfn.IFNA(INDEX('Systemmanager - Datenassistent'!$C$9:$BW$159,MATCH($A79,Input_Lieferant!$B$9:$B$158,0),MATCH(CD$1,'Systemmanager - Datenassistent'!$C$8:$BW$8,0)),"")&amp;""</f>
        <v>sIUO5CxRr</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X</v>
      </c>
      <c r="GI79" s="23" t="str">
        <f>_xlfn.IFNA(INDEX('Systemmanager - Datenassistent'!$C$9:$BW$159,MATCH($A79,Input_Lieferant!$B$9:$B$158,0),MATCH(GI$1,'Systemmanager - Datenassistent'!$C$8:$BW$8,0)),"")&amp;""</f>
        <v>N</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3" t="str">
        <f>_xlfn.IFNA(INDEX(Grunddaten!$C$9:$BO$159,MATCH($A79,Input_Lieferant!$B$9:$B$158,0),MATCH(GO$1,Grunddaten!$C$8:$BO$8,0)), "")&amp;""</f>
        <v/>
      </c>
      <c r="GP79" s="23" t="str">
        <f>_xlfn.IFNA(INDEX('Systemmanager - Datenassistent'!$C$9:$BW$159,MATCH($A79,Input_Lieferant!$B$9:$B$158,0),MATCH(GP$1,'Systemmanager - Datenassistent'!$C$8:$BW$8,0)),"")&amp;""</f>
        <v>R</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R</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V010</v>
      </c>
      <c r="L80" s="23" t="str">
        <f t="shared" si="10"/>
        <v>M</v>
      </c>
      <c r="M80" s="23" t="str">
        <f>_xlfn.IFNA(INDEX(Grunddaten!$C$9:$BO$159,MATCH($A80,Input_Lieferant!$B$9:$B$158,0),MATCH(M$1,Grunddaten!$C$8:$BO$8,0)), "")&amp;""</f>
        <v>9gXg7ETx8</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00</v>
      </c>
      <c r="AM80" s="27"/>
      <c r="AN80" s="27"/>
      <c r="AO80" s="27"/>
      <c r="AP80" s="23" t="str">
        <f>_xlfn.IFNA(INDEX(Grunddaten!$C$9:$BO$159,MATCH($A80,Input_Lieferant!$B$9:$B$158,0),MATCH(AP$1,Grunddaten!$C$8:$BO$8,0)), "")&amp;""</f>
        <v>V8</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0991</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3000</v>
      </c>
      <c r="BY80" s="27"/>
      <c r="BZ80" s="27"/>
      <c r="CA80" s="27"/>
      <c r="CB80" s="27"/>
      <c r="CC80" s="27"/>
      <c r="CD80" s="23" t="str">
        <f>_xlfn.IFNA(INDEX('Systemmanager - Datenassistent'!$C$9:$BW$159,MATCH($A80,Input_Lieferant!$B$9:$B$158,0),MATCH(CD$1,'Systemmanager - Datenassistent'!$C$8:$BW$8,0)),"")&amp;""</f>
        <v>S9RbzNf3B</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X</v>
      </c>
      <c r="GI80" s="23" t="str">
        <f>_xlfn.IFNA(INDEX('Systemmanager - Datenassistent'!$C$9:$BW$159,MATCH($A80,Input_Lieferant!$B$9:$B$158,0),MATCH(GI$1,'Systemmanager - Datenassistent'!$C$8:$BW$8,0)),"")&amp;""</f>
        <v>M</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3" t="str">
        <f>_xlfn.IFNA(INDEX(Grunddaten!$C$9:$BO$159,MATCH($A80,Input_Lieferant!$B$9:$B$158,0),MATCH(GO$1,Grunddaten!$C$8:$BO$8,0)), "")&amp;""</f>
        <v/>
      </c>
      <c r="GP80" s="23" t="str">
        <f>_xlfn.IFNA(INDEX('Systemmanager - Datenassistent'!$C$9:$BW$159,MATCH($A80,Input_Lieferant!$B$9:$B$158,0),MATCH(GP$1,'Systemmanager - Datenassistent'!$C$8:$BW$8,0)),"")&amp;""</f>
        <v>R</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R</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V013</v>
      </c>
      <c r="L81" s="23" t="str">
        <f t="shared" si="10"/>
        <v>M</v>
      </c>
      <c r="M81" s="23" t="str">
        <f>_xlfn.IFNA(INDEX(Grunddaten!$C$9:$BO$159,MATCH($A81,Input_Lieferant!$B$9:$B$158,0),MATCH(M$1,Grunddaten!$C$8:$BO$8,0)), "")&amp;""</f>
        <v>zsylSgYy4</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00</v>
      </c>
      <c r="AM81" s="27"/>
      <c r="AN81" s="27"/>
      <c r="AO81" s="27"/>
      <c r="AP81" s="23" t="str">
        <f>_xlfn.IFNA(INDEX(Grunddaten!$C$9:$BO$159,MATCH($A81,Input_Lieferant!$B$9:$B$158,0),MATCH(AP$1,Grunddaten!$C$8:$BO$8,0)), "")&amp;""</f>
        <v>V5</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0819</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6000</v>
      </c>
      <c r="BY81" s="27"/>
      <c r="BZ81" s="27"/>
      <c r="CA81" s="27"/>
      <c r="CB81" s="27"/>
      <c r="CC81" s="27"/>
      <c r="CD81" s="23" t="str">
        <f>_xlfn.IFNA(INDEX('Systemmanager - Datenassistent'!$C$9:$BW$159,MATCH($A81,Input_Lieferant!$B$9:$B$158,0),MATCH(CD$1,'Systemmanager - Datenassistent'!$C$8:$BW$8,0)),"")&amp;""</f>
        <v>1om4C667o</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X</v>
      </c>
      <c r="GI81" s="23" t="str">
        <f>_xlfn.IFNA(INDEX('Systemmanager - Datenassistent'!$C$9:$BW$159,MATCH($A81,Input_Lieferant!$B$9:$B$158,0),MATCH(GI$1,'Systemmanager - Datenassistent'!$C$8:$BW$8,0)),"")&amp;""</f>
        <v>N</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3" t="str">
        <f>_xlfn.IFNA(INDEX(Grunddaten!$C$9:$BO$159,MATCH($A81,Input_Lieferant!$B$9:$B$158,0),MATCH(GO$1,Grunddaten!$C$8:$BO$8,0)), "")&amp;""</f>
        <v/>
      </c>
      <c r="GP81" s="23" t="str">
        <f>_xlfn.IFNA(INDEX('Systemmanager - Datenassistent'!$C$9:$BW$159,MATCH($A81,Input_Lieferant!$B$9:$B$158,0),MATCH(GP$1,'Systemmanager - Datenassistent'!$C$8:$BW$8,0)),"")&amp;""</f>
        <v>R</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R</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V013</v>
      </c>
      <c r="L82" s="23" t="str">
        <f t="shared" si="10"/>
        <v>M</v>
      </c>
      <c r="M82" s="23" t="str">
        <f>_xlfn.IFNA(INDEX(Grunddaten!$C$9:$BO$159,MATCH($A82,Input_Lieferant!$B$9:$B$158,0),MATCH(M$1,Grunddaten!$C$8:$BO$8,0)), "")&amp;""</f>
        <v>YTvIGZRBS</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04</v>
      </c>
      <c r="AM82" s="27"/>
      <c r="AN82" s="27"/>
      <c r="AO82" s="27"/>
      <c r="AP82" s="23" t="str">
        <f>_xlfn.IFNA(INDEX(Grunddaten!$C$9:$BO$159,MATCH($A82,Input_Lieferant!$B$9:$B$158,0),MATCH(AP$1,Grunddaten!$C$8:$BO$8,0)), "")&amp;""</f>
        <v>V3</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0524</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1000</v>
      </c>
      <c r="BY82" s="27"/>
      <c r="BZ82" s="27"/>
      <c r="CA82" s="27"/>
      <c r="CB82" s="27"/>
      <c r="CC82" s="27"/>
      <c r="CD82" s="23" t="str">
        <f>_xlfn.IFNA(INDEX('Systemmanager - Datenassistent'!$C$9:$BW$159,MATCH($A82,Input_Lieferant!$B$9:$B$158,0),MATCH(CD$1,'Systemmanager - Datenassistent'!$C$8:$BW$8,0)),"")&amp;""</f>
        <v>NgmjnWxFI</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X</v>
      </c>
      <c r="GI82" s="23" t="str">
        <f>_xlfn.IFNA(INDEX('Systemmanager - Datenassistent'!$C$9:$BW$159,MATCH($A82,Input_Lieferant!$B$9:$B$158,0),MATCH(GI$1,'Systemmanager - Datenassistent'!$C$8:$BW$8,0)),"")&amp;""</f>
        <v>N</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3" t="str">
        <f>_xlfn.IFNA(INDEX(Grunddaten!$C$9:$BO$159,MATCH($A82,Input_Lieferant!$B$9:$B$158,0),MATCH(GO$1,Grunddaten!$C$8:$BO$8,0)), "")&amp;""</f>
        <v/>
      </c>
      <c r="GP82" s="23" t="str">
        <f>_xlfn.IFNA(INDEX('Systemmanager - Datenassistent'!$C$9:$BW$159,MATCH($A82,Input_Lieferant!$B$9:$B$158,0),MATCH(GP$1,'Systemmanager - Datenassistent'!$C$8:$BW$8,0)),"")&amp;""</f>
        <v>R</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R</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V012</v>
      </c>
      <c r="L83" s="23" t="str">
        <f t="shared" si="10"/>
        <v>M</v>
      </c>
      <c r="M83" s="23" t="str">
        <f>_xlfn.IFNA(INDEX(Grunddaten!$C$9:$BO$159,MATCH($A83,Input_Lieferant!$B$9:$B$158,0),MATCH(M$1,Grunddaten!$C$8:$BO$8,0)), "")&amp;""</f>
        <v>RB7cKDwJ2</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03</v>
      </c>
      <c r="AM83" s="27"/>
      <c r="AN83" s="27"/>
      <c r="AO83" s="27"/>
      <c r="AP83" s="23" t="str">
        <f>_xlfn.IFNA(INDEX(Grunddaten!$C$9:$BO$159,MATCH($A83,Input_Lieferant!$B$9:$B$158,0),MATCH(AP$1,Grunddaten!$C$8:$BO$8,0)), "")&amp;""</f>
        <v>V0</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0776</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3000</v>
      </c>
      <c r="BY83" s="27"/>
      <c r="BZ83" s="27"/>
      <c r="CA83" s="27"/>
      <c r="CB83" s="27"/>
      <c r="CC83" s="27"/>
      <c r="CD83" s="23" t="str">
        <f>_xlfn.IFNA(INDEX('Systemmanager - Datenassistent'!$C$9:$BW$159,MATCH($A83,Input_Lieferant!$B$9:$B$158,0),MATCH(CD$1,'Systemmanager - Datenassistent'!$C$8:$BW$8,0)),"")&amp;""</f>
        <v>nvlIkfF7E</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X</v>
      </c>
      <c r="GI83" s="23" t="str">
        <f>_xlfn.IFNA(INDEX('Systemmanager - Datenassistent'!$C$9:$BW$159,MATCH($A83,Input_Lieferant!$B$9:$B$158,0),MATCH(GI$1,'Systemmanager - Datenassistent'!$C$8:$BW$8,0)),"")&amp;""</f>
        <v>M</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3" t="str">
        <f>_xlfn.IFNA(INDEX(Grunddaten!$C$9:$BO$159,MATCH($A83,Input_Lieferant!$B$9:$B$158,0),MATCH(GO$1,Grunddaten!$C$8:$BO$8,0)), "")&amp;""</f>
        <v/>
      </c>
      <c r="GP83" s="23" t="str">
        <f>_xlfn.IFNA(INDEX('Systemmanager - Datenassistent'!$C$9:$BW$159,MATCH($A83,Input_Lieferant!$B$9:$B$158,0),MATCH(GP$1,'Systemmanager - Datenassistent'!$C$8:$BW$8,0)),"")&amp;""</f>
        <v>R</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V</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V012</v>
      </c>
      <c r="L84" s="23" t="str">
        <f t="shared" si="10"/>
        <v>M</v>
      </c>
      <c r="M84" s="23" t="str">
        <f>_xlfn.IFNA(INDEX(Grunddaten!$C$9:$BO$159,MATCH($A84,Input_Lieferant!$B$9:$B$158,0),MATCH(M$1,Grunddaten!$C$8:$BO$8,0)), "")&amp;""</f>
        <v>BPlHtyZln</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00</v>
      </c>
      <c r="AM84" s="27"/>
      <c r="AN84" s="27"/>
      <c r="AO84" s="27"/>
      <c r="AP84" s="23" t="str">
        <f>_xlfn.IFNA(INDEX(Grunddaten!$C$9:$BO$159,MATCH($A84,Input_Lieferant!$B$9:$B$158,0),MATCH(AP$1,Grunddaten!$C$8:$BO$8,0)), "")&amp;""</f>
        <v>V1</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0554</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4000</v>
      </c>
      <c r="BY84" s="27"/>
      <c r="BZ84" s="27"/>
      <c r="CA84" s="27"/>
      <c r="CB84" s="27"/>
      <c r="CC84" s="27"/>
      <c r="CD84" s="23" t="str">
        <f>_xlfn.IFNA(INDEX('Systemmanager - Datenassistent'!$C$9:$BW$159,MATCH($A84,Input_Lieferant!$B$9:$B$158,0),MATCH(CD$1,'Systemmanager - Datenassistent'!$C$8:$BW$8,0)),"")&amp;""</f>
        <v>3mrQbf8dk</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X</v>
      </c>
      <c r="GI84" s="23" t="str">
        <f>_xlfn.IFNA(INDEX('Systemmanager - Datenassistent'!$C$9:$BW$159,MATCH($A84,Input_Lieferant!$B$9:$B$158,0),MATCH(GI$1,'Systemmanager - Datenassistent'!$C$8:$BW$8,0)),"")&amp;""</f>
        <v>M</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3" t="str">
        <f>_xlfn.IFNA(INDEX(Grunddaten!$C$9:$BO$159,MATCH($A84,Input_Lieferant!$B$9:$B$158,0),MATCH(GO$1,Grunddaten!$C$8:$BO$8,0)), "")&amp;""</f>
        <v/>
      </c>
      <c r="GP84" s="23" t="str">
        <f>_xlfn.IFNA(INDEX('Systemmanager - Datenassistent'!$C$9:$BW$159,MATCH($A84,Input_Lieferant!$B$9:$B$158,0),MATCH(GP$1,'Systemmanager - Datenassistent'!$C$8:$BW$8,0)),"")&amp;""</f>
        <v>R</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N</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V017</v>
      </c>
      <c r="L85" s="23" t="str">
        <f t="shared" si="10"/>
        <v>M</v>
      </c>
      <c r="M85" s="23" t="str">
        <f>_xlfn.IFNA(INDEX(Grunddaten!$C$9:$BO$159,MATCH($A85,Input_Lieferant!$B$9:$B$158,0),MATCH(M$1,Grunddaten!$C$8:$BO$8,0)), "")&amp;""</f>
        <v>m3Yrrtb8A</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01</v>
      </c>
      <c r="AM85" s="27"/>
      <c r="AN85" s="27"/>
      <c r="AO85" s="27"/>
      <c r="AP85" s="23" t="str">
        <f>_xlfn.IFNA(INDEX(Grunddaten!$C$9:$BO$159,MATCH($A85,Input_Lieferant!$B$9:$B$158,0),MATCH(AP$1,Grunddaten!$C$8:$BO$8,0)), "")&amp;""</f>
        <v>V7</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0931</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5000</v>
      </c>
      <c r="BY85" s="27"/>
      <c r="BZ85" s="27"/>
      <c r="CA85" s="27"/>
      <c r="CB85" s="27"/>
      <c r="CC85" s="27"/>
      <c r="CD85" s="23" t="str">
        <f>_xlfn.IFNA(INDEX('Systemmanager - Datenassistent'!$C$9:$BW$159,MATCH($A85,Input_Lieferant!$B$9:$B$158,0),MATCH(CD$1,'Systemmanager - Datenassistent'!$C$8:$BW$8,0)),"")&amp;""</f>
        <v>bK338d2r9</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X</v>
      </c>
      <c r="GI85" s="23" t="str">
        <f>_xlfn.IFNA(INDEX('Systemmanager - Datenassistent'!$C$9:$BW$159,MATCH($A85,Input_Lieferant!$B$9:$B$158,0),MATCH(GI$1,'Systemmanager - Datenassistent'!$C$8:$BW$8,0)),"")&amp;""</f>
        <v>N</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3" t="str">
        <f>_xlfn.IFNA(INDEX(Grunddaten!$C$9:$BO$159,MATCH($A85,Input_Lieferant!$B$9:$B$158,0),MATCH(GO$1,Grunddaten!$C$8:$BO$8,0)), "")&amp;""</f>
        <v/>
      </c>
      <c r="GP85" s="23" t="str">
        <f>_xlfn.IFNA(INDEX('Systemmanager - Datenassistent'!$C$9:$BW$159,MATCH($A85,Input_Lieferant!$B$9:$B$158,0),MATCH(GP$1,'Systemmanager - Datenassistent'!$C$8:$BW$8,0)),"")&amp;""</f>
        <v>R</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R</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V001</v>
      </c>
      <c r="L86" s="23" t="str">
        <f t="shared" si="10"/>
        <v>M</v>
      </c>
      <c r="M86" s="23" t="str">
        <f>_xlfn.IFNA(INDEX(Grunddaten!$C$9:$BO$159,MATCH($A86,Input_Lieferant!$B$9:$B$158,0),MATCH(M$1,Grunddaten!$C$8:$BO$8,0)), "")&amp;""</f>
        <v>Pc6khV3Xt</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04</v>
      </c>
      <c r="AM86" s="27"/>
      <c r="AN86" s="27"/>
      <c r="AO86" s="27"/>
      <c r="AP86" s="23" t="str">
        <f>_xlfn.IFNA(INDEX(Grunddaten!$C$9:$BO$159,MATCH($A86,Input_Lieferant!$B$9:$B$158,0),MATCH(AP$1,Grunddaten!$C$8:$BO$8,0)), "")&amp;""</f>
        <v>V2</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0728</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1000</v>
      </c>
      <c r="BY86" s="27"/>
      <c r="BZ86" s="27"/>
      <c r="CA86" s="27"/>
      <c r="CB86" s="27"/>
      <c r="CC86" s="27"/>
      <c r="CD86" s="23" t="str">
        <f>_xlfn.IFNA(INDEX('Systemmanager - Datenassistent'!$C$9:$BW$159,MATCH($A86,Input_Lieferant!$B$9:$B$158,0),MATCH(CD$1,'Systemmanager - Datenassistent'!$C$8:$BW$8,0)),"")&amp;""</f>
        <v>w2GD6t3Jf</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X</v>
      </c>
      <c r="GI86" s="23" t="str">
        <f>_xlfn.IFNA(INDEX('Systemmanager - Datenassistent'!$C$9:$BW$159,MATCH($A86,Input_Lieferant!$B$9:$B$158,0),MATCH(GI$1,'Systemmanager - Datenassistent'!$C$8:$BW$8,0)),"")&amp;""</f>
        <v>N</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3" t="str">
        <f>_xlfn.IFNA(INDEX(Grunddaten!$C$9:$BO$159,MATCH($A86,Input_Lieferant!$B$9:$B$158,0),MATCH(GO$1,Grunddaten!$C$8:$BO$8,0)), "")&amp;""</f>
        <v/>
      </c>
      <c r="GP86" s="23" t="str">
        <f>_xlfn.IFNA(INDEX('Systemmanager - Datenassistent'!$C$9:$BW$159,MATCH($A86,Input_Lieferant!$B$9:$B$158,0),MATCH(GP$1,'Systemmanager - Datenassistent'!$C$8:$BW$8,0)),"")&amp;""</f>
        <v>R</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R</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V007</v>
      </c>
      <c r="L87" s="23" t="str">
        <f t="shared" si="10"/>
        <v>M</v>
      </c>
      <c r="M87" s="23" t="str">
        <f>_xlfn.IFNA(INDEX(Grunddaten!$C$9:$BO$159,MATCH($A87,Input_Lieferant!$B$9:$B$158,0),MATCH(M$1,Grunddaten!$C$8:$BO$8,0)), "")&amp;""</f>
        <v>QAWzMKdv4</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03</v>
      </c>
      <c r="AM87" s="27"/>
      <c r="AN87" s="27"/>
      <c r="AO87" s="27"/>
      <c r="AP87" s="23" t="str">
        <f>_xlfn.IFNA(INDEX(Grunddaten!$C$9:$BO$159,MATCH($A87,Input_Lieferant!$B$9:$B$158,0),MATCH(AP$1,Grunddaten!$C$8:$BO$8,0)), "")&amp;""</f>
        <v>V2</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0969</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6000</v>
      </c>
      <c r="BY87" s="27"/>
      <c r="BZ87" s="27"/>
      <c r="CA87" s="27"/>
      <c r="CB87" s="27"/>
      <c r="CC87" s="27"/>
      <c r="CD87" s="23" t="str">
        <f>_xlfn.IFNA(INDEX('Systemmanager - Datenassistent'!$C$9:$BW$159,MATCH($A87,Input_Lieferant!$B$9:$B$158,0),MATCH(CD$1,'Systemmanager - Datenassistent'!$C$8:$BW$8,0)),"")&amp;""</f>
        <v>ufBaV1adu</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X</v>
      </c>
      <c r="GI87" s="23" t="str">
        <f>_xlfn.IFNA(INDEX('Systemmanager - Datenassistent'!$C$9:$BW$159,MATCH($A87,Input_Lieferant!$B$9:$B$158,0),MATCH(GI$1,'Systemmanager - Datenassistent'!$C$8:$BW$8,0)),"")&amp;""</f>
        <v>N</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3" t="str">
        <f>_xlfn.IFNA(INDEX(Grunddaten!$C$9:$BO$159,MATCH($A87,Input_Lieferant!$B$9:$B$158,0),MATCH(GO$1,Grunddaten!$C$8:$BO$8,0)), "")&amp;""</f>
        <v/>
      </c>
      <c r="GP87" s="23" t="str">
        <f>_xlfn.IFNA(INDEX('Systemmanager - Datenassistent'!$C$9:$BW$159,MATCH($A87,Input_Lieferant!$B$9:$B$158,0),MATCH(GP$1,'Systemmanager - Datenassistent'!$C$8:$BW$8,0)),"")&amp;""</f>
        <v>R</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R</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V008</v>
      </c>
      <c r="L88" s="23" t="str">
        <f t="shared" si="10"/>
        <v>M</v>
      </c>
      <c r="M88" s="23" t="str">
        <f>_xlfn.IFNA(INDEX(Grunddaten!$C$9:$BO$159,MATCH($A88,Input_Lieferant!$B$9:$B$158,0),MATCH(M$1,Grunddaten!$C$8:$BO$8,0)), "")&amp;""</f>
        <v>EXbTqdICU</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00</v>
      </c>
      <c r="AM88" s="27"/>
      <c r="AN88" s="27"/>
      <c r="AO88" s="27"/>
      <c r="AP88" s="23" t="str">
        <f>_xlfn.IFNA(INDEX(Grunddaten!$C$9:$BO$159,MATCH($A88,Input_Lieferant!$B$9:$B$158,0),MATCH(AP$1,Grunddaten!$C$8:$BO$8,0)), "")&amp;""</f>
        <v>V1</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0347</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4000</v>
      </c>
      <c r="BY88" s="27"/>
      <c r="BZ88" s="27"/>
      <c r="CA88" s="27"/>
      <c r="CB88" s="27"/>
      <c r="CC88" s="27"/>
      <c r="CD88" s="23" t="str">
        <f>_xlfn.IFNA(INDEX('Systemmanager - Datenassistent'!$C$9:$BW$159,MATCH($A88,Input_Lieferant!$B$9:$B$158,0),MATCH(CD$1,'Systemmanager - Datenassistent'!$C$8:$BW$8,0)),"")&amp;""</f>
        <v>LgBR8jkc8</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X</v>
      </c>
      <c r="GI88" s="23" t="str">
        <f>_xlfn.IFNA(INDEX('Systemmanager - Datenassistent'!$C$9:$BW$159,MATCH($A88,Input_Lieferant!$B$9:$B$158,0),MATCH(GI$1,'Systemmanager - Datenassistent'!$C$8:$BW$8,0)),"")&amp;""</f>
        <v>M</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3" t="str">
        <f>_xlfn.IFNA(INDEX(Grunddaten!$C$9:$BO$159,MATCH($A88,Input_Lieferant!$B$9:$B$158,0),MATCH(GO$1,Grunddaten!$C$8:$BO$8,0)), "")&amp;""</f>
        <v/>
      </c>
      <c r="GP88" s="23" t="str">
        <f>_xlfn.IFNA(INDEX('Systemmanager - Datenassistent'!$C$9:$BW$159,MATCH($A88,Input_Lieferant!$B$9:$B$158,0),MATCH(GP$1,'Systemmanager - Datenassistent'!$C$8:$BW$8,0)),"")&amp;""</f>
        <v>R</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N</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V008</v>
      </c>
      <c r="L89" s="23" t="str">
        <f t="shared" si="10"/>
        <v>M</v>
      </c>
      <c r="M89" s="23" t="str">
        <f>_xlfn.IFNA(INDEX(Grunddaten!$C$9:$BO$159,MATCH($A89,Input_Lieferant!$B$9:$B$158,0),MATCH(M$1,Grunddaten!$C$8:$BO$8,0)), "")&amp;""</f>
        <v>Bpf7WGa4L</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01</v>
      </c>
      <c r="AM89" s="27"/>
      <c r="AN89" s="27"/>
      <c r="AO89" s="27"/>
      <c r="AP89" s="23" t="str">
        <f>_xlfn.IFNA(INDEX(Grunddaten!$C$9:$BO$159,MATCH($A89,Input_Lieferant!$B$9:$B$158,0),MATCH(AP$1,Grunddaten!$C$8:$BO$8,0)), "")&amp;""</f>
        <v>V8</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0358</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5000</v>
      </c>
      <c r="BY89" s="27"/>
      <c r="BZ89" s="27"/>
      <c r="CA89" s="27"/>
      <c r="CB89" s="27"/>
      <c r="CC89" s="27"/>
      <c r="CD89" s="23" t="str">
        <f>_xlfn.IFNA(INDEX('Systemmanager - Datenassistent'!$C$9:$BW$159,MATCH($A89,Input_Lieferant!$B$9:$B$158,0),MATCH(CD$1,'Systemmanager - Datenassistent'!$C$8:$BW$8,0)),"")&amp;""</f>
        <v>iHJa7cL3u</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X</v>
      </c>
      <c r="GI89" s="23" t="str">
        <f>_xlfn.IFNA(INDEX('Systemmanager - Datenassistent'!$C$9:$BW$159,MATCH($A89,Input_Lieferant!$B$9:$B$158,0),MATCH(GI$1,'Systemmanager - Datenassistent'!$C$8:$BW$8,0)),"")&amp;""</f>
        <v>M</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3" t="str">
        <f>_xlfn.IFNA(INDEX(Grunddaten!$C$9:$BO$159,MATCH($A89,Input_Lieferant!$B$9:$B$158,0),MATCH(GO$1,Grunddaten!$C$8:$BO$8,0)), "")&amp;""</f>
        <v/>
      </c>
      <c r="GP89" s="23" t="str">
        <f>_xlfn.IFNA(INDEX('Systemmanager - Datenassistent'!$C$9:$BW$159,MATCH($A89,Input_Lieferant!$B$9:$B$158,0),MATCH(GP$1,'Systemmanager - Datenassistent'!$C$8:$BW$8,0)),"")&amp;""</f>
        <v>R</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N</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V015</v>
      </c>
      <c r="L90" s="23" t="str">
        <f t="shared" si="10"/>
        <v>M</v>
      </c>
      <c r="M90" s="23" t="str">
        <f>_xlfn.IFNA(INDEX(Grunddaten!$C$9:$BO$159,MATCH($A90,Input_Lieferant!$B$9:$B$158,0),MATCH(M$1,Grunddaten!$C$8:$BO$8,0)), "")&amp;""</f>
        <v>K43j1CfLJ</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00</v>
      </c>
      <c r="AM90" s="27"/>
      <c r="AN90" s="27"/>
      <c r="AO90" s="27"/>
      <c r="AP90" s="23" t="str">
        <f>_xlfn.IFNA(INDEX(Grunddaten!$C$9:$BO$159,MATCH($A90,Input_Lieferant!$B$9:$B$158,0),MATCH(AP$1,Grunddaten!$C$8:$BO$8,0)), "")&amp;""</f>
        <v>V5</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0556</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4000</v>
      </c>
      <c r="BY90" s="27"/>
      <c r="BZ90" s="27"/>
      <c r="CA90" s="27"/>
      <c r="CB90" s="27"/>
      <c r="CC90" s="27"/>
      <c r="CD90" s="23" t="str">
        <f>_xlfn.IFNA(INDEX('Systemmanager - Datenassistent'!$C$9:$BW$159,MATCH($A90,Input_Lieferant!$B$9:$B$158,0),MATCH(CD$1,'Systemmanager - Datenassistent'!$C$8:$BW$8,0)),"")&amp;""</f>
        <v>6WJEBP94T</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X</v>
      </c>
      <c r="GI90" s="23" t="str">
        <f>_xlfn.IFNA(INDEX('Systemmanager - Datenassistent'!$C$9:$BW$159,MATCH($A90,Input_Lieferant!$B$9:$B$158,0),MATCH(GI$1,'Systemmanager - Datenassistent'!$C$8:$BW$8,0)),"")&amp;""</f>
        <v>M</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3" t="str">
        <f>_xlfn.IFNA(INDEX(Grunddaten!$C$9:$BO$159,MATCH($A90,Input_Lieferant!$B$9:$B$158,0),MATCH(GO$1,Grunddaten!$C$8:$BO$8,0)), "")&amp;""</f>
        <v/>
      </c>
      <c r="GP90" s="23" t="str">
        <f>_xlfn.IFNA(INDEX('Systemmanager - Datenassistent'!$C$9:$BW$159,MATCH($A90,Input_Lieferant!$B$9:$B$158,0),MATCH(GP$1,'Systemmanager - Datenassistent'!$C$8:$BW$8,0)),"")&amp;""</f>
        <v>R</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V</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V008</v>
      </c>
      <c r="L91" s="23" t="str">
        <f t="shared" si="10"/>
        <v>M</v>
      </c>
      <c r="M91" s="23" t="str">
        <f>_xlfn.IFNA(INDEX(Grunddaten!$C$9:$BO$159,MATCH($A91,Input_Lieferant!$B$9:$B$158,0),MATCH(M$1,Grunddaten!$C$8:$BO$8,0)), "")&amp;""</f>
        <v>WhthnMlwT</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03</v>
      </c>
      <c r="AM91" s="27"/>
      <c r="AN91" s="27"/>
      <c r="AO91" s="27"/>
      <c r="AP91" s="23" t="str">
        <f>_xlfn.IFNA(INDEX(Grunddaten!$C$9:$BO$159,MATCH($A91,Input_Lieferant!$B$9:$B$158,0),MATCH(AP$1,Grunddaten!$C$8:$BO$8,0)), "")&amp;""</f>
        <v>V4</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0930</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9000</v>
      </c>
      <c r="BY91" s="27"/>
      <c r="BZ91" s="27"/>
      <c r="CA91" s="27"/>
      <c r="CB91" s="27"/>
      <c r="CC91" s="27"/>
      <c r="CD91" s="23" t="str">
        <f>_xlfn.IFNA(INDEX('Systemmanager - Datenassistent'!$C$9:$BW$159,MATCH($A91,Input_Lieferant!$B$9:$B$158,0),MATCH(CD$1,'Systemmanager - Datenassistent'!$C$8:$BW$8,0)),"")&amp;""</f>
        <v>fOXCY2tP6</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X</v>
      </c>
      <c r="GI91" s="23" t="str">
        <f>_xlfn.IFNA(INDEX('Systemmanager - Datenassistent'!$C$9:$BW$159,MATCH($A91,Input_Lieferant!$B$9:$B$158,0),MATCH(GI$1,'Systemmanager - Datenassistent'!$C$8:$BW$8,0)),"")&amp;""</f>
        <v>N</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3" t="str">
        <f>_xlfn.IFNA(INDEX(Grunddaten!$C$9:$BO$159,MATCH($A91,Input_Lieferant!$B$9:$B$158,0),MATCH(GO$1,Grunddaten!$C$8:$BO$8,0)), "")&amp;""</f>
        <v/>
      </c>
      <c r="GP91" s="23" t="str">
        <f>_xlfn.IFNA(INDEX('Systemmanager - Datenassistent'!$C$9:$BW$159,MATCH($A91,Input_Lieferant!$B$9:$B$158,0),MATCH(GP$1,'Systemmanager - Datenassistent'!$C$8:$BW$8,0)),"")&amp;""</f>
        <v>R</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N</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V012</v>
      </c>
      <c r="L92" s="23" t="str">
        <f t="shared" si="10"/>
        <v>M</v>
      </c>
      <c r="M92" s="23" t="str">
        <f>_xlfn.IFNA(INDEX(Grunddaten!$C$9:$BO$159,MATCH($A92,Input_Lieferant!$B$9:$B$158,0),MATCH(M$1,Grunddaten!$C$8:$BO$8,0)), "")&amp;""</f>
        <v>elqZEt5gg</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03</v>
      </c>
      <c r="AM92" s="27"/>
      <c r="AN92" s="27"/>
      <c r="AO92" s="27"/>
      <c r="AP92" s="23" t="str">
        <f>_xlfn.IFNA(INDEX(Grunddaten!$C$9:$BO$159,MATCH($A92,Input_Lieferant!$B$9:$B$158,0),MATCH(AP$1,Grunddaten!$C$8:$BO$8,0)), "")&amp;""</f>
        <v>V0</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0128</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7000</v>
      </c>
      <c r="BY92" s="27"/>
      <c r="BZ92" s="27"/>
      <c r="CA92" s="27"/>
      <c r="CB92" s="27"/>
      <c r="CC92" s="27"/>
      <c r="CD92" s="23" t="str">
        <f>_xlfn.IFNA(INDEX('Systemmanager - Datenassistent'!$C$9:$BW$159,MATCH($A92,Input_Lieferant!$B$9:$B$158,0),MATCH(CD$1,'Systemmanager - Datenassistent'!$C$8:$BW$8,0)),"")&amp;""</f>
        <v>l6JmNtv50</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X</v>
      </c>
      <c r="GI92" s="23" t="str">
        <f>_xlfn.IFNA(INDEX('Systemmanager - Datenassistent'!$C$9:$BW$159,MATCH($A92,Input_Lieferant!$B$9:$B$158,0),MATCH(GI$1,'Systemmanager - Datenassistent'!$C$8:$BW$8,0)),"")&amp;""</f>
        <v>N</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3" t="str">
        <f>_xlfn.IFNA(INDEX(Grunddaten!$C$9:$BO$159,MATCH($A92,Input_Lieferant!$B$9:$B$158,0),MATCH(GO$1,Grunddaten!$C$8:$BO$8,0)), "")&amp;""</f>
        <v/>
      </c>
      <c r="GP92" s="23" t="str">
        <f>_xlfn.IFNA(INDEX('Systemmanager - Datenassistent'!$C$9:$BW$159,MATCH($A92,Input_Lieferant!$B$9:$B$158,0),MATCH(GP$1,'Systemmanager - Datenassistent'!$C$8:$BW$8,0)),"")&amp;""</f>
        <v>R</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V</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V009</v>
      </c>
      <c r="L93" s="23" t="str">
        <f t="shared" si="10"/>
        <v>M</v>
      </c>
      <c r="M93" s="23" t="str">
        <f>_xlfn.IFNA(INDEX(Grunddaten!$C$9:$BO$159,MATCH($A93,Input_Lieferant!$B$9:$B$158,0),MATCH(M$1,Grunddaten!$C$8:$BO$8,0)), "")&amp;""</f>
        <v>aT6frxfGn</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01</v>
      </c>
      <c r="AM93" s="27"/>
      <c r="AN93" s="27"/>
      <c r="AO93" s="27"/>
      <c r="AP93" s="23" t="str">
        <f>_xlfn.IFNA(INDEX(Grunddaten!$C$9:$BO$159,MATCH($A93,Input_Lieferant!$B$9:$B$158,0),MATCH(AP$1,Grunddaten!$C$8:$BO$8,0)), "")&amp;""</f>
        <v>V6</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0101</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4000</v>
      </c>
      <c r="BY93" s="27"/>
      <c r="BZ93" s="27"/>
      <c r="CA93" s="27"/>
      <c r="CB93" s="27"/>
      <c r="CC93" s="27"/>
      <c r="CD93" s="23" t="str">
        <f>_xlfn.IFNA(INDEX('Systemmanager - Datenassistent'!$C$9:$BW$159,MATCH($A93,Input_Lieferant!$B$9:$B$158,0),MATCH(CD$1,'Systemmanager - Datenassistent'!$C$8:$BW$8,0)),"")&amp;""</f>
        <v>lNHC43WIo</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X</v>
      </c>
      <c r="GI93" s="23" t="str">
        <f>_xlfn.IFNA(INDEX('Systemmanager - Datenassistent'!$C$9:$BW$159,MATCH($A93,Input_Lieferant!$B$9:$B$158,0),MATCH(GI$1,'Systemmanager - Datenassistent'!$C$8:$BW$8,0)),"")&amp;""</f>
        <v>N</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3" t="str">
        <f>_xlfn.IFNA(INDEX(Grunddaten!$C$9:$BO$159,MATCH($A93,Input_Lieferant!$B$9:$B$158,0),MATCH(GO$1,Grunddaten!$C$8:$BO$8,0)), "")&amp;""</f>
        <v/>
      </c>
      <c r="GP93" s="23" t="str">
        <f>_xlfn.IFNA(INDEX('Systemmanager - Datenassistent'!$C$9:$BW$159,MATCH($A93,Input_Lieferant!$B$9:$B$158,0),MATCH(GP$1,'Systemmanager - Datenassistent'!$C$8:$BW$8,0)),"")&amp;""</f>
        <v>R</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R</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V002</v>
      </c>
      <c r="L94" s="23" t="str">
        <f t="shared" si="10"/>
        <v>M</v>
      </c>
      <c r="M94" s="23" t="str">
        <f>_xlfn.IFNA(INDEX(Grunddaten!$C$9:$BO$159,MATCH($A94,Input_Lieferant!$B$9:$B$158,0),MATCH(M$1,Grunddaten!$C$8:$BO$8,0)), "")&amp;""</f>
        <v>Ujix8MgIi</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02</v>
      </c>
      <c r="AM94" s="27"/>
      <c r="AN94" s="27"/>
      <c r="AO94" s="27"/>
      <c r="AP94" s="23" t="str">
        <f>_xlfn.IFNA(INDEX(Grunddaten!$C$9:$BO$159,MATCH($A94,Input_Lieferant!$B$9:$B$158,0),MATCH(AP$1,Grunddaten!$C$8:$BO$8,0)), "")&amp;""</f>
        <v>V4</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0905</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7000</v>
      </c>
      <c r="BY94" s="27"/>
      <c r="BZ94" s="27"/>
      <c r="CA94" s="27"/>
      <c r="CB94" s="27"/>
      <c r="CC94" s="27"/>
      <c r="CD94" s="23" t="str">
        <f>_xlfn.IFNA(INDEX('Systemmanager - Datenassistent'!$C$9:$BW$159,MATCH($A94,Input_Lieferant!$B$9:$B$158,0),MATCH(CD$1,'Systemmanager - Datenassistent'!$C$8:$BW$8,0)),"")&amp;""</f>
        <v>9Q3IdXxed</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X</v>
      </c>
      <c r="GI94" s="23" t="str">
        <f>_xlfn.IFNA(INDEX('Systemmanager - Datenassistent'!$C$9:$BW$159,MATCH($A94,Input_Lieferant!$B$9:$B$158,0),MATCH(GI$1,'Systemmanager - Datenassistent'!$C$8:$BW$8,0)),"")&amp;""</f>
        <v>N</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3" t="str">
        <f>_xlfn.IFNA(INDEX(Grunddaten!$C$9:$BO$159,MATCH($A94,Input_Lieferant!$B$9:$B$158,0),MATCH(GO$1,Grunddaten!$C$8:$BO$8,0)), "")&amp;""</f>
        <v/>
      </c>
      <c r="GP94" s="23" t="str">
        <f>_xlfn.IFNA(INDEX('Systemmanager - Datenassistent'!$C$9:$BW$159,MATCH($A94,Input_Lieferant!$B$9:$B$158,0),MATCH(GP$1,'Systemmanager - Datenassistent'!$C$8:$BW$8,0)),"")&amp;""</f>
        <v>R</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R</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V002</v>
      </c>
      <c r="L95" s="23" t="str">
        <f t="shared" si="10"/>
        <v>M</v>
      </c>
      <c r="M95" s="23" t="str">
        <f>_xlfn.IFNA(INDEX(Grunddaten!$C$9:$BO$159,MATCH($A95,Input_Lieferant!$B$9:$B$158,0),MATCH(M$1,Grunddaten!$C$8:$BO$8,0)), "")&amp;""</f>
        <v>LZAxwTJLe</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04</v>
      </c>
      <c r="AM95" s="27"/>
      <c r="AN95" s="27"/>
      <c r="AO95" s="27"/>
      <c r="AP95" s="23" t="str">
        <f>_xlfn.IFNA(INDEX(Grunddaten!$C$9:$BO$159,MATCH($A95,Input_Lieferant!$B$9:$B$158,0),MATCH(AP$1,Grunddaten!$C$8:$BO$8,0)), "")&amp;""</f>
        <v>V5</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0313</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4000</v>
      </c>
      <c r="BY95" s="27"/>
      <c r="BZ95" s="27"/>
      <c r="CA95" s="27"/>
      <c r="CB95" s="27"/>
      <c r="CC95" s="27"/>
      <c r="CD95" s="23" t="str">
        <f>_xlfn.IFNA(INDEX('Systemmanager - Datenassistent'!$C$9:$BW$159,MATCH($A95,Input_Lieferant!$B$9:$B$158,0),MATCH(CD$1,'Systemmanager - Datenassistent'!$C$8:$BW$8,0)),"")&amp;""</f>
        <v>LHSHJcBHf</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X</v>
      </c>
      <c r="GI95" s="23" t="str">
        <f>_xlfn.IFNA(INDEX('Systemmanager - Datenassistent'!$C$9:$BW$159,MATCH($A95,Input_Lieferant!$B$9:$B$158,0),MATCH(GI$1,'Systemmanager - Datenassistent'!$C$8:$BW$8,0)),"")&amp;""</f>
        <v>N</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3" t="str">
        <f>_xlfn.IFNA(INDEX(Grunddaten!$C$9:$BO$159,MATCH($A95,Input_Lieferant!$B$9:$B$158,0),MATCH(GO$1,Grunddaten!$C$8:$BO$8,0)), "")&amp;""</f>
        <v/>
      </c>
      <c r="GP95" s="23" t="str">
        <f>_xlfn.IFNA(INDEX('Systemmanager - Datenassistent'!$C$9:$BW$159,MATCH($A95,Input_Lieferant!$B$9:$B$158,0),MATCH(GP$1,'Systemmanager - Datenassistent'!$C$8:$BW$8,0)),"")&amp;""</f>
        <v>R</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N</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V002</v>
      </c>
      <c r="L96" s="23" t="str">
        <f t="shared" si="10"/>
        <v>M</v>
      </c>
      <c r="M96" s="23" t="str">
        <f>_xlfn.IFNA(INDEX(Grunddaten!$C$9:$BO$159,MATCH($A96,Input_Lieferant!$B$9:$B$158,0),MATCH(M$1,Grunddaten!$C$8:$BO$8,0)), "")&amp;""</f>
        <v>Fhl5FOBzp</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00</v>
      </c>
      <c r="AM96" s="27"/>
      <c r="AN96" s="27"/>
      <c r="AO96" s="27"/>
      <c r="AP96" s="23" t="str">
        <f>_xlfn.IFNA(INDEX(Grunddaten!$C$9:$BO$159,MATCH($A96,Input_Lieferant!$B$9:$B$158,0),MATCH(AP$1,Grunddaten!$C$8:$BO$8,0)), "")&amp;""</f>
        <v>V6</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0389</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3000</v>
      </c>
      <c r="BY96" s="27"/>
      <c r="BZ96" s="27"/>
      <c r="CA96" s="27"/>
      <c r="CB96" s="27"/>
      <c r="CC96" s="27"/>
      <c r="CD96" s="23" t="str">
        <f>_xlfn.IFNA(INDEX('Systemmanager - Datenassistent'!$C$9:$BW$159,MATCH($A96,Input_Lieferant!$B$9:$B$158,0),MATCH(CD$1,'Systemmanager - Datenassistent'!$C$8:$BW$8,0)),"")&amp;""</f>
        <v>ErtkPp6HM</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X</v>
      </c>
      <c r="GI96" s="23" t="str">
        <f>_xlfn.IFNA(INDEX('Systemmanager - Datenassistent'!$C$9:$BW$159,MATCH($A96,Input_Lieferant!$B$9:$B$158,0),MATCH(GI$1,'Systemmanager - Datenassistent'!$C$8:$BW$8,0)),"")&amp;""</f>
        <v>N</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3" t="str">
        <f>_xlfn.IFNA(INDEX(Grunddaten!$C$9:$BO$159,MATCH($A96,Input_Lieferant!$B$9:$B$158,0),MATCH(GO$1,Grunddaten!$C$8:$BO$8,0)), "")&amp;""</f>
        <v/>
      </c>
      <c r="GP96" s="23" t="str">
        <f>_xlfn.IFNA(INDEX('Systemmanager - Datenassistent'!$C$9:$BW$159,MATCH($A96,Input_Lieferant!$B$9:$B$158,0),MATCH(GP$1,'Systemmanager - Datenassistent'!$C$8:$BW$8,0)),"")&amp;""</f>
        <v>R</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R</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V013</v>
      </c>
      <c r="L97" s="23" t="str">
        <f t="shared" si="10"/>
        <v>M</v>
      </c>
      <c r="M97" s="23" t="str">
        <f>_xlfn.IFNA(INDEX(Grunddaten!$C$9:$BO$159,MATCH($A97,Input_Lieferant!$B$9:$B$158,0),MATCH(M$1,Grunddaten!$C$8:$BO$8,0)), "")&amp;""</f>
        <v>wT4hLeEsV</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03</v>
      </c>
      <c r="AM97" s="27"/>
      <c r="AN97" s="27"/>
      <c r="AO97" s="27"/>
      <c r="AP97" s="23" t="str">
        <f>_xlfn.IFNA(INDEX(Grunddaten!$C$9:$BO$159,MATCH($A97,Input_Lieferant!$B$9:$B$158,0),MATCH(AP$1,Grunddaten!$C$8:$BO$8,0)), "")&amp;""</f>
        <v>V6</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0747</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8000</v>
      </c>
      <c r="BY97" s="27"/>
      <c r="BZ97" s="27"/>
      <c r="CA97" s="27"/>
      <c r="CB97" s="27"/>
      <c r="CC97" s="27"/>
      <c r="CD97" s="23" t="str">
        <f>_xlfn.IFNA(INDEX('Systemmanager - Datenassistent'!$C$9:$BW$159,MATCH($A97,Input_Lieferant!$B$9:$B$158,0),MATCH(CD$1,'Systemmanager - Datenassistent'!$C$8:$BW$8,0)),"")&amp;""</f>
        <v>WzAKqPBIo</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X</v>
      </c>
      <c r="GI97" s="23" t="str">
        <f>_xlfn.IFNA(INDEX('Systemmanager - Datenassistent'!$C$9:$BW$159,MATCH($A97,Input_Lieferant!$B$9:$B$158,0),MATCH(GI$1,'Systemmanager - Datenassistent'!$C$8:$BW$8,0)),"")&amp;""</f>
        <v>N</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3" t="str">
        <f>_xlfn.IFNA(INDEX(Grunddaten!$C$9:$BO$159,MATCH($A97,Input_Lieferant!$B$9:$B$158,0),MATCH(GO$1,Grunddaten!$C$8:$BO$8,0)), "")&amp;""</f>
        <v/>
      </c>
      <c r="GP97" s="23" t="str">
        <f>_xlfn.IFNA(INDEX('Systemmanager - Datenassistent'!$C$9:$BW$159,MATCH($A97,Input_Lieferant!$B$9:$B$158,0),MATCH(GP$1,'Systemmanager - Datenassistent'!$C$8:$BW$8,0)),"")&amp;""</f>
        <v>R</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N</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V008</v>
      </c>
      <c r="L98" s="23" t="str">
        <f t="shared" ref="L98:L129" si="15">IF(LEN(A98)=0,"","M")</f>
        <v>M</v>
      </c>
      <c r="M98" s="23" t="str">
        <f>_xlfn.IFNA(INDEX(Grunddaten!$C$9:$BO$159,MATCH($A98,Input_Lieferant!$B$9:$B$158,0),MATCH(M$1,Grunddaten!$C$8:$BO$8,0)), "")&amp;""</f>
        <v>P603JwoRp</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03</v>
      </c>
      <c r="AM98" s="27"/>
      <c r="AN98" s="27"/>
      <c r="AO98" s="27"/>
      <c r="AP98" s="23" t="str">
        <f>_xlfn.IFNA(INDEX(Grunddaten!$C$9:$BO$159,MATCH($A98,Input_Lieferant!$B$9:$B$158,0),MATCH(AP$1,Grunddaten!$C$8:$BO$8,0)), "")&amp;""</f>
        <v>V3</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0566</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9000</v>
      </c>
      <c r="BY98" s="27"/>
      <c r="BZ98" s="27"/>
      <c r="CA98" s="27"/>
      <c r="CB98" s="27"/>
      <c r="CC98" s="27"/>
      <c r="CD98" s="23" t="str">
        <f>_xlfn.IFNA(INDEX('Systemmanager - Datenassistent'!$C$9:$BW$159,MATCH($A98,Input_Lieferant!$B$9:$B$158,0),MATCH(CD$1,'Systemmanager - Datenassistent'!$C$8:$BW$8,0)),"")&amp;""</f>
        <v>U9L0oyQ0N</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X</v>
      </c>
      <c r="GI98" s="23" t="str">
        <f>_xlfn.IFNA(INDEX('Systemmanager - Datenassistent'!$C$9:$BW$159,MATCH($A98,Input_Lieferant!$B$9:$B$158,0),MATCH(GI$1,'Systemmanager - Datenassistent'!$C$8:$BW$8,0)),"")&amp;""</f>
        <v>N</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3" t="str">
        <f>_xlfn.IFNA(INDEX(Grunddaten!$C$9:$BO$159,MATCH($A98,Input_Lieferant!$B$9:$B$158,0),MATCH(GO$1,Grunddaten!$C$8:$BO$8,0)), "")&amp;""</f>
        <v/>
      </c>
      <c r="GP98" s="23" t="str">
        <f>_xlfn.IFNA(INDEX('Systemmanager - Datenassistent'!$C$9:$BW$159,MATCH($A98,Input_Lieferant!$B$9:$B$158,0),MATCH(GP$1,'Systemmanager - Datenassistent'!$C$8:$BW$8,0)),"")&amp;""</f>
        <v>R</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V</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V014</v>
      </c>
      <c r="L99" s="23" t="str">
        <f t="shared" si="15"/>
        <v>M</v>
      </c>
      <c r="M99" s="23" t="str">
        <f>_xlfn.IFNA(INDEX(Grunddaten!$C$9:$BO$159,MATCH($A99,Input_Lieferant!$B$9:$B$158,0),MATCH(M$1,Grunddaten!$C$8:$BO$8,0)), "")&amp;""</f>
        <v>Sxl38PaB3</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01</v>
      </c>
      <c r="AM99" s="27"/>
      <c r="AN99" s="27"/>
      <c r="AO99" s="27"/>
      <c r="AP99" s="23" t="str">
        <f>_xlfn.IFNA(INDEX(Grunddaten!$C$9:$BO$159,MATCH($A99,Input_Lieferant!$B$9:$B$158,0),MATCH(AP$1,Grunddaten!$C$8:$BO$8,0)), "")&amp;""</f>
        <v>V3</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0554</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7000</v>
      </c>
      <c r="BY99" s="27"/>
      <c r="BZ99" s="27"/>
      <c r="CA99" s="27"/>
      <c r="CB99" s="27"/>
      <c r="CC99" s="27"/>
      <c r="CD99" s="23" t="str">
        <f>_xlfn.IFNA(INDEX('Systemmanager - Datenassistent'!$C$9:$BW$159,MATCH($A99,Input_Lieferant!$B$9:$B$158,0),MATCH(CD$1,'Systemmanager - Datenassistent'!$C$8:$BW$8,0)),"")&amp;""</f>
        <v>z9sva8JMa</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X</v>
      </c>
      <c r="GI99" s="23" t="str">
        <f>_xlfn.IFNA(INDEX('Systemmanager - Datenassistent'!$C$9:$BW$159,MATCH($A99,Input_Lieferant!$B$9:$B$158,0),MATCH(GI$1,'Systemmanager - Datenassistent'!$C$8:$BW$8,0)),"")&amp;""</f>
        <v>M</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3" t="str">
        <f>_xlfn.IFNA(INDEX(Grunddaten!$C$9:$BO$159,MATCH($A99,Input_Lieferant!$B$9:$B$158,0),MATCH(GO$1,Grunddaten!$C$8:$BO$8,0)), "")&amp;""</f>
        <v/>
      </c>
      <c r="GP99" s="23" t="str">
        <f>_xlfn.IFNA(INDEX('Systemmanager - Datenassistent'!$C$9:$BW$159,MATCH($A99,Input_Lieferant!$B$9:$B$158,0),MATCH(GP$1,'Systemmanager - Datenassistent'!$C$8:$BW$8,0)),"")&amp;""</f>
        <v>R</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V</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V003</v>
      </c>
      <c r="L100" s="23" t="str">
        <f t="shared" si="15"/>
        <v>M</v>
      </c>
      <c r="M100" s="23" t="str">
        <f>_xlfn.IFNA(INDEX(Grunddaten!$C$9:$BO$159,MATCH($A100,Input_Lieferant!$B$9:$B$158,0),MATCH(M$1,Grunddaten!$C$8:$BO$8,0)), "")&amp;""</f>
        <v>xZ1smpEfw</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00</v>
      </c>
      <c r="AM100" s="27"/>
      <c r="AN100" s="27"/>
      <c r="AO100" s="27"/>
      <c r="AP100" s="23" t="str">
        <f>_xlfn.IFNA(INDEX(Grunddaten!$C$9:$BO$159,MATCH($A100,Input_Lieferant!$B$9:$B$158,0),MATCH(AP$1,Grunddaten!$C$8:$BO$8,0)), "")&amp;""</f>
        <v>V3</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0844</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3000</v>
      </c>
      <c r="BY100" s="27"/>
      <c r="BZ100" s="27"/>
      <c r="CA100" s="27"/>
      <c r="CB100" s="27"/>
      <c r="CC100" s="27"/>
      <c r="CD100" s="23" t="str">
        <f>_xlfn.IFNA(INDEX('Systemmanager - Datenassistent'!$C$9:$BW$159,MATCH($A100,Input_Lieferant!$B$9:$B$158,0),MATCH(CD$1,'Systemmanager - Datenassistent'!$C$8:$BW$8,0)),"")&amp;""</f>
        <v>TMf8HIJiX</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X</v>
      </c>
      <c r="GI100" s="23" t="str">
        <f>_xlfn.IFNA(INDEX('Systemmanager - Datenassistent'!$C$9:$BW$159,MATCH($A100,Input_Lieferant!$B$9:$B$158,0),MATCH(GI$1,'Systemmanager - Datenassistent'!$C$8:$BW$8,0)),"")&amp;""</f>
        <v>M</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3" t="str">
        <f>_xlfn.IFNA(INDEX(Grunddaten!$C$9:$BO$159,MATCH($A100,Input_Lieferant!$B$9:$B$158,0),MATCH(GO$1,Grunddaten!$C$8:$BO$8,0)), "")&amp;""</f>
        <v/>
      </c>
      <c r="GP100" s="23" t="str">
        <f>_xlfn.IFNA(INDEX('Systemmanager - Datenassistent'!$C$9:$BW$159,MATCH($A100,Input_Lieferant!$B$9:$B$158,0),MATCH(GP$1,'Systemmanager - Datenassistent'!$C$8:$BW$8,0)),"")&amp;""</f>
        <v>R</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R</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V006</v>
      </c>
      <c r="L101" s="23" t="str">
        <f t="shared" si="15"/>
        <v>M</v>
      </c>
      <c r="M101" s="23" t="str">
        <f>_xlfn.IFNA(INDEX(Grunddaten!$C$9:$BO$159,MATCH($A101,Input_Lieferant!$B$9:$B$158,0),MATCH(M$1,Grunddaten!$C$8:$BO$8,0)), "")&amp;""</f>
        <v>Plr2fyy51</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01</v>
      </c>
      <c r="AM101" s="27"/>
      <c r="AN101" s="27"/>
      <c r="AO101" s="27"/>
      <c r="AP101" s="23" t="str">
        <f>_xlfn.IFNA(INDEX(Grunddaten!$C$9:$BO$159,MATCH($A101,Input_Lieferant!$B$9:$B$158,0),MATCH(AP$1,Grunddaten!$C$8:$BO$8,0)), "")&amp;""</f>
        <v>V1</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0761</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9000</v>
      </c>
      <c r="BY101" s="27"/>
      <c r="BZ101" s="27"/>
      <c r="CA101" s="27"/>
      <c r="CB101" s="27"/>
      <c r="CC101" s="27"/>
      <c r="CD101" s="23" t="str">
        <f>_xlfn.IFNA(INDEX('Systemmanager - Datenassistent'!$C$9:$BW$159,MATCH($A101,Input_Lieferant!$B$9:$B$158,0),MATCH(CD$1,'Systemmanager - Datenassistent'!$C$8:$BW$8,0)),"")&amp;""</f>
        <v>qrxWTmzK9</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X</v>
      </c>
      <c r="GI101" s="23" t="str">
        <f>_xlfn.IFNA(INDEX('Systemmanager - Datenassistent'!$C$9:$BW$159,MATCH($A101,Input_Lieferant!$B$9:$B$158,0),MATCH(GI$1,'Systemmanager - Datenassistent'!$C$8:$BW$8,0)),"")&amp;""</f>
        <v>N</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3" t="str">
        <f>_xlfn.IFNA(INDEX(Grunddaten!$C$9:$BO$159,MATCH($A101,Input_Lieferant!$B$9:$B$158,0),MATCH(GO$1,Grunddaten!$C$8:$BO$8,0)), "")&amp;""</f>
        <v/>
      </c>
      <c r="GP101" s="23" t="str">
        <f>_xlfn.IFNA(INDEX('Systemmanager - Datenassistent'!$C$9:$BW$159,MATCH($A101,Input_Lieferant!$B$9:$B$158,0),MATCH(GP$1,'Systemmanager - Datenassistent'!$C$8:$BW$8,0)),"")&amp;""</f>
        <v>R</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V</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V017</v>
      </c>
      <c r="L102" s="23" t="str">
        <f t="shared" si="15"/>
        <v>M</v>
      </c>
      <c r="M102" s="23" t="str">
        <f>_xlfn.IFNA(INDEX(Grunddaten!$C$9:$BO$159,MATCH($A102,Input_Lieferant!$B$9:$B$158,0),MATCH(M$1,Grunddaten!$C$8:$BO$8,0)), "")&amp;""</f>
        <v>JF2YD84Io</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04</v>
      </c>
      <c r="AM102" s="27"/>
      <c r="AN102" s="27"/>
      <c r="AO102" s="27"/>
      <c r="AP102" s="23" t="str">
        <f>_xlfn.IFNA(INDEX(Grunddaten!$C$9:$BO$159,MATCH($A102,Input_Lieferant!$B$9:$B$158,0),MATCH(AP$1,Grunddaten!$C$8:$BO$8,0)), "")&amp;""</f>
        <v>V5</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0313</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9000</v>
      </c>
      <c r="BY102" s="27"/>
      <c r="BZ102" s="27"/>
      <c r="CA102" s="27"/>
      <c r="CB102" s="27"/>
      <c r="CC102" s="27"/>
      <c r="CD102" s="23" t="str">
        <f>_xlfn.IFNA(INDEX('Systemmanager - Datenassistent'!$C$9:$BW$159,MATCH($A102,Input_Lieferant!$B$9:$B$158,0),MATCH(CD$1,'Systemmanager - Datenassistent'!$C$8:$BW$8,0)),"")&amp;""</f>
        <v>Vo9tSfUPA</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X</v>
      </c>
      <c r="GI102" s="23" t="str">
        <f>_xlfn.IFNA(INDEX('Systemmanager - Datenassistent'!$C$9:$BW$159,MATCH($A102,Input_Lieferant!$B$9:$B$158,0),MATCH(GI$1,'Systemmanager - Datenassistent'!$C$8:$BW$8,0)),"")&amp;""</f>
        <v>M</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3" t="str">
        <f>_xlfn.IFNA(INDEX(Grunddaten!$C$9:$BO$159,MATCH($A102,Input_Lieferant!$B$9:$B$158,0),MATCH(GO$1,Grunddaten!$C$8:$BO$8,0)), "")&amp;""</f>
        <v/>
      </c>
      <c r="GP102" s="23" t="str">
        <f>_xlfn.IFNA(INDEX('Systemmanager - Datenassistent'!$C$9:$BW$159,MATCH($A102,Input_Lieferant!$B$9:$B$158,0),MATCH(GP$1,'Systemmanager - Datenassistent'!$C$8:$BW$8,0)),"")&amp;""</f>
        <v>R</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V</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V013</v>
      </c>
      <c r="L103" s="23" t="str">
        <f t="shared" si="15"/>
        <v>M</v>
      </c>
      <c r="M103" s="23" t="str">
        <f>_xlfn.IFNA(INDEX(Grunddaten!$C$9:$BO$159,MATCH($A103,Input_Lieferant!$B$9:$B$158,0),MATCH(M$1,Grunddaten!$C$8:$BO$8,0)), "")&amp;""</f>
        <v>rUTuOmGu6</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04</v>
      </c>
      <c r="AM103" s="27"/>
      <c r="AN103" s="27"/>
      <c r="AO103" s="27"/>
      <c r="AP103" s="23" t="str">
        <f>_xlfn.IFNA(INDEX(Grunddaten!$C$9:$BO$159,MATCH($A103,Input_Lieferant!$B$9:$B$158,0),MATCH(AP$1,Grunddaten!$C$8:$BO$8,0)), "")&amp;""</f>
        <v>V1</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0300</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3000</v>
      </c>
      <c r="BY103" s="27"/>
      <c r="BZ103" s="27"/>
      <c r="CA103" s="27"/>
      <c r="CB103" s="27"/>
      <c r="CC103" s="27"/>
      <c r="CD103" s="23" t="str">
        <f>_xlfn.IFNA(INDEX('Systemmanager - Datenassistent'!$C$9:$BW$159,MATCH($A103,Input_Lieferant!$B$9:$B$158,0),MATCH(CD$1,'Systemmanager - Datenassistent'!$C$8:$BW$8,0)),"")&amp;""</f>
        <v>9y0wp1X10</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X</v>
      </c>
      <c r="GI103" s="23" t="str">
        <f>_xlfn.IFNA(INDEX('Systemmanager - Datenassistent'!$C$9:$BW$159,MATCH($A103,Input_Lieferant!$B$9:$B$158,0),MATCH(GI$1,'Systemmanager - Datenassistent'!$C$8:$BW$8,0)),"")&amp;""</f>
        <v>M</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3" t="str">
        <f>_xlfn.IFNA(INDEX(Grunddaten!$C$9:$BO$159,MATCH($A103,Input_Lieferant!$B$9:$B$158,0),MATCH(GO$1,Grunddaten!$C$8:$BO$8,0)), "")&amp;""</f>
        <v/>
      </c>
      <c r="GP103" s="23" t="str">
        <f>_xlfn.IFNA(INDEX('Systemmanager - Datenassistent'!$C$9:$BW$159,MATCH($A103,Input_Lieferant!$B$9:$B$158,0),MATCH(GP$1,'Systemmanager - Datenassistent'!$C$8:$BW$8,0)),"")&amp;""</f>
        <v>R</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R</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V010</v>
      </c>
      <c r="L104" s="23" t="str">
        <f t="shared" si="15"/>
        <v>M</v>
      </c>
      <c r="M104" s="23" t="str">
        <f>_xlfn.IFNA(INDEX(Grunddaten!$C$9:$BO$159,MATCH($A104,Input_Lieferant!$B$9:$B$158,0),MATCH(M$1,Grunddaten!$C$8:$BO$8,0)), "")&amp;""</f>
        <v>2yvecn38F</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04</v>
      </c>
      <c r="AM104" s="27"/>
      <c r="AN104" s="27"/>
      <c r="AO104" s="27"/>
      <c r="AP104" s="23" t="str">
        <f>_xlfn.IFNA(INDEX(Grunddaten!$C$9:$BO$159,MATCH($A104,Input_Lieferant!$B$9:$B$158,0),MATCH(AP$1,Grunddaten!$C$8:$BO$8,0)), "")&amp;""</f>
        <v>V6</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0903</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9000</v>
      </c>
      <c r="BY104" s="27"/>
      <c r="BZ104" s="27"/>
      <c r="CA104" s="27"/>
      <c r="CB104" s="27"/>
      <c r="CC104" s="27"/>
      <c r="CD104" s="23" t="str">
        <f>_xlfn.IFNA(INDEX('Systemmanager - Datenassistent'!$C$9:$BW$159,MATCH($A104,Input_Lieferant!$B$9:$B$158,0),MATCH(CD$1,'Systemmanager - Datenassistent'!$C$8:$BW$8,0)),"")&amp;""</f>
        <v>w5jpWzvzV</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X</v>
      </c>
      <c r="GI104" s="23" t="str">
        <f>_xlfn.IFNA(INDEX('Systemmanager - Datenassistent'!$C$9:$BW$159,MATCH($A104,Input_Lieferant!$B$9:$B$158,0),MATCH(GI$1,'Systemmanager - Datenassistent'!$C$8:$BW$8,0)),"")&amp;""</f>
        <v>M</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3" t="str">
        <f>_xlfn.IFNA(INDEX(Grunddaten!$C$9:$BO$159,MATCH($A104,Input_Lieferant!$B$9:$B$158,0),MATCH(GO$1,Grunddaten!$C$8:$BO$8,0)), "")&amp;""</f>
        <v/>
      </c>
      <c r="GP104" s="23" t="str">
        <f>_xlfn.IFNA(INDEX('Systemmanager - Datenassistent'!$C$9:$BW$159,MATCH($A104,Input_Lieferant!$B$9:$B$158,0),MATCH(GP$1,'Systemmanager - Datenassistent'!$C$8:$BW$8,0)),"")&amp;""</f>
        <v>R</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V</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V013</v>
      </c>
      <c r="L105" s="23" t="str">
        <f t="shared" si="15"/>
        <v>M</v>
      </c>
      <c r="M105" s="23" t="str">
        <f>_xlfn.IFNA(INDEX(Grunddaten!$C$9:$BO$159,MATCH($A105,Input_Lieferant!$B$9:$B$158,0),MATCH(M$1,Grunddaten!$C$8:$BO$8,0)), "")&amp;""</f>
        <v>bNGRpeNtS</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03</v>
      </c>
      <c r="AM105" s="27"/>
      <c r="AN105" s="27"/>
      <c r="AO105" s="27"/>
      <c r="AP105" s="23" t="str">
        <f>_xlfn.IFNA(INDEX(Grunddaten!$C$9:$BO$159,MATCH($A105,Input_Lieferant!$B$9:$B$158,0),MATCH(AP$1,Grunddaten!$C$8:$BO$8,0)), "")&amp;""</f>
        <v>V4</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0898</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9000</v>
      </c>
      <c r="BY105" s="27"/>
      <c r="BZ105" s="27"/>
      <c r="CA105" s="27"/>
      <c r="CB105" s="27"/>
      <c r="CC105" s="27"/>
      <c r="CD105" s="23" t="str">
        <f>_xlfn.IFNA(INDEX('Systemmanager - Datenassistent'!$C$9:$BW$159,MATCH($A105,Input_Lieferant!$B$9:$B$158,0),MATCH(CD$1,'Systemmanager - Datenassistent'!$C$8:$BW$8,0)),"")&amp;""</f>
        <v>jCNwd5Ea3</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X</v>
      </c>
      <c r="GI105" s="23" t="str">
        <f>_xlfn.IFNA(INDEX('Systemmanager - Datenassistent'!$C$9:$BW$159,MATCH($A105,Input_Lieferant!$B$9:$B$158,0),MATCH(GI$1,'Systemmanager - Datenassistent'!$C$8:$BW$8,0)),"")&amp;""</f>
        <v>M</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3" t="str">
        <f>_xlfn.IFNA(INDEX(Grunddaten!$C$9:$BO$159,MATCH($A105,Input_Lieferant!$B$9:$B$158,0),MATCH(GO$1,Grunddaten!$C$8:$BO$8,0)), "")&amp;""</f>
        <v/>
      </c>
      <c r="GP105" s="23" t="str">
        <f>_xlfn.IFNA(INDEX('Systemmanager - Datenassistent'!$C$9:$BW$159,MATCH($A105,Input_Lieferant!$B$9:$B$158,0),MATCH(GP$1,'Systemmanager - Datenassistent'!$C$8:$BW$8,0)),"")&amp;""</f>
        <v>R</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R</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V005</v>
      </c>
      <c r="L106" s="23" t="str">
        <f t="shared" si="15"/>
        <v>M</v>
      </c>
      <c r="M106" s="23" t="str">
        <f>_xlfn.IFNA(INDEX(Grunddaten!$C$9:$BO$159,MATCH($A106,Input_Lieferant!$B$9:$B$158,0),MATCH(M$1,Grunddaten!$C$8:$BO$8,0)), "")&amp;""</f>
        <v>lcnQHnXgB</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01</v>
      </c>
      <c r="AM106" s="27"/>
      <c r="AN106" s="27"/>
      <c r="AO106" s="27"/>
      <c r="AP106" s="23" t="str">
        <f>_xlfn.IFNA(INDEX(Grunddaten!$C$9:$BO$159,MATCH($A106,Input_Lieferant!$B$9:$B$158,0),MATCH(AP$1,Grunddaten!$C$8:$BO$8,0)), "")&amp;""</f>
        <v>V7</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0488</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3000</v>
      </c>
      <c r="BY106" s="27"/>
      <c r="BZ106" s="27"/>
      <c r="CA106" s="27"/>
      <c r="CB106" s="27"/>
      <c r="CC106" s="27"/>
      <c r="CD106" s="23" t="str">
        <f>_xlfn.IFNA(INDEX('Systemmanager - Datenassistent'!$C$9:$BW$159,MATCH($A106,Input_Lieferant!$B$9:$B$158,0),MATCH(CD$1,'Systemmanager - Datenassistent'!$C$8:$BW$8,0)),"")&amp;""</f>
        <v>Agegk9mfl</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X</v>
      </c>
      <c r="GI106" s="23" t="str">
        <f>_xlfn.IFNA(INDEX('Systemmanager - Datenassistent'!$C$9:$BW$159,MATCH($A106,Input_Lieferant!$B$9:$B$158,0),MATCH(GI$1,'Systemmanager - Datenassistent'!$C$8:$BW$8,0)),"")&amp;""</f>
        <v>N</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3" t="str">
        <f>_xlfn.IFNA(INDEX(Grunddaten!$C$9:$BO$159,MATCH($A106,Input_Lieferant!$B$9:$B$158,0),MATCH(GO$1,Grunddaten!$C$8:$BO$8,0)), "")&amp;""</f>
        <v/>
      </c>
      <c r="GP106" s="23" t="str">
        <f>_xlfn.IFNA(INDEX('Systemmanager - Datenassistent'!$C$9:$BW$159,MATCH($A106,Input_Lieferant!$B$9:$B$158,0),MATCH(GP$1,'Systemmanager - Datenassistent'!$C$8:$BW$8,0)),"")&amp;""</f>
        <v>R</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R</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V016</v>
      </c>
      <c r="L107" s="23" t="str">
        <f t="shared" si="15"/>
        <v>M</v>
      </c>
      <c r="M107" s="23" t="str">
        <f>_xlfn.IFNA(INDEX(Grunddaten!$C$9:$BO$159,MATCH($A107,Input_Lieferant!$B$9:$B$158,0),MATCH(M$1,Grunddaten!$C$8:$BO$8,0)), "")&amp;""</f>
        <v>G9TCYiE24</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02</v>
      </c>
      <c r="AM107" s="27"/>
      <c r="AN107" s="27"/>
      <c r="AO107" s="27"/>
      <c r="AP107" s="23" t="str">
        <f>_xlfn.IFNA(INDEX(Grunddaten!$C$9:$BO$159,MATCH($A107,Input_Lieferant!$B$9:$B$158,0),MATCH(AP$1,Grunddaten!$C$8:$BO$8,0)), "")&amp;""</f>
        <v>V0</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0903</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1000</v>
      </c>
      <c r="BY107" s="27"/>
      <c r="BZ107" s="27"/>
      <c r="CA107" s="27"/>
      <c r="CB107" s="27"/>
      <c r="CC107" s="27"/>
      <c r="CD107" s="23" t="str">
        <f>_xlfn.IFNA(INDEX('Systemmanager - Datenassistent'!$C$9:$BW$159,MATCH($A107,Input_Lieferant!$B$9:$B$158,0),MATCH(CD$1,'Systemmanager - Datenassistent'!$C$8:$BW$8,0)),"")&amp;""</f>
        <v>6duDLcb66</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X</v>
      </c>
      <c r="GI107" s="23" t="str">
        <f>_xlfn.IFNA(INDEX('Systemmanager - Datenassistent'!$C$9:$BW$159,MATCH($A107,Input_Lieferant!$B$9:$B$158,0),MATCH(GI$1,'Systemmanager - Datenassistent'!$C$8:$BW$8,0)),"")&amp;""</f>
        <v>M</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3" t="str">
        <f>_xlfn.IFNA(INDEX(Grunddaten!$C$9:$BO$159,MATCH($A107,Input_Lieferant!$B$9:$B$158,0),MATCH(GO$1,Grunddaten!$C$8:$BO$8,0)), "")&amp;""</f>
        <v/>
      </c>
      <c r="GP107" s="23" t="str">
        <f>_xlfn.IFNA(INDEX('Systemmanager - Datenassistent'!$C$9:$BW$159,MATCH($A107,Input_Lieferant!$B$9:$B$158,0),MATCH(GP$1,'Systemmanager - Datenassistent'!$C$8:$BW$8,0)),"")&amp;""</f>
        <v>R</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V</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V014</v>
      </c>
      <c r="L108" s="23" t="str">
        <f t="shared" si="15"/>
        <v>M</v>
      </c>
      <c r="M108" s="23" t="str">
        <f>_xlfn.IFNA(INDEX(Grunddaten!$C$9:$BO$159,MATCH($A108,Input_Lieferant!$B$9:$B$158,0),MATCH(M$1,Grunddaten!$C$8:$BO$8,0)), "")&amp;""</f>
        <v>gJddC3Ps0</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04</v>
      </c>
      <c r="AM108" s="27"/>
      <c r="AN108" s="27"/>
      <c r="AO108" s="27"/>
      <c r="AP108" s="23" t="str">
        <f>_xlfn.IFNA(INDEX(Grunddaten!$C$9:$BO$159,MATCH($A108,Input_Lieferant!$B$9:$B$158,0),MATCH(AP$1,Grunddaten!$C$8:$BO$8,0)), "")&amp;""</f>
        <v>V3</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0767</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3000</v>
      </c>
      <c r="BY108" s="27"/>
      <c r="BZ108" s="27"/>
      <c r="CA108" s="27"/>
      <c r="CB108" s="27"/>
      <c r="CC108" s="27"/>
      <c r="CD108" s="23" t="str">
        <f>_xlfn.IFNA(INDEX('Systemmanager - Datenassistent'!$C$9:$BW$159,MATCH($A108,Input_Lieferant!$B$9:$B$158,0),MATCH(CD$1,'Systemmanager - Datenassistent'!$C$8:$BW$8,0)),"")&amp;""</f>
        <v>QASyQH9x9</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X</v>
      </c>
      <c r="GI108" s="23" t="str">
        <f>_xlfn.IFNA(INDEX('Systemmanager - Datenassistent'!$C$9:$BW$159,MATCH($A108,Input_Lieferant!$B$9:$B$158,0),MATCH(GI$1,'Systemmanager - Datenassistent'!$C$8:$BW$8,0)),"")&amp;""</f>
        <v>M</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3" t="str">
        <f>_xlfn.IFNA(INDEX(Grunddaten!$C$9:$BO$159,MATCH($A108,Input_Lieferant!$B$9:$B$158,0),MATCH(GO$1,Grunddaten!$C$8:$BO$8,0)), "")&amp;""</f>
        <v/>
      </c>
      <c r="GP108" s="23" t="str">
        <f>_xlfn.IFNA(INDEX('Systemmanager - Datenassistent'!$C$9:$BW$159,MATCH($A108,Input_Lieferant!$B$9:$B$158,0),MATCH(GP$1,'Systemmanager - Datenassistent'!$C$8:$BW$8,0)),"")&amp;""</f>
        <v>R</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N</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V001</v>
      </c>
      <c r="L109" s="23" t="str">
        <f t="shared" si="15"/>
        <v>M</v>
      </c>
      <c r="M109" s="23" t="str">
        <f>_xlfn.IFNA(INDEX(Grunddaten!$C$9:$BO$159,MATCH($A109,Input_Lieferant!$B$9:$B$158,0),MATCH(M$1,Grunddaten!$C$8:$BO$8,0)), "")&amp;""</f>
        <v>lAp9PDxjA</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01</v>
      </c>
      <c r="AM109" s="27"/>
      <c r="AN109" s="27"/>
      <c r="AO109" s="27"/>
      <c r="AP109" s="23" t="str">
        <f>_xlfn.IFNA(INDEX(Grunddaten!$C$9:$BO$159,MATCH($A109,Input_Lieferant!$B$9:$B$158,0),MATCH(AP$1,Grunddaten!$C$8:$BO$8,0)), "")&amp;""</f>
        <v>V5</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0447</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3000</v>
      </c>
      <c r="BY109" s="27"/>
      <c r="BZ109" s="27"/>
      <c r="CA109" s="27"/>
      <c r="CB109" s="27"/>
      <c r="CC109" s="27"/>
      <c r="CD109" s="23" t="str">
        <f>_xlfn.IFNA(INDEX('Systemmanager - Datenassistent'!$C$9:$BW$159,MATCH($A109,Input_Lieferant!$B$9:$B$158,0),MATCH(CD$1,'Systemmanager - Datenassistent'!$C$8:$BW$8,0)),"")&amp;""</f>
        <v>DwD61VaVO</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X</v>
      </c>
      <c r="GI109" s="23" t="str">
        <f>_xlfn.IFNA(INDEX('Systemmanager - Datenassistent'!$C$9:$BW$159,MATCH($A109,Input_Lieferant!$B$9:$B$158,0),MATCH(GI$1,'Systemmanager - Datenassistent'!$C$8:$BW$8,0)),"")&amp;""</f>
        <v>M</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3" t="str">
        <f>_xlfn.IFNA(INDEX(Grunddaten!$C$9:$BO$159,MATCH($A109,Input_Lieferant!$B$9:$B$158,0),MATCH(GO$1,Grunddaten!$C$8:$BO$8,0)), "")&amp;""</f>
        <v/>
      </c>
      <c r="GP109" s="23" t="str">
        <f>_xlfn.IFNA(INDEX('Systemmanager - Datenassistent'!$C$9:$BW$159,MATCH($A109,Input_Lieferant!$B$9:$B$158,0),MATCH(GP$1,'Systemmanager - Datenassistent'!$C$8:$BW$8,0)),"")&amp;""</f>
        <v>R</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R</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V017</v>
      </c>
      <c r="L110" s="23" t="str">
        <f t="shared" si="15"/>
        <v>M</v>
      </c>
      <c r="M110" s="23" t="str">
        <f>_xlfn.IFNA(INDEX(Grunddaten!$C$9:$BO$159,MATCH($A110,Input_Lieferant!$B$9:$B$158,0),MATCH(M$1,Grunddaten!$C$8:$BO$8,0)), "")&amp;""</f>
        <v>d4O1EzBCj</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04</v>
      </c>
      <c r="AM110" s="27"/>
      <c r="AN110" s="27"/>
      <c r="AO110" s="27"/>
      <c r="AP110" s="23" t="str">
        <f>_xlfn.IFNA(INDEX(Grunddaten!$C$9:$BO$159,MATCH($A110,Input_Lieferant!$B$9:$B$158,0),MATCH(AP$1,Grunddaten!$C$8:$BO$8,0)), "")&amp;""</f>
        <v>V0</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0761</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1000</v>
      </c>
      <c r="BY110" s="27"/>
      <c r="BZ110" s="27"/>
      <c r="CA110" s="27"/>
      <c r="CB110" s="27"/>
      <c r="CC110" s="27"/>
      <c r="CD110" s="23" t="str">
        <f>_xlfn.IFNA(INDEX('Systemmanager - Datenassistent'!$C$9:$BW$159,MATCH($A110,Input_Lieferant!$B$9:$B$158,0),MATCH(CD$1,'Systemmanager - Datenassistent'!$C$8:$BW$8,0)),"")&amp;""</f>
        <v>0qB9NL4vg</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X</v>
      </c>
      <c r="GI110" s="23" t="str">
        <f>_xlfn.IFNA(INDEX('Systemmanager - Datenassistent'!$C$9:$BW$159,MATCH($A110,Input_Lieferant!$B$9:$B$158,0),MATCH(GI$1,'Systemmanager - Datenassistent'!$C$8:$BW$8,0)),"")&amp;""</f>
        <v>M</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3" t="str">
        <f>_xlfn.IFNA(INDEX(Grunddaten!$C$9:$BO$159,MATCH($A110,Input_Lieferant!$B$9:$B$158,0),MATCH(GO$1,Grunddaten!$C$8:$BO$8,0)), "")&amp;""</f>
        <v/>
      </c>
      <c r="GP110" s="23" t="str">
        <f>_xlfn.IFNA(INDEX('Systemmanager - Datenassistent'!$C$9:$BW$159,MATCH($A110,Input_Lieferant!$B$9:$B$158,0),MATCH(GP$1,'Systemmanager - Datenassistent'!$C$8:$BW$8,0)),"")&amp;""</f>
        <v>R</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V</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V009</v>
      </c>
      <c r="L111" s="23" t="str">
        <f t="shared" si="15"/>
        <v>M</v>
      </c>
      <c r="M111" s="23" t="str">
        <f>_xlfn.IFNA(INDEX(Grunddaten!$C$9:$BO$159,MATCH($A111,Input_Lieferant!$B$9:$B$158,0),MATCH(M$1,Grunddaten!$C$8:$BO$8,0)), "")&amp;""</f>
        <v>IkbYAglUf</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00</v>
      </c>
      <c r="AM111" s="27"/>
      <c r="AN111" s="27"/>
      <c r="AO111" s="27"/>
      <c r="AP111" s="23" t="str">
        <f>_xlfn.IFNA(INDEX(Grunddaten!$C$9:$BO$159,MATCH($A111,Input_Lieferant!$B$9:$B$158,0),MATCH(AP$1,Grunddaten!$C$8:$BO$8,0)), "")&amp;""</f>
        <v>V7</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0128</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6000</v>
      </c>
      <c r="BY111" s="27"/>
      <c r="BZ111" s="27"/>
      <c r="CA111" s="27"/>
      <c r="CB111" s="27"/>
      <c r="CC111" s="27"/>
      <c r="CD111" s="23" t="str">
        <f>_xlfn.IFNA(INDEX('Systemmanager - Datenassistent'!$C$9:$BW$159,MATCH($A111,Input_Lieferant!$B$9:$B$158,0),MATCH(CD$1,'Systemmanager - Datenassistent'!$C$8:$BW$8,0)),"")&amp;""</f>
        <v>EE9A1dMmF</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X</v>
      </c>
      <c r="GI111" s="23" t="str">
        <f>_xlfn.IFNA(INDEX('Systemmanager - Datenassistent'!$C$9:$BW$159,MATCH($A111,Input_Lieferant!$B$9:$B$158,0),MATCH(GI$1,'Systemmanager - Datenassistent'!$C$8:$BW$8,0)),"")&amp;""</f>
        <v>M</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3" t="str">
        <f>_xlfn.IFNA(INDEX(Grunddaten!$C$9:$BO$159,MATCH($A111,Input_Lieferant!$B$9:$B$158,0),MATCH(GO$1,Grunddaten!$C$8:$BO$8,0)), "")&amp;""</f>
        <v/>
      </c>
      <c r="GP111" s="23" t="str">
        <f>_xlfn.IFNA(INDEX('Systemmanager - Datenassistent'!$C$9:$BW$159,MATCH($A111,Input_Lieferant!$B$9:$B$158,0),MATCH(GP$1,'Systemmanager - Datenassistent'!$C$8:$BW$8,0)),"")&amp;""</f>
        <v>R</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N</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V007</v>
      </c>
      <c r="L112" s="23" t="str">
        <f t="shared" si="15"/>
        <v>M</v>
      </c>
      <c r="M112" s="23" t="str">
        <f>_xlfn.IFNA(INDEX(Grunddaten!$C$9:$BO$159,MATCH($A112,Input_Lieferant!$B$9:$B$158,0),MATCH(M$1,Grunddaten!$C$8:$BO$8,0)), "")&amp;""</f>
        <v>ento4yBpO</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04</v>
      </c>
      <c r="AM112" s="27"/>
      <c r="AN112" s="27"/>
      <c r="AO112" s="27"/>
      <c r="AP112" s="23" t="str">
        <f>_xlfn.IFNA(INDEX(Grunddaten!$C$9:$BO$159,MATCH($A112,Input_Lieferant!$B$9:$B$158,0),MATCH(AP$1,Grunddaten!$C$8:$BO$8,0)), "")&amp;""</f>
        <v>V6</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0704</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7000</v>
      </c>
      <c r="BY112" s="27"/>
      <c r="BZ112" s="27"/>
      <c r="CA112" s="27"/>
      <c r="CB112" s="27"/>
      <c r="CC112" s="27"/>
      <c r="CD112" s="23" t="str">
        <f>_xlfn.IFNA(INDEX('Systemmanager - Datenassistent'!$C$9:$BW$159,MATCH($A112,Input_Lieferant!$B$9:$B$158,0),MATCH(CD$1,'Systemmanager - Datenassistent'!$C$8:$BW$8,0)),"")&amp;""</f>
        <v>2Bjb9iUNu</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X</v>
      </c>
      <c r="GI112" s="23" t="str">
        <f>_xlfn.IFNA(INDEX('Systemmanager - Datenassistent'!$C$9:$BW$159,MATCH($A112,Input_Lieferant!$B$9:$B$158,0),MATCH(GI$1,'Systemmanager - Datenassistent'!$C$8:$BW$8,0)),"")&amp;""</f>
        <v>M</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3" t="str">
        <f>_xlfn.IFNA(INDEX(Grunddaten!$C$9:$BO$159,MATCH($A112,Input_Lieferant!$B$9:$B$158,0),MATCH(GO$1,Grunddaten!$C$8:$BO$8,0)), "")&amp;""</f>
        <v/>
      </c>
      <c r="GP112" s="23" t="str">
        <f>_xlfn.IFNA(INDEX('Systemmanager - Datenassistent'!$C$9:$BW$159,MATCH($A112,Input_Lieferant!$B$9:$B$158,0),MATCH(GP$1,'Systemmanager - Datenassistent'!$C$8:$BW$8,0)),"")&amp;""</f>
        <v>R</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V</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V015</v>
      </c>
      <c r="L113" s="23" t="str">
        <f t="shared" si="15"/>
        <v>M</v>
      </c>
      <c r="M113" s="23" t="str">
        <f>_xlfn.IFNA(INDEX(Grunddaten!$C$9:$BO$159,MATCH($A113,Input_Lieferant!$B$9:$B$158,0),MATCH(M$1,Grunddaten!$C$8:$BO$8,0)), "")&amp;""</f>
        <v>sKAKAKicC</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02</v>
      </c>
      <c r="AM113" s="27"/>
      <c r="AN113" s="27"/>
      <c r="AO113" s="27"/>
      <c r="AP113" s="23" t="str">
        <f>_xlfn.IFNA(INDEX(Grunddaten!$C$9:$BO$159,MATCH($A113,Input_Lieferant!$B$9:$B$158,0),MATCH(AP$1,Grunddaten!$C$8:$BO$8,0)), "")&amp;""</f>
        <v>V4</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0179</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3000</v>
      </c>
      <c r="BY113" s="27"/>
      <c r="BZ113" s="27"/>
      <c r="CA113" s="27"/>
      <c r="CB113" s="27"/>
      <c r="CC113" s="27"/>
      <c r="CD113" s="23" t="str">
        <f>_xlfn.IFNA(INDEX('Systemmanager - Datenassistent'!$C$9:$BW$159,MATCH($A113,Input_Lieferant!$B$9:$B$158,0),MATCH(CD$1,'Systemmanager - Datenassistent'!$C$8:$BW$8,0)),"")&amp;""</f>
        <v>eSPwmULg3</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X</v>
      </c>
      <c r="GI113" s="23" t="str">
        <f>_xlfn.IFNA(INDEX('Systemmanager - Datenassistent'!$C$9:$BW$159,MATCH($A113,Input_Lieferant!$B$9:$B$158,0),MATCH(GI$1,'Systemmanager - Datenassistent'!$C$8:$BW$8,0)),"")&amp;""</f>
        <v>M</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3" t="str">
        <f>_xlfn.IFNA(INDEX(Grunddaten!$C$9:$BO$159,MATCH($A113,Input_Lieferant!$B$9:$B$158,0),MATCH(GO$1,Grunddaten!$C$8:$BO$8,0)), "")&amp;""</f>
        <v/>
      </c>
      <c r="GP113" s="23" t="str">
        <f>_xlfn.IFNA(INDEX('Systemmanager - Datenassistent'!$C$9:$BW$159,MATCH($A113,Input_Lieferant!$B$9:$B$158,0),MATCH(GP$1,'Systemmanager - Datenassistent'!$C$8:$BW$8,0)),"")&amp;""</f>
        <v>R</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R</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V008</v>
      </c>
      <c r="L114" s="23" t="str">
        <f t="shared" si="15"/>
        <v>M</v>
      </c>
      <c r="M114" s="23" t="str">
        <f>_xlfn.IFNA(INDEX(Grunddaten!$C$9:$BO$159,MATCH($A114,Input_Lieferant!$B$9:$B$158,0),MATCH(M$1,Grunddaten!$C$8:$BO$8,0)), "")&amp;""</f>
        <v>8A7y8NkUZ</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04</v>
      </c>
      <c r="AM114" s="27"/>
      <c r="AN114" s="27"/>
      <c r="AO114" s="27"/>
      <c r="AP114" s="23" t="str">
        <f>_xlfn.IFNA(INDEX(Grunddaten!$C$9:$BO$159,MATCH($A114,Input_Lieferant!$B$9:$B$158,0),MATCH(AP$1,Grunddaten!$C$8:$BO$8,0)), "")&amp;""</f>
        <v>V2</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0940</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1000</v>
      </c>
      <c r="BY114" s="27"/>
      <c r="BZ114" s="27"/>
      <c r="CA114" s="27"/>
      <c r="CB114" s="27"/>
      <c r="CC114" s="27"/>
      <c r="CD114" s="23" t="str">
        <f>_xlfn.IFNA(INDEX('Systemmanager - Datenassistent'!$C$9:$BW$159,MATCH($A114,Input_Lieferant!$B$9:$B$158,0),MATCH(CD$1,'Systemmanager - Datenassistent'!$C$8:$BW$8,0)),"")&amp;""</f>
        <v>9TcaJ1uPO</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X</v>
      </c>
      <c r="GI114" s="23" t="str">
        <f>_xlfn.IFNA(INDEX('Systemmanager - Datenassistent'!$C$9:$BW$159,MATCH($A114,Input_Lieferant!$B$9:$B$158,0),MATCH(GI$1,'Systemmanager - Datenassistent'!$C$8:$BW$8,0)),"")&amp;""</f>
        <v>M</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3" t="str">
        <f>_xlfn.IFNA(INDEX(Grunddaten!$C$9:$BO$159,MATCH($A114,Input_Lieferant!$B$9:$B$158,0),MATCH(GO$1,Grunddaten!$C$8:$BO$8,0)), "")&amp;""</f>
        <v/>
      </c>
      <c r="GP114" s="23" t="str">
        <f>_xlfn.IFNA(INDEX('Systemmanager - Datenassistent'!$C$9:$BW$159,MATCH($A114,Input_Lieferant!$B$9:$B$158,0),MATCH(GP$1,'Systemmanager - Datenassistent'!$C$8:$BW$8,0)),"")&amp;""</f>
        <v>R</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N</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V015</v>
      </c>
      <c r="L115" s="23" t="str">
        <f t="shared" si="15"/>
        <v>M</v>
      </c>
      <c r="M115" s="23" t="str">
        <f>_xlfn.IFNA(INDEX(Grunddaten!$C$9:$BO$159,MATCH($A115,Input_Lieferant!$B$9:$B$158,0),MATCH(M$1,Grunddaten!$C$8:$BO$8,0)), "")&amp;""</f>
        <v>9kRXXDxIv</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00</v>
      </c>
      <c r="AM115" s="27"/>
      <c r="AN115" s="27"/>
      <c r="AO115" s="27"/>
      <c r="AP115" s="23" t="str">
        <f>_xlfn.IFNA(INDEX(Grunddaten!$C$9:$BO$159,MATCH($A115,Input_Lieferant!$B$9:$B$158,0),MATCH(AP$1,Grunddaten!$C$8:$BO$8,0)), "")&amp;""</f>
        <v>V2</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0279</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4000</v>
      </c>
      <c r="BY115" s="27"/>
      <c r="BZ115" s="27"/>
      <c r="CA115" s="27"/>
      <c r="CB115" s="27"/>
      <c r="CC115" s="27"/>
      <c r="CD115" s="23" t="str">
        <f>_xlfn.IFNA(INDEX('Systemmanager - Datenassistent'!$C$9:$BW$159,MATCH($A115,Input_Lieferant!$B$9:$B$158,0),MATCH(CD$1,'Systemmanager - Datenassistent'!$C$8:$BW$8,0)),"")&amp;""</f>
        <v>na2s7SWh0</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X</v>
      </c>
      <c r="GI115" s="23" t="str">
        <f>_xlfn.IFNA(INDEX('Systemmanager - Datenassistent'!$C$9:$BW$159,MATCH($A115,Input_Lieferant!$B$9:$B$158,0),MATCH(GI$1,'Systemmanager - Datenassistent'!$C$8:$BW$8,0)),"")&amp;""</f>
        <v>N</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3" t="str">
        <f>_xlfn.IFNA(INDEX(Grunddaten!$C$9:$BO$159,MATCH($A115,Input_Lieferant!$B$9:$B$158,0),MATCH(GO$1,Grunddaten!$C$8:$BO$8,0)), "")&amp;""</f>
        <v/>
      </c>
      <c r="GP115" s="23" t="str">
        <f>_xlfn.IFNA(INDEX('Systemmanager - Datenassistent'!$C$9:$BW$159,MATCH($A115,Input_Lieferant!$B$9:$B$158,0),MATCH(GP$1,'Systemmanager - Datenassistent'!$C$8:$BW$8,0)),"")&amp;""</f>
        <v>R</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N</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V015</v>
      </c>
      <c r="L116" s="23" t="str">
        <f t="shared" si="15"/>
        <v>M</v>
      </c>
      <c r="M116" s="23" t="str">
        <f>_xlfn.IFNA(INDEX(Grunddaten!$C$9:$BO$159,MATCH($A116,Input_Lieferant!$B$9:$B$158,0),MATCH(M$1,Grunddaten!$C$8:$BO$8,0)), "")&amp;""</f>
        <v>K8NLHo0cq</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00</v>
      </c>
      <c r="AM116" s="27"/>
      <c r="AN116" s="27"/>
      <c r="AO116" s="27"/>
      <c r="AP116" s="23" t="str">
        <f>_xlfn.IFNA(INDEX(Grunddaten!$C$9:$BO$159,MATCH($A116,Input_Lieferant!$B$9:$B$158,0),MATCH(AP$1,Grunddaten!$C$8:$BO$8,0)), "")&amp;""</f>
        <v>V1</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0940</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9000</v>
      </c>
      <c r="BY116" s="27"/>
      <c r="BZ116" s="27"/>
      <c r="CA116" s="27"/>
      <c r="CB116" s="27"/>
      <c r="CC116" s="27"/>
      <c r="CD116" s="23" t="str">
        <f>_xlfn.IFNA(INDEX('Systemmanager - Datenassistent'!$C$9:$BW$159,MATCH($A116,Input_Lieferant!$B$9:$B$158,0),MATCH(CD$1,'Systemmanager - Datenassistent'!$C$8:$BW$8,0)),"")&amp;""</f>
        <v>gmzK6ArZA</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X</v>
      </c>
      <c r="GI116" s="23" t="str">
        <f>_xlfn.IFNA(INDEX('Systemmanager - Datenassistent'!$C$9:$BW$159,MATCH($A116,Input_Lieferant!$B$9:$B$158,0),MATCH(GI$1,'Systemmanager - Datenassistent'!$C$8:$BW$8,0)),"")&amp;""</f>
        <v>N</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3" t="str">
        <f>_xlfn.IFNA(INDEX(Grunddaten!$C$9:$BO$159,MATCH($A116,Input_Lieferant!$B$9:$B$158,0),MATCH(GO$1,Grunddaten!$C$8:$BO$8,0)), "")&amp;""</f>
        <v/>
      </c>
      <c r="GP116" s="23" t="str">
        <f>_xlfn.IFNA(INDEX('Systemmanager - Datenassistent'!$C$9:$BW$159,MATCH($A116,Input_Lieferant!$B$9:$B$158,0),MATCH(GP$1,'Systemmanager - Datenassistent'!$C$8:$BW$8,0)),"")&amp;""</f>
        <v>R</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R</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V099</v>
      </c>
      <c r="L117" s="23" t="str">
        <f t="shared" si="15"/>
        <v>M</v>
      </c>
      <c r="M117" s="23" t="str">
        <f>_xlfn.IFNA(INDEX(Grunddaten!$C$9:$BO$159,MATCH($A117,Input_Lieferant!$B$9:$B$158,0),MATCH(M$1,Grunddaten!$C$8:$BO$8,0)), "")&amp;""</f>
        <v>x2665I21E</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00</v>
      </c>
      <c r="AM117" s="27"/>
      <c r="AN117" s="27"/>
      <c r="AO117" s="27"/>
      <c r="AP117" s="23" t="str">
        <f>_xlfn.IFNA(INDEX(Grunddaten!$C$9:$BO$159,MATCH($A117,Input_Lieferant!$B$9:$B$158,0),MATCH(AP$1,Grunddaten!$C$8:$BO$8,0)), "")&amp;""</f>
        <v>V5</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0932</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4000</v>
      </c>
      <c r="BY117" s="27"/>
      <c r="BZ117" s="27"/>
      <c r="CA117" s="27"/>
      <c r="CB117" s="27"/>
      <c r="CC117" s="27"/>
      <c r="CD117" s="23" t="str">
        <f>_xlfn.IFNA(INDEX('Systemmanager - Datenassistent'!$C$9:$BW$159,MATCH($A117,Input_Lieferant!$B$9:$B$158,0),MATCH(CD$1,'Systemmanager - Datenassistent'!$C$8:$BW$8,0)),"")&amp;""</f>
        <v>FrQTZ3CZU</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X</v>
      </c>
      <c r="GI117" s="23" t="str">
        <f>_xlfn.IFNA(INDEX('Systemmanager - Datenassistent'!$C$9:$BW$159,MATCH($A117,Input_Lieferant!$B$9:$B$158,0),MATCH(GI$1,'Systemmanager - Datenassistent'!$C$8:$BW$8,0)),"")&amp;""</f>
        <v>M</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3" t="str">
        <f>_xlfn.IFNA(INDEX(Grunddaten!$C$9:$BO$159,MATCH($A117,Input_Lieferant!$B$9:$B$158,0),MATCH(GO$1,Grunddaten!$C$8:$BO$8,0)), "")&amp;""</f>
        <v/>
      </c>
      <c r="GP117" s="23" t="str">
        <f>_xlfn.IFNA(INDEX('Systemmanager - Datenassistent'!$C$9:$BW$159,MATCH($A117,Input_Lieferant!$B$9:$B$158,0),MATCH(GP$1,'Systemmanager - Datenassistent'!$C$8:$BW$8,0)),"")&amp;""</f>
        <v>R</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V</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V099</v>
      </c>
      <c r="L118" s="23" t="str">
        <f t="shared" si="15"/>
        <v>M</v>
      </c>
      <c r="M118" s="23" t="str">
        <f>_xlfn.IFNA(INDEX(Grunddaten!$C$9:$BO$159,MATCH($A118,Input_Lieferant!$B$9:$B$158,0),MATCH(M$1,Grunddaten!$C$8:$BO$8,0)), "")&amp;""</f>
        <v>QrtzdPUqP</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02</v>
      </c>
      <c r="AM118" s="27"/>
      <c r="AN118" s="27"/>
      <c r="AO118" s="27"/>
      <c r="AP118" s="23" t="str">
        <f>_xlfn.IFNA(INDEX(Grunddaten!$C$9:$BO$159,MATCH($A118,Input_Lieferant!$B$9:$B$158,0),MATCH(AP$1,Grunddaten!$C$8:$BO$8,0)), "")&amp;""</f>
        <v>V8</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0175</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6000</v>
      </c>
      <c r="BY118" s="27"/>
      <c r="BZ118" s="27"/>
      <c r="CA118" s="27"/>
      <c r="CB118" s="27"/>
      <c r="CC118" s="27"/>
      <c r="CD118" s="23" t="str">
        <f>_xlfn.IFNA(INDEX('Systemmanager - Datenassistent'!$C$9:$BW$159,MATCH($A118,Input_Lieferant!$B$9:$B$158,0),MATCH(CD$1,'Systemmanager - Datenassistent'!$C$8:$BW$8,0)),"")&amp;""</f>
        <v>wiOCUrszh</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X</v>
      </c>
      <c r="GI118" s="23" t="str">
        <f>_xlfn.IFNA(INDEX('Systemmanager - Datenassistent'!$C$9:$BW$159,MATCH($A118,Input_Lieferant!$B$9:$B$158,0),MATCH(GI$1,'Systemmanager - Datenassistent'!$C$8:$BW$8,0)),"")&amp;""</f>
        <v>N</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3" t="str">
        <f>_xlfn.IFNA(INDEX(Grunddaten!$C$9:$BO$159,MATCH($A118,Input_Lieferant!$B$9:$B$158,0),MATCH(GO$1,Grunddaten!$C$8:$BO$8,0)), "")&amp;""</f>
        <v/>
      </c>
      <c r="GP118" s="23" t="str">
        <f>_xlfn.IFNA(INDEX('Systemmanager - Datenassistent'!$C$9:$BW$159,MATCH($A118,Input_Lieferant!$B$9:$B$158,0),MATCH(GP$1,'Systemmanager - Datenassistent'!$C$8:$BW$8,0)),"")&amp;""</f>
        <v>R</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V</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V007</v>
      </c>
      <c r="L119" s="23" t="str">
        <f t="shared" si="15"/>
        <v>M</v>
      </c>
      <c r="M119" s="23" t="str">
        <f>_xlfn.IFNA(INDEX(Grunddaten!$C$9:$BO$159,MATCH($A119,Input_Lieferant!$B$9:$B$158,0),MATCH(M$1,Grunddaten!$C$8:$BO$8,0)), "")&amp;""</f>
        <v>hlR7ORV4j</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00</v>
      </c>
      <c r="AM119" s="27"/>
      <c r="AN119" s="27"/>
      <c r="AO119" s="27"/>
      <c r="AP119" s="23" t="str">
        <f>_xlfn.IFNA(INDEX(Grunddaten!$C$9:$BO$159,MATCH($A119,Input_Lieferant!$B$9:$B$158,0),MATCH(AP$1,Grunddaten!$C$8:$BO$8,0)), "")&amp;""</f>
        <v>V1</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0979</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3000</v>
      </c>
      <c r="BY119" s="27"/>
      <c r="BZ119" s="27"/>
      <c r="CA119" s="27"/>
      <c r="CB119" s="27"/>
      <c r="CC119" s="27"/>
      <c r="CD119" s="23" t="str">
        <f>_xlfn.IFNA(INDEX('Systemmanager - Datenassistent'!$C$9:$BW$159,MATCH($A119,Input_Lieferant!$B$9:$B$158,0),MATCH(CD$1,'Systemmanager - Datenassistent'!$C$8:$BW$8,0)),"")&amp;""</f>
        <v>pZLz8MP39</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X</v>
      </c>
      <c r="GI119" s="23" t="str">
        <f>_xlfn.IFNA(INDEX('Systemmanager - Datenassistent'!$C$9:$BW$159,MATCH($A119,Input_Lieferant!$B$9:$B$158,0),MATCH(GI$1,'Systemmanager - Datenassistent'!$C$8:$BW$8,0)),"")&amp;""</f>
        <v>N</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3" t="str">
        <f>_xlfn.IFNA(INDEX(Grunddaten!$C$9:$BO$159,MATCH($A119,Input_Lieferant!$B$9:$B$158,0),MATCH(GO$1,Grunddaten!$C$8:$BO$8,0)), "")&amp;""</f>
        <v/>
      </c>
      <c r="GP119" s="23" t="str">
        <f>_xlfn.IFNA(INDEX('Systemmanager - Datenassistent'!$C$9:$BW$159,MATCH($A119,Input_Lieferant!$B$9:$B$158,0),MATCH(GP$1,'Systemmanager - Datenassistent'!$C$8:$BW$8,0)),"")&amp;""</f>
        <v>R</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R</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V011</v>
      </c>
      <c r="L120" s="23" t="str">
        <f t="shared" si="15"/>
        <v>M</v>
      </c>
      <c r="M120" s="23" t="str">
        <f>_xlfn.IFNA(INDEX(Grunddaten!$C$9:$BO$159,MATCH($A120,Input_Lieferant!$B$9:$B$158,0),MATCH(M$1,Grunddaten!$C$8:$BO$8,0)), "")&amp;""</f>
        <v>QSkuyGoJ1</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00</v>
      </c>
      <c r="AM120" s="27"/>
      <c r="AN120" s="27"/>
      <c r="AO120" s="27"/>
      <c r="AP120" s="23" t="str">
        <f>_xlfn.IFNA(INDEX(Grunddaten!$C$9:$BO$159,MATCH($A120,Input_Lieferant!$B$9:$B$158,0),MATCH(AP$1,Grunddaten!$C$8:$BO$8,0)), "")&amp;""</f>
        <v>V5</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0640</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3000</v>
      </c>
      <c r="BY120" s="27"/>
      <c r="BZ120" s="27"/>
      <c r="CA120" s="27"/>
      <c r="CB120" s="27"/>
      <c r="CC120" s="27"/>
      <c r="CD120" s="23" t="str">
        <f>_xlfn.IFNA(INDEX('Systemmanager - Datenassistent'!$C$9:$BW$159,MATCH($A120,Input_Lieferant!$B$9:$B$158,0),MATCH(CD$1,'Systemmanager - Datenassistent'!$C$8:$BW$8,0)),"")&amp;""</f>
        <v>zFdDOs1hO</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X</v>
      </c>
      <c r="GI120" s="23" t="str">
        <f>_xlfn.IFNA(INDEX('Systemmanager - Datenassistent'!$C$9:$BW$159,MATCH($A120,Input_Lieferant!$B$9:$B$158,0),MATCH(GI$1,'Systemmanager - Datenassistent'!$C$8:$BW$8,0)),"")&amp;""</f>
        <v>M</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3" t="str">
        <f>_xlfn.IFNA(INDEX(Grunddaten!$C$9:$BO$159,MATCH($A120,Input_Lieferant!$B$9:$B$158,0),MATCH(GO$1,Grunddaten!$C$8:$BO$8,0)), "")&amp;""</f>
        <v/>
      </c>
      <c r="GP120" s="23" t="str">
        <f>_xlfn.IFNA(INDEX('Systemmanager - Datenassistent'!$C$9:$BW$159,MATCH($A120,Input_Lieferant!$B$9:$B$158,0),MATCH(GP$1,'Systemmanager - Datenassistent'!$C$8:$BW$8,0)),"")&amp;""</f>
        <v>R</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N</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V003</v>
      </c>
      <c r="L121" s="23" t="str">
        <f t="shared" si="15"/>
        <v>M</v>
      </c>
      <c r="M121" s="23" t="str">
        <f>_xlfn.IFNA(INDEX(Grunddaten!$C$9:$BO$159,MATCH($A121,Input_Lieferant!$B$9:$B$158,0),MATCH(M$1,Grunddaten!$C$8:$BO$8,0)), "")&amp;""</f>
        <v>2RfJySltu</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02</v>
      </c>
      <c r="AM121" s="27"/>
      <c r="AN121" s="27"/>
      <c r="AO121" s="27"/>
      <c r="AP121" s="23" t="str">
        <f>_xlfn.IFNA(INDEX(Grunddaten!$C$9:$BO$159,MATCH($A121,Input_Lieferant!$B$9:$B$158,0),MATCH(AP$1,Grunddaten!$C$8:$BO$8,0)), "")&amp;""</f>
        <v>V2</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0627</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6000</v>
      </c>
      <c r="BY121" s="27"/>
      <c r="BZ121" s="27"/>
      <c r="CA121" s="27"/>
      <c r="CB121" s="27"/>
      <c r="CC121" s="27"/>
      <c r="CD121" s="23" t="str">
        <f>_xlfn.IFNA(INDEX('Systemmanager - Datenassistent'!$C$9:$BW$159,MATCH($A121,Input_Lieferant!$B$9:$B$158,0),MATCH(CD$1,'Systemmanager - Datenassistent'!$C$8:$BW$8,0)),"")&amp;""</f>
        <v>LSb6ZxIMm</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X</v>
      </c>
      <c r="GI121" s="23" t="str">
        <f>_xlfn.IFNA(INDEX('Systemmanager - Datenassistent'!$C$9:$BW$159,MATCH($A121,Input_Lieferant!$B$9:$B$158,0),MATCH(GI$1,'Systemmanager - Datenassistent'!$C$8:$BW$8,0)),"")&amp;""</f>
        <v>M</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3" t="str">
        <f>_xlfn.IFNA(INDEX(Grunddaten!$C$9:$BO$159,MATCH($A121,Input_Lieferant!$B$9:$B$158,0),MATCH(GO$1,Grunddaten!$C$8:$BO$8,0)), "")&amp;""</f>
        <v/>
      </c>
      <c r="GP121" s="23" t="str">
        <f>_xlfn.IFNA(INDEX('Systemmanager - Datenassistent'!$C$9:$BW$159,MATCH($A121,Input_Lieferant!$B$9:$B$158,0),MATCH(GP$1,'Systemmanager - Datenassistent'!$C$8:$BW$8,0)),"")&amp;""</f>
        <v>R</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V</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V009</v>
      </c>
      <c r="L122" s="23" t="str">
        <f t="shared" si="15"/>
        <v>M</v>
      </c>
      <c r="M122" s="23" t="str">
        <f>_xlfn.IFNA(INDEX(Grunddaten!$C$9:$BO$159,MATCH($A122,Input_Lieferant!$B$9:$B$158,0),MATCH(M$1,Grunddaten!$C$8:$BO$8,0)), "")&amp;""</f>
        <v>vGFJSo8oi</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00</v>
      </c>
      <c r="AM122" s="27"/>
      <c r="AN122" s="27"/>
      <c r="AO122" s="27"/>
      <c r="AP122" s="23" t="str">
        <f>_xlfn.IFNA(INDEX(Grunddaten!$C$9:$BO$159,MATCH($A122,Input_Lieferant!$B$9:$B$158,0),MATCH(AP$1,Grunddaten!$C$8:$BO$8,0)), "")&amp;""</f>
        <v>V8</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0932</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7000</v>
      </c>
      <c r="BY122" s="27"/>
      <c r="BZ122" s="27"/>
      <c r="CA122" s="27"/>
      <c r="CB122" s="27"/>
      <c r="CC122" s="27"/>
      <c r="CD122" s="23" t="str">
        <f>_xlfn.IFNA(INDEX('Systemmanager - Datenassistent'!$C$9:$BW$159,MATCH($A122,Input_Lieferant!$B$9:$B$158,0),MATCH(CD$1,'Systemmanager - Datenassistent'!$C$8:$BW$8,0)),"")&amp;""</f>
        <v>gZ0ODA75p</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X</v>
      </c>
      <c r="GI122" s="23" t="str">
        <f>_xlfn.IFNA(INDEX('Systemmanager - Datenassistent'!$C$9:$BW$159,MATCH($A122,Input_Lieferant!$B$9:$B$158,0),MATCH(GI$1,'Systemmanager - Datenassistent'!$C$8:$BW$8,0)),"")&amp;""</f>
        <v>N</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3" t="str">
        <f>_xlfn.IFNA(INDEX(Grunddaten!$C$9:$BO$159,MATCH($A122,Input_Lieferant!$B$9:$B$158,0),MATCH(GO$1,Grunddaten!$C$8:$BO$8,0)), "")&amp;""</f>
        <v/>
      </c>
      <c r="GP122" s="23" t="str">
        <f>_xlfn.IFNA(INDEX('Systemmanager - Datenassistent'!$C$9:$BW$159,MATCH($A122,Input_Lieferant!$B$9:$B$158,0),MATCH(GP$1,'Systemmanager - Datenassistent'!$C$8:$BW$8,0)),"")&amp;""</f>
        <v>R</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N</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V015</v>
      </c>
      <c r="L123" s="23" t="str">
        <f t="shared" si="15"/>
        <v>M</v>
      </c>
      <c r="M123" s="23" t="str">
        <f>_xlfn.IFNA(INDEX(Grunddaten!$C$9:$BO$159,MATCH($A123,Input_Lieferant!$B$9:$B$158,0),MATCH(M$1,Grunddaten!$C$8:$BO$8,0)), "")&amp;""</f>
        <v>sn9UxHcwZ</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01</v>
      </c>
      <c r="AM123" s="27"/>
      <c r="AN123" s="27"/>
      <c r="AO123" s="27"/>
      <c r="AP123" s="23" t="str">
        <f>_xlfn.IFNA(INDEX(Grunddaten!$C$9:$BO$159,MATCH($A123,Input_Lieferant!$B$9:$B$158,0),MATCH(AP$1,Grunddaten!$C$8:$BO$8,0)), "")&amp;""</f>
        <v>V1</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0101</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1000</v>
      </c>
      <c r="BY123" s="27"/>
      <c r="BZ123" s="27"/>
      <c r="CA123" s="27"/>
      <c r="CB123" s="27"/>
      <c r="CC123" s="27"/>
      <c r="CD123" s="23" t="str">
        <f>_xlfn.IFNA(INDEX('Systemmanager - Datenassistent'!$C$9:$BW$159,MATCH($A123,Input_Lieferant!$B$9:$B$158,0),MATCH(CD$1,'Systemmanager - Datenassistent'!$C$8:$BW$8,0)),"")&amp;""</f>
        <v>JJczs3CiX</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X</v>
      </c>
      <c r="GI123" s="23" t="str">
        <f>_xlfn.IFNA(INDEX('Systemmanager - Datenassistent'!$C$9:$BW$159,MATCH($A123,Input_Lieferant!$B$9:$B$158,0),MATCH(GI$1,'Systemmanager - Datenassistent'!$C$8:$BW$8,0)),"")&amp;""</f>
        <v>N</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3" t="str">
        <f>_xlfn.IFNA(INDEX(Grunddaten!$C$9:$BO$159,MATCH($A123,Input_Lieferant!$B$9:$B$158,0),MATCH(GO$1,Grunddaten!$C$8:$BO$8,0)), "")&amp;""</f>
        <v/>
      </c>
      <c r="GP123" s="23" t="str">
        <f>_xlfn.IFNA(INDEX('Systemmanager - Datenassistent'!$C$9:$BW$159,MATCH($A123,Input_Lieferant!$B$9:$B$158,0),MATCH(GP$1,'Systemmanager - Datenassistent'!$C$8:$BW$8,0)),"")&amp;""</f>
        <v>R</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V</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V013</v>
      </c>
      <c r="L124" s="23" t="str">
        <f t="shared" si="15"/>
        <v>M</v>
      </c>
      <c r="M124" s="23" t="str">
        <f>_xlfn.IFNA(INDEX(Grunddaten!$C$9:$BO$159,MATCH($A124,Input_Lieferant!$B$9:$B$158,0),MATCH(M$1,Grunddaten!$C$8:$BO$8,0)), "")&amp;""</f>
        <v>icUn6ny94</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04</v>
      </c>
      <c r="AM124" s="27"/>
      <c r="AN124" s="27"/>
      <c r="AO124" s="27"/>
      <c r="AP124" s="23" t="str">
        <f>_xlfn.IFNA(INDEX(Grunddaten!$C$9:$BO$159,MATCH($A124,Input_Lieferant!$B$9:$B$158,0),MATCH(AP$1,Grunddaten!$C$8:$BO$8,0)), "")&amp;""</f>
        <v>V7</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0528</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9000</v>
      </c>
      <c r="BY124" s="27"/>
      <c r="BZ124" s="27"/>
      <c r="CA124" s="27"/>
      <c r="CB124" s="27"/>
      <c r="CC124" s="27"/>
      <c r="CD124" s="23" t="str">
        <f>_xlfn.IFNA(INDEX('Systemmanager - Datenassistent'!$C$9:$BW$159,MATCH($A124,Input_Lieferant!$B$9:$B$158,0),MATCH(CD$1,'Systemmanager - Datenassistent'!$C$8:$BW$8,0)),"")&amp;""</f>
        <v>auEcWWhIH</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X</v>
      </c>
      <c r="GI124" s="23" t="str">
        <f>_xlfn.IFNA(INDEX('Systemmanager - Datenassistent'!$C$9:$BW$159,MATCH($A124,Input_Lieferant!$B$9:$B$158,0),MATCH(GI$1,'Systemmanager - Datenassistent'!$C$8:$BW$8,0)),"")&amp;""</f>
        <v>M</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3" t="str">
        <f>_xlfn.IFNA(INDEX(Grunddaten!$C$9:$BO$159,MATCH($A124,Input_Lieferant!$B$9:$B$158,0),MATCH(GO$1,Grunddaten!$C$8:$BO$8,0)), "")&amp;""</f>
        <v/>
      </c>
      <c r="GP124" s="23" t="str">
        <f>_xlfn.IFNA(INDEX('Systemmanager - Datenassistent'!$C$9:$BW$159,MATCH($A124,Input_Lieferant!$B$9:$B$158,0),MATCH(GP$1,'Systemmanager - Datenassistent'!$C$8:$BW$8,0)),"")&amp;""</f>
        <v>R</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N</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V002</v>
      </c>
      <c r="L125" s="23" t="str">
        <f t="shared" si="15"/>
        <v>M</v>
      </c>
      <c r="M125" s="23" t="str">
        <f>_xlfn.IFNA(INDEX(Grunddaten!$C$9:$BO$159,MATCH($A125,Input_Lieferant!$B$9:$B$158,0),MATCH(M$1,Grunddaten!$C$8:$BO$8,0)), "")&amp;""</f>
        <v>3Vz61731g</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00</v>
      </c>
      <c r="AM125" s="27"/>
      <c r="AN125" s="27"/>
      <c r="AO125" s="27"/>
      <c r="AP125" s="23" t="str">
        <f>_xlfn.IFNA(INDEX(Grunddaten!$C$9:$BO$159,MATCH($A125,Input_Lieferant!$B$9:$B$158,0),MATCH(AP$1,Grunddaten!$C$8:$BO$8,0)), "")&amp;""</f>
        <v>V4</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0292</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7000</v>
      </c>
      <c r="BY125" s="27"/>
      <c r="BZ125" s="27"/>
      <c r="CA125" s="27"/>
      <c r="CB125" s="27"/>
      <c r="CC125" s="27"/>
      <c r="CD125" s="23" t="str">
        <f>_xlfn.IFNA(INDEX('Systemmanager - Datenassistent'!$C$9:$BW$159,MATCH($A125,Input_Lieferant!$B$9:$B$158,0),MATCH(CD$1,'Systemmanager - Datenassistent'!$C$8:$BW$8,0)),"")&amp;""</f>
        <v>1iqzM73FA</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X</v>
      </c>
      <c r="GI125" s="23" t="str">
        <f>_xlfn.IFNA(INDEX('Systemmanager - Datenassistent'!$C$9:$BW$159,MATCH($A125,Input_Lieferant!$B$9:$B$158,0),MATCH(GI$1,'Systemmanager - Datenassistent'!$C$8:$BW$8,0)),"")&amp;""</f>
        <v>N</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3" t="str">
        <f>_xlfn.IFNA(INDEX(Grunddaten!$C$9:$BO$159,MATCH($A125,Input_Lieferant!$B$9:$B$158,0),MATCH(GO$1,Grunddaten!$C$8:$BO$8,0)), "")&amp;""</f>
        <v/>
      </c>
      <c r="GP125" s="23" t="str">
        <f>_xlfn.IFNA(INDEX('Systemmanager - Datenassistent'!$C$9:$BW$159,MATCH($A125,Input_Lieferant!$B$9:$B$158,0),MATCH(GP$1,'Systemmanager - Datenassistent'!$C$8:$BW$8,0)),"")&amp;""</f>
        <v>R</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V</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V002</v>
      </c>
      <c r="L126" s="23" t="str">
        <f t="shared" si="15"/>
        <v>M</v>
      </c>
      <c r="M126" s="23" t="str">
        <f>_xlfn.IFNA(INDEX(Grunddaten!$C$9:$BO$159,MATCH($A126,Input_Lieferant!$B$9:$B$158,0),MATCH(M$1,Grunddaten!$C$8:$BO$8,0)), "")&amp;""</f>
        <v>prQGVCMcc</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02</v>
      </c>
      <c r="AM126" s="27"/>
      <c r="AN126" s="27"/>
      <c r="AO126" s="27"/>
      <c r="AP126" s="23" t="str">
        <f>_xlfn.IFNA(INDEX(Grunddaten!$C$9:$BO$159,MATCH($A126,Input_Lieferant!$B$9:$B$158,0),MATCH(AP$1,Grunddaten!$C$8:$BO$8,0)), "")&amp;""</f>
        <v>V4</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0203</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1000</v>
      </c>
      <c r="BY126" s="27"/>
      <c r="BZ126" s="27"/>
      <c r="CA126" s="27"/>
      <c r="CB126" s="27"/>
      <c r="CC126" s="27"/>
      <c r="CD126" s="23" t="str">
        <f>_xlfn.IFNA(INDEX('Systemmanager - Datenassistent'!$C$9:$BW$159,MATCH($A126,Input_Lieferant!$B$9:$B$158,0),MATCH(CD$1,'Systemmanager - Datenassistent'!$C$8:$BW$8,0)),"")&amp;""</f>
        <v>UWMDZxjUr</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X</v>
      </c>
      <c r="GI126" s="23" t="str">
        <f>_xlfn.IFNA(INDEX('Systemmanager - Datenassistent'!$C$9:$BW$159,MATCH($A126,Input_Lieferant!$B$9:$B$158,0),MATCH(GI$1,'Systemmanager - Datenassistent'!$C$8:$BW$8,0)),"")&amp;""</f>
        <v>M</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3" t="str">
        <f>_xlfn.IFNA(INDEX(Grunddaten!$C$9:$BO$159,MATCH($A126,Input_Lieferant!$B$9:$B$158,0),MATCH(GO$1,Grunddaten!$C$8:$BO$8,0)), "")&amp;""</f>
        <v/>
      </c>
      <c r="GP126" s="23" t="str">
        <f>_xlfn.IFNA(INDEX('Systemmanager - Datenassistent'!$C$9:$BW$159,MATCH($A126,Input_Lieferant!$B$9:$B$158,0),MATCH(GP$1,'Systemmanager - Datenassistent'!$C$8:$BW$8,0)),"")&amp;""</f>
        <v>R</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V</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V015</v>
      </c>
      <c r="L127" s="23" t="str">
        <f t="shared" si="15"/>
        <v>M</v>
      </c>
      <c r="M127" s="23" t="str">
        <f>_xlfn.IFNA(INDEX(Grunddaten!$C$9:$BO$159,MATCH($A127,Input_Lieferant!$B$9:$B$158,0),MATCH(M$1,Grunddaten!$C$8:$BO$8,0)), "")&amp;""</f>
        <v>q6qnND1qX</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01</v>
      </c>
      <c r="AM127" s="27"/>
      <c r="AN127" s="27"/>
      <c r="AO127" s="27"/>
      <c r="AP127" s="23" t="str">
        <f>_xlfn.IFNA(INDEX(Grunddaten!$C$9:$BO$159,MATCH($A127,Input_Lieferant!$B$9:$B$158,0),MATCH(AP$1,Grunddaten!$C$8:$BO$8,0)), "")&amp;""</f>
        <v>V1</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0950</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3000</v>
      </c>
      <c r="BY127" s="27"/>
      <c r="BZ127" s="27"/>
      <c r="CA127" s="27"/>
      <c r="CB127" s="27"/>
      <c r="CC127" s="27"/>
      <c r="CD127" s="23" t="str">
        <f>_xlfn.IFNA(INDEX('Systemmanager - Datenassistent'!$C$9:$BW$159,MATCH($A127,Input_Lieferant!$B$9:$B$158,0),MATCH(CD$1,'Systemmanager - Datenassistent'!$C$8:$BW$8,0)),"")&amp;""</f>
        <v>Hu5As8YHQ</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X</v>
      </c>
      <c r="GI127" s="23" t="str">
        <f>_xlfn.IFNA(INDEX('Systemmanager - Datenassistent'!$C$9:$BW$159,MATCH($A127,Input_Lieferant!$B$9:$B$158,0),MATCH(GI$1,'Systemmanager - Datenassistent'!$C$8:$BW$8,0)),"")&amp;""</f>
        <v>N</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3" t="str">
        <f>_xlfn.IFNA(INDEX(Grunddaten!$C$9:$BO$159,MATCH($A127,Input_Lieferant!$B$9:$B$158,0),MATCH(GO$1,Grunddaten!$C$8:$BO$8,0)), "")&amp;""</f>
        <v/>
      </c>
      <c r="GP127" s="23" t="str">
        <f>_xlfn.IFNA(INDEX('Systemmanager - Datenassistent'!$C$9:$BW$159,MATCH($A127,Input_Lieferant!$B$9:$B$158,0),MATCH(GP$1,'Systemmanager - Datenassistent'!$C$8:$BW$8,0)),"")&amp;""</f>
        <v>R</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V</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V009</v>
      </c>
      <c r="L128" s="23" t="str">
        <f t="shared" si="15"/>
        <v>M</v>
      </c>
      <c r="M128" s="23" t="str">
        <f>_xlfn.IFNA(INDEX(Grunddaten!$C$9:$BO$159,MATCH($A128,Input_Lieferant!$B$9:$B$158,0),MATCH(M$1,Grunddaten!$C$8:$BO$8,0)), "")&amp;""</f>
        <v>XoHwexm19</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04</v>
      </c>
      <c r="AM128" s="27"/>
      <c r="AN128" s="27"/>
      <c r="AO128" s="27"/>
      <c r="AP128" s="23" t="str">
        <f>_xlfn.IFNA(INDEX(Grunddaten!$C$9:$BO$159,MATCH($A128,Input_Lieferant!$B$9:$B$158,0),MATCH(AP$1,Grunddaten!$C$8:$BO$8,0)), "")&amp;""</f>
        <v>V6</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0800</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5000</v>
      </c>
      <c r="BY128" s="27"/>
      <c r="BZ128" s="27"/>
      <c r="CA128" s="27"/>
      <c r="CB128" s="27"/>
      <c r="CC128" s="27"/>
      <c r="CD128" s="23" t="str">
        <f>_xlfn.IFNA(INDEX('Systemmanager - Datenassistent'!$C$9:$BW$159,MATCH($A128,Input_Lieferant!$B$9:$B$158,0),MATCH(CD$1,'Systemmanager - Datenassistent'!$C$8:$BW$8,0)),"")&amp;""</f>
        <v>tjJz0CxuE</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X</v>
      </c>
      <c r="GI128" s="23" t="str">
        <f>_xlfn.IFNA(INDEX('Systemmanager - Datenassistent'!$C$9:$BW$159,MATCH($A128,Input_Lieferant!$B$9:$B$158,0),MATCH(GI$1,'Systemmanager - Datenassistent'!$C$8:$BW$8,0)),"")&amp;""</f>
        <v>M</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3" t="str">
        <f>_xlfn.IFNA(INDEX(Grunddaten!$C$9:$BO$159,MATCH($A128,Input_Lieferant!$B$9:$B$158,0),MATCH(GO$1,Grunddaten!$C$8:$BO$8,0)), "")&amp;""</f>
        <v/>
      </c>
      <c r="GP128" s="23" t="str">
        <f>_xlfn.IFNA(INDEX('Systemmanager - Datenassistent'!$C$9:$BW$159,MATCH($A128,Input_Lieferant!$B$9:$B$158,0),MATCH(GP$1,'Systemmanager - Datenassistent'!$C$8:$BW$8,0)),"")&amp;""</f>
        <v>R</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R</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V015</v>
      </c>
      <c r="L129" s="23" t="str">
        <f t="shared" si="15"/>
        <v>M</v>
      </c>
      <c r="M129" s="23" t="str">
        <f>_xlfn.IFNA(INDEX(Grunddaten!$C$9:$BO$159,MATCH($A129,Input_Lieferant!$B$9:$B$158,0),MATCH(M$1,Grunddaten!$C$8:$BO$8,0)), "")&amp;""</f>
        <v>CVMecWzXA</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01</v>
      </c>
      <c r="AM129" s="27"/>
      <c r="AN129" s="27"/>
      <c r="AO129" s="27"/>
      <c r="AP129" s="23" t="str">
        <f>_xlfn.IFNA(INDEX(Grunddaten!$C$9:$BO$159,MATCH($A129,Input_Lieferant!$B$9:$B$158,0),MATCH(AP$1,Grunddaten!$C$8:$BO$8,0)), "")&amp;""</f>
        <v>V4</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0269</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5000</v>
      </c>
      <c r="BY129" s="27"/>
      <c r="BZ129" s="27"/>
      <c r="CA129" s="27"/>
      <c r="CB129" s="27"/>
      <c r="CC129" s="27"/>
      <c r="CD129" s="23" t="str">
        <f>_xlfn.IFNA(INDEX('Systemmanager - Datenassistent'!$C$9:$BW$159,MATCH($A129,Input_Lieferant!$B$9:$B$158,0),MATCH(CD$1,'Systemmanager - Datenassistent'!$C$8:$BW$8,0)),"")&amp;""</f>
        <v>opbPxcBOR</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X</v>
      </c>
      <c r="GI129" s="23" t="str">
        <f>_xlfn.IFNA(INDEX('Systemmanager - Datenassistent'!$C$9:$BW$159,MATCH($A129,Input_Lieferant!$B$9:$B$158,0),MATCH(GI$1,'Systemmanager - Datenassistent'!$C$8:$BW$8,0)),"")&amp;""</f>
        <v>M</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3" t="str">
        <f>_xlfn.IFNA(INDEX(Grunddaten!$C$9:$BO$159,MATCH($A129,Input_Lieferant!$B$9:$B$158,0),MATCH(GO$1,Grunddaten!$C$8:$BO$8,0)), "")&amp;""</f>
        <v/>
      </c>
      <c r="GP129" s="23" t="str">
        <f>_xlfn.IFNA(INDEX('Systemmanager - Datenassistent'!$C$9:$BW$159,MATCH($A129,Input_Lieferant!$B$9:$B$158,0),MATCH(GP$1,'Systemmanager - Datenassistent'!$C$8:$BW$8,0)),"")&amp;""</f>
        <v>R</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R</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V002</v>
      </c>
      <c r="L130" s="23" t="str">
        <f t="shared" ref="L130:L151" si="20">IF(LEN(A130)=0,"","M")</f>
        <v>M</v>
      </c>
      <c r="M130" s="23" t="str">
        <f>_xlfn.IFNA(INDEX(Grunddaten!$C$9:$BO$159,MATCH($A130,Input_Lieferant!$B$9:$B$158,0),MATCH(M$1,Grunddaten!$C$8:$BO$8,0)), "")&amp;""</f>
        <v>KsnHXKtqj</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03</v>
      </c>
      <c r="AM130" s="27"/>
      <c r="AN130" s="27"/>
      <c r="AO130" s="27"/>
      <c r="AP130" s="23" t="str">
        <f>_xlfn.IFNA(INDEX(Grunddaten!$C$9:$BO$159,MATCH($A130,Input_Lieferant!$B$9:$B$158,0),MATCH(AP$1,Grunddaten!$C$8:$BO$8,0)), "")&amp;""</f>
        <v>V7</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0627</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7000</v>
      </c>
      <c r="BY130" s="27"/>
      <c r="BZ130" s="27"/>
      <c r="CA130" s="27"/>
      <c r="CB130" s="27"/>
      <c r="CC130" s="27"/>
      <c r="CD130" s="23" t="str">
        <f>_xlfn.IFNA(INDEX('Systemmanager - Datenassistent'!$C$9:$BW$159,MATCH($A130,Input_Lieferant!$B$9:$B$158,0),MATCH(CD$1,'Systemmanager - Datenassistent'!$C$8:$BW$8,0)),"")&amp;""</f>
        <v>Jgg2sBsEq</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X</v>
      </c>
      <c r="GI130" s="23" t="str">
        <f>_xlfn.IFNA(INDEX('Systemmanager - Datenassistent'!$C$9:$BW$159,MATCH($A130,Input_Lieferant!$B$9:$B$158,0),MATCH(GI$1,'Systemmanager - Datenassistent'!$C$8:$BW$8,0)),"")&amp;""</f>
        <v>N</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3" t="str">
        <f>_xlfn.IFNA(INDEX(Grunddaten!$C$9:$BO$159,MATCH($A130,Input_Lieferant!$B$9:$B$158,0),MATCH(GO$1,Grunddaten!$C$8:$BO$8,0)), "")&amp;""</f>
        <v/>
      </c>
      <c r="GP130" s="23" t="str">
        <f>_xlfn.IFNA(INDEX('Systemmanager - Datenassistent'!$C$9:$BW$159,MATCH($A130,Input_Lieferant!$B$9:$B$158,0),MATCH(GP$1,'Systemmanager - Datenassistent'!$C$8:$BW$8,0)),"")&amp;""</f>
        <v>R</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N</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V011</v>
      </c>
      <c r="L131" s="23" t="str">
        <f t="shared" si="20"/>
        <v>M</v>
      </c>
      <c r="M131" s="23" t="str">
        <f>_xlfn.IFNA(INDEX(Grunddaten!$C$9:$BO$159,MATCH($A131,Input_Lieferant!$B$9:$B$158,0),MATCH(M$1,Grunddaten!$C$8:$BO$8,0)), "")&amp;""</f>
        <v>UAtxuW24y</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02</v>
      </c>
      <c r="AM131" s="27"/>
      <c r="AN131" s="27"/>
      <c r="AO131" s="27"/>
      <c r="AP131" s="23" t="str">
        <f>_xlfn.IFNA(INDEX(Grunddaten!$C$9:$BO$159,MATCH($A131,Input_Lieferant!$B$9:$B$158,0),MATCH(AP$1,Grunddaten!$C$8:$BO$8,0)), "")&amp;""</f>
        <v>V8</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0554</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6000</v>
      </c>
      <c r="BY131" s="27"/>
      <c r="BZ131" s="27"/>
      <c r="CA131" s="27"/>
      <c r="CB131" s="27"/>
      <c r="CC131" s="27"/>
      <c r="CD131" s="23" t="str">
        <f>_xlfn.IFNA(INDEX('Systemmanager - Datenassistent'!$C$9:$BW$159,MATCH($A131,Input_Lieferant!$B$9:$B$158,0),MATCH(CD$1,'Systemmanager - Datenassistent'!$C$8:$BW$8,0)),"")&amp;""</f>
        <v>gH4CLovhQ</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X</v>
      </c>
      <c r="GI131" s="23" t="str">
        <f>_xlfn.IFNA(INDEX('Systemmanager - Datenassistent'!$C$9:$BW$159,MATCH($A131,Input_Lieferant!$B$9:$B$158,0),MATCH(GI$1,'Systemmanager - Datenassistent'!$C$8:$BW$8,0)),"")&amp;""</f>
        <v>M</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3" t="str">
        <f>_xlfn.IFNA(INDEX(Grunddaten!$C$9:$BO$159,MATCH($A131,Input_Lieferant!$B$9:$B$158,0),MATCH(GO$1,Grunddaten!$C$8:$BO$8,0)), "")&amp;""</f>
        <v/>
      </c>
      <c r="GP131" s="23" t="str">
        <f>_xlfn.IFNA(INDEX('Systemmanager - Datenassistent'!$C$9:$BW$159,MATCH($A131,Input_Lieferant!$B$9:$B$158,0),MATCH(GP$1,'Systemmanager - Datenassistent'!$C$8:$BW$8,0)),"")&amp;""</f>
        <v>R</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V</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V001</v>
      </c>
      <c r="L132" s="23" t="str">
        <f t="shared" si="20"/>
        <v>M</v>
      </c>
      <c r="M132" s="23" t="str">
        <f>_xlfn.IFNA(INDEX(Grunddaten!$C$9:$BO$159,MATCH($A132,Input_Lieferant!$B$9:$B$158,0),MATCH(M$1,Grunddaten!$C$8:$BO$8,0)), "")&amp;""</f>
        <v>SAR7aL0AG</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04</v>
      </c>
      <c r="AM132" s="27"/>
      <c r="AN132" s="27"/>
      <c r="AO132" s="27"/>
      <c r="AP132" s="23" t="str">
        <f>_xlfn.IFNA(INDEX(Grunddaten!$C$9:$BO$159,MATCH($A132,Input_Lieferant!$B$9:$B$158,0),MATCH(AP$1,Grunddaten!$C$8:$BO$8,0)), "")&amp;""</f>
        <v>V5</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0389</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8000</v>
      </c>
      <c r="BY132" s="27"/>
      <c r="BZ132" s="27"/>
      <c r="CA132" s="27"/>
      <c r="CB132" s="27"/>
      <c r="CC132" s="27"/>
      <c r="CD132" s="23" t="str">
        <f>_xlfn.IFNA(INDEX('Systemmanager - Datenassistent'!$C$9:$BW$159,MATCH($A132,Input_Lieferant!$B$9:$B$158,0),MATCH(CD$1,'Systemmanager - Datenassistent'!$C$8:$BW$8,0)),"")&amp;""</f>
        <v>CM4BpDtzG</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X</v>
      </c>
      <c r="GI132" s="23" t="str">
        <f>_xlfn.IFNA(INDEX('Systemmanager - Datenassistent'!$C$9:$BW$159,MATCH($A132,Input_Lieferant!$B$9:$B$158,0),MATCH(GI$1,'Systemmanager - Datenassistent'!$C$8:$BW$8,0)),"")&amp;""</f>
        <v>N</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3" t="str">
        <f>_xlfn.IFNA(INDEX(Grunddaten!$C$9:$BO$159,MATCH($A132,Input_Lieferant!$B$9:$B$158,0),MATCH(GO$1,Grunddaten!$C$8:$BO$8,0)), "")&amp;""</f>
        <v/>
      </c>
      <c r="GP132" s="23" t="str">
        <f>_xlfn.IFNA(INDEX('Systemmanager - Datenassistent'!$C$9:$BW$159,MATCH($A132,Input_Lieferant!$B$9:$B$158,0),MATCH(GP$1,'Systemmanager - Datenassistent'!$C$8:$BW$8,0)),"")&amp;""</f>
        <v>R</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V</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V011</v>
      </c>
      <c r="L133" s="23" t="str">
        <f t="shared" si="20"/>
        <v>M</v>
      </c>
      <c r="M133" s="23" t="str">
        <f>_xlfn.IFNA(INDEX(Grunddaten!$C$9:$BO$159,MATCH($A133,Input_Lieferant!$B$9:$B$158,0),MATCH(M$1,Grunddaten!$C$8:$BO$8,0)), "")&amp;""</f>
        <v>TIEcZT7NO</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03</v>
      </c>
      <c r="AM133" s="27"/>
      <c r="AN133" s="27"/>
      <c r="AO133" s="27"/>
      <c r="AP133" s="23" t="str">
        <f>_xlfn.IFNA(INDEX(Grunddaten!$C$9:$BO$159,MATCH($A133,Input_Lieferant!$B$9:$B$158,0),MATCH(AP$1,Grunddaten!$C$8:$BO$8,0)), "")&amp;""</f>
        <v>V8</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0704</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9000</v>
      </c>
      <c r="BY133" s="27"/>
      <c r="BZ133" s="27"/>
      <c r="CA133" s="27"/>
      <c r="CB133" s="27"/>
      <c r="CC133" s="27"/>
      <c r="CD133" s="23" t="str">
        <f>_xlfn.IFNA(INDEX('Systemmanager - Datenassistent'!$C$9:$BW$159,MATCH($A133,Input_Lieferant!$B$9:$B$158,0),MATCH(CD$1,'Systemmanager - Datenassistent'!$C$8:$BW$8,0)),"")&amp;""</f>
        <v>q0RU5BJ06</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X</v>
      </c>
      <c r="GI133" s="23" t="str">
        <f>_xlfn.IFNA(INDEX('Systemmanager - Datenassistent'!$C$9:$BW$159,MATCH($A133,Input_Lieferant!$B$9:$B$158,0),MATCH(GI$1,'Systemmanager - Datenassistent'!$C$8:$BW$8,0)),"")&amp;""</f>
        <v>N</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3" t="str">
        <f>_xlfn.IFNA(INDEX(Grunddaten!$C$9:$BO$159,MATCH($A133,Input_Lieferant!$B$9:$B$158,0),MATCH(GO$1,Grunddaten!$C$8:$BO$8,0)), "")&amp;""</f>
        <v/>
      </c>
      <c r="GP133" s="23" t="str">
        <f>_xlfn.IFNA(INDEX('Systemmanager - Datenassistent'!$C$9:$BW$159,MATCH($A133,Input_Lieferant!$B$9:$B$158,0),MATCH(GP$1,'Systemmanager - Datenassistent'!$C$8:$BW$8,0)),"")&amp;""</f>
        <v>R</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N</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V011</v>
      </c>
      <c r="L134" s="23" t="str">
        <f t="shared" si="20"/>
        <v>M</v>
      </c>
      <c r="M134" s="23" t="str">
        <f>_xlfn.IFNA(INDEX(Grunddaten!$C$9:$BO$159,MATCH($A134,Input_Lieferant!$B$9:$B$158,0),MATCH(M$1,Grunddaten!$C$8:$BO$8,0)), "")&amp;""</f>
        <v>V3JCF52Pp</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04</v>
      </c>
      <c r="AM134" s="27"/>
      <c r="AN134" s="27"/>
      <c r="AO134" s="27"/>
      <c r="AP134" s="23" t="str">
        <f>_xlfn.IFNA(INDEX(Grunddaten!$C$9:$BO$159,MATCH($A134,Input_Lieferant!$B$9:$B$158,0),MATCH(AP$1,Grunddaten!$C$8:$BO$8,0)), "")&amp;""</f>
        <v>V3</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0752</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7000</v>
      </c>
      <c r="BY134" s="27"/>
      <c r="BZ134" s="27"/>
      <c r="CA134" s="27"/>
      <c r="CB134" s="27"/>
      <c r="CC134" s="27"/>
      <c r="CD134" s="23" t="str">
        <f>_xlfn.IFNA(INDEX('Systemmanager - Datenassistent'!$C$9:$BW$159,MATCH($A134,Input_Lieferant!$B$9:$B$158,0),MATCH(CD$1,'Systemmanager - Datenassistent'!$C$8:$BW$8,0)),"")&amp;""</f>
        <v>tU8mwSWl8</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X</v>
      </c>
      <c r="GI134" s="23" t="str">
        <f>_xlfn.IFNA(INDEX('Systemmanager - Datenassistent'!$C$9:$BW$159,MATCH($A134,Input_Lieferant!$B$9:$B$158,0),MATCH(GI$1,'Systemmanager - Datenassistent'!$C$8:$BW$8,0)),"")&amp;""</f>
        <v>N</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3" t="str">
        <f>_xlfn.IFNA(INDEX(Grunddaten!$C$9:$BO$159,MATCH($A134,Input_Lieferant!$B$9:$B$158,0),MATCH(GO$1,Grunddaten!$C$8:$BO$8,0)), "")&amp;""</f>
        <v/>
      </c>
      <c r="GP134" s="23" t="str">
        <f>_xlfn.IFNA(INDEX('Systemmanager - Datenassistent'!$C$9:$BW$159,MATCH($A134,Input_Lieferant!$B$9:$B$158,0),MATCH(GP$1,'Systemmanager - Datenassistent'!$C$8:$BW$8,0)),"")&amp;""</f>
        <v>R</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V</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V002</v>
      </c>
      <c r="L135" s="23" t="str">
        <f t="shared" si="20"/>
        <v>M</v>
      </c>
      <c r="M135" s="23" t="str">
        <f>_xlfn.IFNA(INDEX(Grunddaten!$C$9:$BO$159,MATCH($A135,Input_Lieferant!$B$9:$B$158,0),MATCH(M$1,Grunddaten!$C$8:$BO$8,0)), "")&amp;""</f>
        <v>N9byTGl3K</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04</v>
      </c>
      <c r="AM135" s="27"/>
      <c r="AN135" s="27"/>
      <c r="AO135" s="27"/>
      <c r="AP135" s="23" t="str">
        <f>_xlfn.IFNA(INDEX(Grunddaten!$C$9:$BO$159,MATCH($A135,Input_Lieferant!$B$9:$B$158,0),MATCH(AP$1,Grunddaten!$C$8:$BO$8,0)), "")&amp;""</f>
        <v>V2</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0969</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7000</v>
      </c>
      <c r="BY135" s="27"/>
      <c r="BZ135" s="27"/>
      <c r="CA135" s="27"/>
      <c r="CB135" s="27"/>
      <c r="CC135" s="27"/>
      <c r="CD135" s="23" t="str">
        <f>_xlfn.IFNA(INDEX('Systemmanager - Datenassistent'!$C$9:$BW$159,MATCH($A135,Input_Lieferant!$B$9:$B$158,0),MATCH(CD$1,'Systemmanager - Datenassistent'!$C$8:$BW$8,0)),"")&amp;""</f>
        <v>Fj21NSOO1</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X</v>
      </c>
      <c r="GI135" s="23" t="str">
        <f>_xlfn.IFNA(INDEX('Systemmanager - Datenassistent'!$C$9:$BW$159,MATCH($A135,Input_Lieferant!$B$9:$B$158,0),MATCH(GI$1,'Systemmanager - Datenassistent'!$C$8:$BW$8,0)),"")&amp;""</f>
        <v>N</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3" t="str">
        <f>_xlfn.IFNA(INDEX(Grunddaten!$C$9:$BO$159,MATCH($A135,Input_Lieferant!$B$9:$B$158,0),MATCH(GO$1,Grunddaten!$C$8:$BO$8,0)), "")&amp;""</f>
        <v/>
      </c>
      <c r="GP135" s="23" t="str">
        <f>_xlfn.IFNA(INDEX('Systemmanager - Datenassistent'!$C$9:$BW$159,MATCH($A135,Input_Lieferant!$B$9:$B$158,0),MATCH(GP$1,'Systemmanager - Datenassistent'!$C$8:$BW$8,0)),"")&amp;""</f>
        <v>R</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R</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V010</v>
      </c>
      <c r="L136" s="23" t="str">
        <f t="shared" si="20"/>
        <v>M</v>
      </c>
      <c r="M136" s="23" t="str">
        <f>_xlfn.IFNA(INDEX(Grunddaten!$C$9:$BO$159,MATCH($A136,Input_Lieferant!$B$9:$B$158,0),MATCH(M$1,Grunddaten!$C$8:$BO$8,0)), "")&amp;""</f>
        <v>d9cp4yBZj</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03</v>
      </c>
      <c r="AM136" s="27"/>
      <c r="AN136" s="27"/>
      <c r="AO136" s="27"/>
      <c r="AP136" s="23" t="str">
        <f>_xlfn.IFNA(INDEX(Grunddaten!$C$9:$BO$159,MATCH($A136,Input_Lieferant!$B$9:$B$158,0),MATCH(AP$1,Grunddaten!$C$8:$BO$8,0)), "")&amp;""</f>
        <v>V0</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0304</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9000</v>
      </c>
      <c r="BY136" s="27"/>
      <c r="BZ136" s="27"/>
      <c r="CA136" s="27"/>
      <c r="CB136" s="27"/>
      <c r="CC136" s="27"/>
      <c r="CD136" s="23" t="str">
        <f>_xlfn.IFNA(INDEX('Systemmanager - Datenassistent'!$C$9:$BW$159,MATCH($A136,Input_Lieferant!$B$9:$B$158,0),MATCH(CD$1,'Systemmanager - Datenassistent'!$C$8:$BW$8,0)),"")&amp;""</f>
        <v>rcUPtUJYw</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X</v>
      </c>
      <c r="GI136" s="23" t="str">
        <f>_xlfn.IFNA(INDEX('Systemmanager - Datenassistent'!$C$9:$BW$159,MATCH($A136,Input_Lieferant!$B$9:$B$158,0),MATCH(GI$1,'Systemmanager - Datenassistent'!$C$8:$BW$8,0)),"")&amp;""</f>
        <v>N</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3" t="str">
        <f>_xlfn.IFNA(INDEX(Grunddaten!$C$9:$BO$159,MATCH($A136,Input_Lieferant!$B$9:$B$158,0),MATCH(GO$1,Grunddaten!$C$8:$BO$8,0)), "")&amp;""</f>
        <v/>
      </c>
      <c r="GP136" s="23" t="str">
        <f>_xlfn.IFNA(INDEX('Systemmanager - Datenassistent'!$C$9:$BW$159,MATCH($A136,Input_Lieferant!$B$9:$B$158,0),MATCH(GP$1,'Systemmanager - Datenassistent'!$C$8:$BW$8,0)),"")&amp;""</f>
        <v>R</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R</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V099</v>
      </c>
      <c r="L137" s="23" t="str">
        <f t="shared" si="20"/>
        <v>M</v>
      </c>
      <c r="M137" s="23" t="str">
        <f>_xlfn.IFNA(INDEX(Grunddaten!$C$9:$BO$159,MATCH($A137,Input_Lieferant!$B$9:$B$158,0),MATCH(M$1,Grunddaten!$C$8:$BO$8,0)), "")&amp;""</f>
        <v>QGdAbE5fZ</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00</v>
      </c>
      <c r="AM137" s="27"/>
      <c r="AN137" s="27"/>
      <c r="AO137" s="27"/>
      <c r="AP137" s="23" t="str">
        <f>_xlfn.IFNA(INDEX(Grunddaten!$C$9:$BO$159,MATCH($A137,Input_Lieferant!$B$9:$B$158,0),MATCH(AP$1,Grunddaten!$C$8:$BO$8,0)), "")&amp;""</f>
        <v>V5</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0969</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1000</v>
      </c>
      <c r="BY137" s="27"/>
      <c r="BZ137" s="27"/>
      <c r="CA137" s="27"/>
      <c r="CB137" s="27"/>
      <c r="CC137" s="27"/>
      <c r="CD137" s="23" t="str">
        <f>_xlfn.IFNA(INDEX('Systemmanager - Datenassistent'!$C$9:$BW$159,MATCH($A137,Input_Lieferant!$B$9:$B$158,0),MATCH(CD$1,'Systemmanager - Datenassistent'!$C$8:$BW$8,0)),"")&amp;""</f>
        <v>JzCLXfN1T</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X</v>
      </c>
      <c r="GI137" s="23" t="str">
        <f>_xlfn.IFNA(INDEX('Systemmanager - Datenassistent'!$C$9:$BW$159,MATCH($A137,Input_Lieferant!$B$9:$B$158,0),MATCH(GI$1,'Systemmanager - Datenassistent'!$C$8:$BW$8,0)),"")&amp;""</f>
        <v>N</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3" t="str">
        <f>_xlfn.IFNA(INDEX(Grunddaten!$C$9:$BO$159,MATCH($A137,Input_Lieferant!$B$9:$B$158,0),MATCH(GO$1,Grunddaten!$C$8:$BO$8,0)), "")&amp;""</f>
        <v/>
      </c>
      <c r="GP137" s="23" t="str">
        <f>_xlfn.IFNA(INDEX('Systemmanager - Datenassistent'!$C$9:$BW$159,MATCH($A137,Input_Lieferant!$B$9:$B$158,0),MATCH(GP$1,'Systemmanager - Datenassistent'!$C$8:$BW$8,0)),"")&amp;""</f>
        <v>R</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R</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V099</v>
      </c>
      <c r="L138" s="23" t="str">
        <f t="shared" si="20"/>
        <v>M</v>
      </c>
      <c r="M138" s="23" t="str">
        <f>_xlfn.IFNA(INDEX(Grunddaten!$C$9:$BO$159,MATCH($A138,Input_Lieferant!$B$9:$B$158,0),MATCH(M$1,Grunddaten!$C$8:$BO$8,0)), "")&amp;""</f>
        <v>rz20SB7rU</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02</v>
      </c>
      <c r="AM138" s="27"/>
      <c r="AN138" s="27"/>
      <c r="AO138" s="27"/>
      <c r="AP138" s="23" t="str">
        <f>_xlfn.IFNA(INDEX(Grunddaten!$C$9:$BO$159,MATCH($A138,Input_Lieferant!$B$9:$B$158,0),MATCH(AP$1,Grunddaten!$C$8:$BO$8,0)), "")&amp;""</f>
        <v>V1</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0459</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8000</v>
      </c>
      <c r="BY138" s="27"/>
      <c r="BZ138" s="27"/>
      <c r="CA138" s="27"/>
      <c r="CB138" s="27"/>
      <c r="CC138" s="27"/>
      <c r="CD138" s="23" t="str">
        <f>_xlfn.IFNA(INDEX('Systemmanager - Datenassistent'!$C$9:$BW$159,MATCH($A138,Input_Lieferant!$B$9:$B$158,0),MATCH(CD$1,'Systemmanager - Datenassistent'!$C$8:$BW$8,0)),"")&amp;""</f>
        <v>xxL7q4O3Y</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X</v>
      </c>
      <c r="GI138" s="23" t="str">
        <f>_xlfn.IFNA(INDEX('Systemmanager - Datenassistent'!$C$9:$BW$159,MATCH($A138,Input_Lieferant!$B$9:$B$158,0),MATCH(GI$1,'Systemmanager - Datenassistent'!$C$8:$BW$8,0)),"")&amp;""</f>
        <v>N</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3" t="str">
        <f>_xlfn.IFNA(INDEX(Grunddaten!$C$9:$BO$159,MATCH($A138,Input_Lieferant!$B$9:$B$158,0),MATCH(GO$1,Grunddaten!$C$8:$BO$8,0)), "")&amp;""</f>
        <v/>
      </c>
      <c r="GP138" s="23" t="str">
        <f>_xlfn.IFNA(INDEX('Systemmanager - Datenassistent'!$C$9:$BW$159,MATCH($A138,Input_Lieferant!$B$9:$B$158,0),MATCH(GP$1,'Systemmanager - Datenassistent'!$C$8:$BW$8,0)),"")&amp;""</f>
        <v>R</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N</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V006</v>
      </c>
      <c r="L139" s="23" t="str">
        <f t="shared" si="20"/>
        <v>M</v>
      </c>
      <c r="M139" s="23" t="str">
        <f>_xlfn.IFNA(INDEX(Grunddaten!$C$9:$BO$159,MATCH($A139,Input_Lieferant!$B$9:$B$158,0),MATCH(M$1,Grunddaten!$C$8:$BO$8,0)), "")&amp;""</f>
        <v>78VgipniZ</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01</v>
      </c>
      <c r="AM139" s="27"/>
      <c r="AN139" s="27"/>
      <c r="AO139" s="27"/>
      <c r="AP139" s="23" t="str">
        <f>_xlfn.IFNA(INDEX(Grunddaten!$C$9:$BO$159,MATCH($A139,Input_Lieferant!$B$9:$B$158,0),MATCH(AP$1,Grunddaten!$C$8:$BO$8,0)), "")&amp;""</f>
        <v>V3</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0883</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3000</v>
      </c>
      <c r="BY139" s="27"/>
      <c r="BZ139" s="27"/>
      <c r="CA139" s="27"/>
      <c r="CB139" s="27"/>
      <c r="CC139" s="27"/>
      <c r="CD139" s="23" t="str">
        <f>_xlfn.IFNA(INDEX('Systemmanager - Datenassistent'!$C$9:$BW$159,MATCH($A139,Input_Lieferant!$B$9:$B$158,0),MATCH(CD$1,'Systemmanager - Datenassistent'!$C$8:$BW$8,0)),"")&amp;""</f>
        <v>UdOV3K2lJ</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X</v>
      </c>
      <c r="GI139" s="23" t="str">
        <f>_xlfn.IFNA(INDEX('Systemmanager - Datenassistent'!$C$9:$BW$159,MATCH($A139,Input_Lieferant!$B$9:$B$158,0),MATCH(GI$1,'Systemmanager - Datenassistent'!$C$8:$BW$8,0)),"")&amp;""</f>
        <v>M</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3" t="str">
        <f>_xlfn.IFNA(INDEX(Grunddaten!$C$9:$BO$159,MATCH($A139,Input_Lieferant!$B$9:$B$158,0),MATCH(GO$1,Grunddaten!$C$8:$BO$8,0)), "")&amp;""</f>
        <v/>
      </c>
      <c r="GP139" s="23" t="str">
        <f>_xlfn.IFNA(INDEX('Systemmanager - Datenassistent'!$C$9:$BW$159,MATCH($A139,Input_Lieferant!$B$9:$B$158,0),MATCH(GP$1,'Systemmanager - Datenassistent'!$C$8:$BW$8,0)),"")&amp;""</f>
        <v>R</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R</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V015</v>
      </c>
      <c r="L140" s="23" t="str">
        <f t="shared" si="20"/>
        <v>M</v>
      </c>
      <c r="M140" s="23" t="str">
        <f>_xlfn.IFNA(INDEX(Grunddaten!$C$9:$BO$159,MATCH($A140,Input_Lieferant!$B$9:$B$158,0),MATCH(M$1,Grunddaten!$C$8:$BO$8,0)), "")&amp;""</f>
        <v>T0sexCh5x</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04</v>
      </c>
      <c r="AM140" s="27"/>
      <c r="AN140" s="27"/>
      <c r="AO140" s="27"/>
      <c r="AP140" s="23" t="str">
        <f>_xlfn.IFNA(INDEX(Grunddaten!$C$9:$BO$159,MATCH($A140,Input_Lieferant!$B$9:$B$158,0),MATCH(AP$1,Grunddaten!$C$8:$BO$8,0)), "")&amp;""</f>
        <v>V0</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0590</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9000</v>
      </c>
      <c r="BY140" s="27"/>
      <c r="BZ140" s="27"/>
      <c r="CA140" s="27"/>
      <c r="CB140" s="27"/>
      <c r="CC140" s="27"/>
      <c r="CD140" s="23" t="str">
        <f>_xlfn.IFNA(INDEX('Systemmanager - Datenassistent'!$C$9:$BW$159,MATCH($A140,Input_Lieferant!$B$9:$B$158,0),MATCH(CD$1,'Systemmanager - Datenassistent'!$C$8:$BW$8,0)),"")&amp;""</f>
        <v>dG3TvZ5RY</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X</v>
      </c>
      <c r="GI140" s="23" t="str">
        <f>_xlfn.IFNA(INDEX('Systemmanager - Datenassistent'!$C$9:$BW$159,MATCH($A140,Input_Lieferant!$B$9:$B$158,0),MATCH(GI$1,'Systemmanager - Datenassistent'!$C$8:$BW$8,0)),"")&amp;""</f>
        <v>M</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3" t="str">
        <f>_xlfn.IFNA(INDEX(Grunddaten!$C$9:$BO$159,MATCH($A140,Input_Lieferant!$B$9:$B$158,0),MATCH(GO$1,Grunddaten!$C$8:$BO$8,0)), "")&amp;""</f>
        <v/>
      </c>
      <c r="GP140" s="23" t="str">
        <f>_xlfn.IFNA(INDEX('Systemmanager - Datenassistent'!$C$9:$BW$159,MATCH($A140,Input_Lieferant!$B$9:$B$158,0),MATCH(GP$1,'Systemmanager - Datenassistent'!$C$8:$BW$8,0)),"")&amp;""</f>
        <v>R</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V</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V012</v>
      </c>
      <c r="L141" s="23" t="str">
        <f t="shared" si="20"/>
        <v>M</v>
      </c>
      <c r="M141" s="23" t="str">
        <f>_xlfn.IFNA(INDEX(Grunddaten!$C$9:$BO$159,MATCH($A141,Input_Lieferant!$B$9:$B$158,0),MATCH(M$1,Grunddaten!$C$8:$BO$8,0)), "")&amp;""</f>
        <v>YTIyO2zzq</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03</v>
      </c>
      <c r="AM141" s="27"/>
      <c r="AN141" s="27"/>
      <c r="AO141" s="27"/>
      <c r="AP141" s="23" t="str">
        <f>_xlfn.IFNA(INDEX(Grunddaten!$C$9:$BO$159,MATCH($A141,Input_Lieferant!$B$9:$B$158,0),MATCH(AP$1,Grunddaten!$C$8:$BO$8,0)), "")&amp;""</f>
        <v>V4</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0817</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5000</v>
      </c>
      <c r="BY141" s="27"/>
      <c r="BZ141" s="27"/>
      <c r="CA141" s="27"/>
      <c r="CB141" s="27"/>
      <c r="CC141" s="27"/>
      <c r="CD141" s="23" t="str">
        <f>_xlfn.IFNA(INDEX('Systemmanager - Datenassistent'!$C$9:$BW$159,MATCH($A141,Input_Lieferant!$B$9:$B$158,0),MATCH(CD$1,'Systemmanager - Datenassistent'!$C$8:$BW$8,0)),"")&amp;""</f>
        <v>xomcEMlgv</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X</v>
      </c>
      <c r="GI141" s="23" t="str">
        <f>_xlfn.IFNA(INDEX('Systemmanager - Datenassistent'!$C$9:$BW$159,MATCH($A141,Input_Lieferant!$B$9:$B$158,0),MATCH(GI$1,'Systemmanager - Datenassistent'!$C$8:$BW$8,0)),"")&amp;""</f>
        <v>N</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3" t="str">
        <f>_xlfn.IFNA(INDEX(Grunddaten!$C$9:$BO$159,MATCH($A141,Input_Lieferant!$B$9:$B$158,0),MATCH(GO$1,Grunddaten!$C$8:$BO$8,0)), "")&amp;""</f>
        <v/>
      </c>
      <c r="GP141" s="23" t="str">
        <f>_xlfn.IFNA(INDEX('Systemmanager - Datenassistent'!$C$9:$BW$159,MATCH($A141,Input_Lieferant!$B$9:$B$158,0),MATCH(GP$1,'Systemmanager - Datenassistent'!$C$8:$BW$8,0)),"")&amp;""</f>
        <v>R</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N</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V001</v>
      </c>
      <c r="L142" s="23" t="str">
        <f t="shared" si="20"/>
        <v>M</v>
      </c>
      <c r="M142" s="23" t="str">
        <f>_xlfn.IFNA(INDEX(Grunddaten!$C$9:$BO$159,MATCH($A142,Input_Lieferant!$B$9:$B$158,0),MATCH(M$1,Grunddaten!$C$8:$BO$8,0)), "")&amp;""</f>
        <v>tdIQH1Kfr</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03</v>
      </c>
      <c r="AM142" s="27"/>
      <c r="AN142" s="27"/>
      <c r="AO142" s="27"/>
      <c r="AP142" s="23" t="str">
        <f>_xlfn.IFNA(INDEX(Grunddaten!$C$9:$BO$159,MATCH($A142,Input_Lieferant!$B$9:$B$158,0),MATCH(AP$1,Grunddaten!$C$8:$BO$8,0)), "")&amp;""</f>
        <v>V1</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0353</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1000</v>
      </c>
      <c r="BY142" s="27"/>
      <c r="BZ142" s="27"/>
      <c r="CA142" s="27"/>
      <c r="CB142" s="27"/>
      <c r="CC142" s="27"/>
      <c r="CD142" s="23" t="str">
        <f>_xlfn.IFNA(INDEX('Systemmanager - Datenassistent'!$C$9:$BW$159,MATCH($A142,Input_Lieferant!$B$9:$B$158,0),MATCH(CD$1,'Systemmanager - Datenassistent'!$C$8:$BW$8,0)),"")&amp;""</f>
        <v>JwNDSXl1s</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X</v>
      </c>
      <c r="GI142" s="23" t="str">
        <f>_xlfn.IFNA(INDEX('Systemmanager - Datenassistent'!$C$9:$BW$159,MATCH($A142,Input_Lieferant!$B$9:$B$158,0),MATCH(GI$1,'Systemmanager - Datenassistent'!$C$8:$BW$8,0)),"")&amp;""</f>
        <v>M</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3" t="str">
        <f>_xlfn.IFNA(INDEX(Grunddaten!$C$9:$BO$159,MATCH($A142,Input_Lieferant!$B$9:$B$158,0),MATCH(GO$1,Grunddaten!$C$8:$BO$8,0)), "")&amp;""</f>
        <v/>
      </c>
      <c r="GP142" s="23" t="str">
        <f>_xlfn.IFNA(INDEX('Systemmanager - Datenassistent'!$C$9:$BW$159,MATCH($A142,Input_Lieferant!$B$9:$B$158,0),MATCH(GP$1,'Systemmanager - Datenassistent'!$C$8:$BW$8,0)),"")&amp;""</f>
        <v>R</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R</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V007</v>
      </c>
      <c r="L143" s="23" t="str">
        <f t="shared" si="20"/>
        <v>M</v>
      </c>
      <c r="M143" s="23" t="str">
        <f>_xlfn.IFNA(INDEX(Grunddaten!$C$9:$BO$159,MATCH($A143,Input_Lieferant!$B$9:$B$158,0),MATCH(M$1,Grunddaten!$C$8:$BO$8,0)), "")&amp;""</f>
        <v>D4cuqpA75</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04</v>
      </c>
      <c r="AM143" s="27"/>
      <c r="AN143" s="27"/>
      <c r="AO143" s="27"/>
      <c r="AP143" s="23" t="str">
        <f>_xlfn.IFNA(INDEX(Grunddaten!$C$9:$BO$159,MATCH($A143,Input_Lieferant!$B$9:$B$158,0),MATCH(AP$1,Grunddaten!$C$8:$BO$8,0)), "")&amp;""</f>
        <v>V1</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0918</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7000</v>
      </c>
      <c r="BY143" s="27"/>
      <c r="BZ143" s="27"/>
      <c r="CA143" s="27"/>
      <c r="CB143" s="27"/>
      <c r="CC143" s="27"/>
      <c r="CD143" s="23" t="str">
        <f>_xlfn.IFNA(INDEX('Systemmanager - Datenassistent'!$C$9:$BW$159,MATCH($A143,Input_Lieferant!$B$9:$B$158,0),MATCH(CD$1,'Systemmanager - Datenassistent'!$C$8:$BW$8,0)),"")&amp;""</f>
        <v>Mor6yh9Jt</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X</v>
      </c>
      <c r="GI143" s="23" t="str">
        <f>_xlfn.IFNA(INDEX('Systemmanager - Datenassistent'!$C$9:$BW$159,MATCH($A143,Input_Lieferant!$B$9:$B$158,0),MATCH(GI$1,'Systemmanager - Datenassistent'!$C$8:$BW$8,0)),"")&amp;""</f>
        <v>M</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3" t="str">
        <f>_xlfn.IFNA(INDEX(Grunddaten!$C$9:$BO$159,MATCH($A143,Input_Lieferant!$B$9:$B$158,0),MATCH(GO$1,Grunddaten!$C$8:$BO$8,0)), "")&amp;""</f>
        <v/>
      </c>
      <c r="GP143" s="23" t="str">
        <f>_xlfn.IFNA(INDEX('Systemmanager - Datenassistent'!$C$9:$BW$159,MATCH($A143,Input_Lieferant!$B$9:$B$158,0),MATCH(GP$1,'Systemmanager - Datenassistent'!$C$8:$BW$8,0)),"")&amp;""</f>
        <v>R</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N</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V011</v>
      </c>
      <c r="L144" s="23" t="str">
        <f t="shared" si="20"/>
        <v>M</v>
      </c>
      <c r="M144" s="23" t="str">
        <f>_xlfn.IFNA(INDEX(Grunddaten!$C$9:$BO$159,MATCH($A144,Input_Lieferant!$B$9:$B$158,0),MATCH(M$1,Grunddaten!$C$8:$BO$8,0)), "")&amp;""</f>
        <v>7IfQEy0tJ</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00</v>
      </c>
      <c r="AM144" s="27"/>
      <c r="AN144" s="27"/>
      <c r="AO144" s="27"/>
      <c r="AP144" s="23" t="str">
        <f>_xlfn.IFNA(INDEX(Grunddaten!$C$9:$BO$159,MATCH($A144,Input_Lieferant!$B$9:$B$158,0),MATCH(AP$1,Grunddaten!$C$8:$BO$8,0)), "")&amp;""</f>
        <v>V1</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0483</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3000</v>
      </c>
      <c r="BY144" s="27"/>
      <c r="BZ144" s="27"/>
      <c r="CA144" s="27"/>
      <c r="CB144" s="27"/>
      <c r="CC144" s="27"/>
      <c r="CD144" s="23" t="str">
        <f>_xlfn.IFNA(INDEX('Systemmanager - Datenassistent'!$C$9:$BW$159,MATCH($A144,Input_Lieferant!$B$9:$B$158,0),MATCH(CD$1,'Systemmanager - Datenassistent'!$C$8:$BW$8,0)),"")&amp;""</f>
        <v>ycBTeXJPW</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X</v>
      </c>
      <c r="GI144" s="23" t="str">
        <f>_xlfn.IFNA(INDEX('Systemmanager - Datenassistent'!$C$9:$BW$159,MATCH($A144,Input_Lieferant!$B$9:$B$158,0),MATCH(GI$1,'Systemmanager - Datenassistent'!$C$8:$BW$8,0)),"")&amp;""</f>
        <v>M</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3" t="str">
        <f>_xlfn.IFNA(INDEX(Grunddaten!$C$9:$BO$159,MATCH($A144,Input_Lieferant!$B$9:$B$158,0),MATCH(GO$1,Grunddaten!$C$8:$BO$8,0)), "")&amp;""</f>
        <v/>
      </c>
      <c r="GP144" s="23" t="str">
        <f>_xlfn.IFNA(INDEX('Systemmanager - Datenassistent'!$C$9:$BW$159,MATCH($A144,Input_Lieferant!$B$9:$B$158,0),MATCH(GP$1,'Systemmanager - Datenassistent'!$C$8:$BW$8,0)),"")&amp;""</f>
        <v>R</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R</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V005</v>
      </c>
      <c r="L145" s="23" t="str">
        <f t="shared" si="20"/>
        <v>M</v>
      </c>
      <c r="M145" s="23" t="str">
        <f>_xlfn.IFNA(INDEX(Grunddaten!$C$9:$BO$159,MATCH($A145,Input_Lieferant!$B$9:$B$158,0),MATCH(M$1,Grunddaten!$C$8:$BO$8,0)), "")&amp;""</f>
        <v>9TyEhKX6B</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04</v>
      </c>
      <c r="AM145" s="27"/>
      <c r="AN145" s="27"/>
      <c r="AO145" s="27"/>
      <c r="AP145" s="23" t="str">
        <f>_xlfn.IFNA(INDEX(Grunddaten!$C$9:$BO$159,MATCH($A145,Input_Lieferant!$B$9:$B$158,0),MATCH(AP$1,Grunddaten!$C$8:$BO$8,0)), "")&amp;""</f>
        <v>V0</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0497</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4000</v>
      </c>
      <c r="BY145" s="27"/>
      <c r="BZ145" s="27"/>
      <c r="CA145" s="27"/>
      <c r="CB145" s="27"/>
      <c r="CC145" s="27"/>
      <c r="CD145" s="23" t="str">
        <f>_xlfn.IFNA(INDEX('Systemmanager - Datenassistent'!$C$9:$BW$159,MATCH($A145,Input_Lieferant!$B$9:$B$158,0),MATCH(CD$1,'Systemmanager - Datenassistent'!$C$8:$BW$8,0)),"")&amp;""</f>
        <v>hWoZJIcFO</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X</v>
      </c>
      <c r="GI145" s="23" t="str">
        <f>_xlfn.IFNA(INDEX('Systemmanager - Datenassistent'!$C$9:$BW$159,MATCH($A145,Input_Lieferant!$B$9:$B$158,0),MATCH(GI$1,'Systemmanager - Datenassistent'!$C$8:$BW$8,0)),"")&amp;""</f>
        <v>N</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3" t="str">
        <f>_xlfn.IFNA(INDEX(Grunddaten!$C$9:$BO$159,MATCH($A145,Input_Lieferant!$B$9:$B$158,0),MATCH(GO$1,Grunddaten!$C$8:$BO$8,0)), "")&amp;""</f>
        <v/>
      </c>
      <c r="GP145" s="23" t="str">
        <f>_xlfn.IFNA(INDEX('Systemmanager - Datenassistent'!$C$9:$BW$159,MATCH($A145,Input_Lieferant!$B$9:$B$158,0),MATCH(GP$1,'Systemmanager - Datenassistent'!$C$8:$BW$8,0)),"")&amp;""</f>
        <v>R</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N</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V002</v>
      </c>
      <c r="L146" s="23" t="str">
        <f t="shared" si="20"/>
        <v>M</v>
      </c>
      <c r="M146" s="23" t="str">
        <f>_xlfn.IFNA(INDEX(Grunddaten!$C$9:$BO$159,MATCH($A146,Input_Lieferant!$B$9:$B$158,0),MATCH(M$1,Grunddaten!$C$8:$BO$8,0)), "")&amp;""</f>
        <v>KbDm23lyS</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01</v>
      </c>
      <c r="AM146" s="27"/>
      <c r="AN146" s="27"/>
      <c r="AO146" s="27"/>
      <c r="AP146" s="23" t="str">
        <f>_xlfn.IFNA(INDEX(Grunddaten!$C$9:$BO$159,MATCH($A146,Input_Lieferant!$B$9:$B$158,0),MATCH(AP$1,Grunddaten!$C$8:$BO$8,0)), "")&amp;""</f>
        <v>V1</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0353</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1000</v>
      </c>
      <c r="BY146" s="27"/>
      <c r="BZ146" s="27"/>
      <c r="CA146" s="27"/>
      <c r="CB146" s="27"/>
      <c r="CC146" s="27"/>
      <c r="CD146" s="23" t="str">
        <f>_xlfn.IFNA(INDEX('Systemmanager - Datenassistent'!$C$9:$BW$159,MATCH($A146,Input_Lieferant!$B$9:$B$158,0),MATCH(CD$1,'Systemmanager - Datenassistent'!$C$8:$BW$8,0)),"")&amp;""</f>
        <v>QHYDkJ11r</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X</v>
      </c>
      <c r="GI146" s="23" t="str">
        <f>_xlfn.IFNA(INDEX('Systemmanager - Datenassistent'!$C$9:$BW$159,MATCH($A146,Input_Lieferant!$B$9:$B$158,0),MATCH(GI$1,'Systemmanager - Datenassistent'!$C$8:$BW$8,0)),"")&amp;""</f>
        <v>M</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3" t="str">
        <f>_xlfn.IFNA(INDEX(Grunddaten!$C$9:$BO$159,MATCH($A146,Input_Lieferant!$B$9:$B$158,0),MATCH(GO$1,Grunddaten!$C$8:$BO$8,0)), "")&amp;""</f>
        <v/>
      </c>
      <c r="GP146" s="23" t="str">
        <f>_xlfn.IFNA(INDEX('Systemmanager - Datenassistent'!$C$9:$BW$159,MATCH($A146,Input_Lieferant!$B$9:$B$158,0),MATCH(GP$1,'Systemmanager - Datenassistent'!$C$8:$BW$8,0)),"")&amp;""</f>
        <v>R</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N</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V008</v>
      </c>
      <c r="L147" s="23" t="str">
        <f t="shared" si="20"/>
        <v>M</v>
      </c>
      <c r="M147" s="23" t="str">
        <f>_xlfn.IFNA(INDEX(Grunddaten!$C$9:$BO$159,MATCH($A147,Input_Lieferant!$B$9:$B$158,0),MATCH(M$1,Grunddaten!$C$8:$BO$8,0)), "")&amp;""</f>
        <v>r8BRSSX3f</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00</v>
      </c>
      <c r="AM147" s="27"/>
      <c r="AN147" s="27"/>
      <c r="AO147" s="27"/>
      <c r="AP147" s="23" t="str">
        <f>_xlfn.IFNA(INDEX(Grunddaten!$C$9:$BO$159,MATCH($A147,Input_Lieferant!$B$9:$B$158,0),MATCH(AP$1,Grunddaten!$C$8:$BO$8,0)), "")&amp;""</f>
        <v>V0</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0566</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4000</v>
      </c>
      <c r="BY147" s="27"/>
      <c r="BZ147" s="27"/>
      <c r="CA147" s="27"/>
      <c r="CB147" s="27"/>
      <c r="CC147" s="27"/>
      <c r="CD147" s="23" t="str">
        <f>_xlfn.IFNA(INDEX('Systemmanager - Datenassistent'!$C$9:$BW$159,MATCH($A147,Input_Lieferant!$B$9:$B$158,0),MATCH(CD$1,'Systemmanager - Datenassistent'!$C$8:$BW$8,0)),"")&amp;""</f>
        <v>wIK09N84g</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X</v>
      </c>
      <c r="GI147" s="23" t="str">
        <f>_xlfn.IFNA(INDEX('Systemmanager - Datenassistent'!$C$9:$BW$159,MATCH($A147,Input_Lieferant!$B$9:$B$158,0),MATCH(GI$1,'Systemmanager - Datenassistent'!$C$8:$BW$8,0)),"")&amp;""</f>
        <v>M</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3" t="str">
        <f>_xlfn.IFNA(INDEX(Grunddaten!$C$9:$BO$159,MATCH($A147,Input_Lieferant!$B$9:$B$158,0),MATCH(GO$1,Grunddaten!$C$8:$BO$8,0)), "")&amp;""</f>
        <v/>
      </c>
      <c r="GP147" s="23" t="str">
        <f>_xlfn.IFNA(INDEX('Systemmanager - Datenassistent'!$C$9:$BW$159,MATCH($A147,Input_Lieferant!$B$9:$B$158,0),MATCH(GP$1,'Systemmanager - Datenassistent'!$C$8:$BW$8,0)),"")&amp;""</f>
        <v>R</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V</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V007</v>
      </c>
      <c r="L148" s="23" t="str">
        <f t="shared" si="20"/>
        <v>M</v>
      </c>
      <c r="M148" s="23" t="str">
        <f>_xlfn.IFNA(INDEX(Grunddaten!$C$9:$BO$159,MATCH($A148,Input_Lieferant!$B$9:$B$158,0),MATCH(M$1,Grunddaten!$C$8:$BO$8,0)), "")&amp;""</f>
        <v>9otN9xYbv</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02</v>
      </c>
      <c r="AM148" s="27"/>
      <c r="AN148" s="27"/>
      <c r="AO148" s="27"/>
      <c r="AP148" s="23" t="str">
        <f>_xlfn.IFNA(INDEX(Grunddaten!$C$9:$BO$159,MATCH($A148,Input_Lieferant!$B$9:$B$158,0),MATCH(AP$1,Grunddaten!$C$8:$BO$8,0)), "")&amp;""</f>
        <v>V8</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0664</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6000</v>
      </c>
      <c r="BY148" s="27"/>
      <c r="BZ148" s="27"/>
      <c r="CA148" s="27"/>
      <c r="CB148" s="27"/>
      <c r="CC148" s="27"/>
      <c r="CD148" s="23" t="str">
        <f>_xlfn.IFNA(INDEX('Systemmanager - Datenassistent'!$C$9:$BW$159,MATCH($A148,Input_Lieferant!$B$9:$B$158,0),MATCH(CD$1,'Systemmanager - Datenassistent'!$C$8:$BW$8,0)),"")&amp;""</f>
        <v>WgKGVSfon</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X</v>
      </c>
      <c r="GI148" s="23" t="str">
        <f>_xlfn.IFNA(INDEX('Systemmanager - Datenassistent'!$C$9:$BW$159,MATCH($A148,Input_Lieferant!$B$9:$B$158,0),MATCH(GI$1,'Systemmanager - Datenassistent'!$C$8:$BW$8,0)),"")&amp;""</f>
        <v>M</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3" t="str">
        <f>_xlfn.IFNA(INDEX(Grunddaten!$C$9:$BO$159,MATCH($A148,Input_Lieferant!$B$9:$B$158,0),MATCH(GO$1,Grunddaten!$C$8:$BO$8,0)), "")&amp;""</f>
        <v/>
      </c>
      <c r="GP148" s="23" t="str">
        <f>_xlfn.IFNA(INDEX('Systemmanager - Datenassistent'!$C$9:$BW$159,MATCH($A148,Input_Lieferant!$B$9:$B$158,0),MATCH(GP$1,'Systemmanager - Datenassistent'!$C$8:$BW$8,0)),"")&amp;""</f>
        <v>R</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V</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V005</v>
      </c>
      <c r="L149" s="23" t="str">
        <f t="shared" si="20"/>
        <v>M</v>
      </c>
      <c r="M149" s="23" t="str">
        <f>_xlfn.IFNA(INDEX(Grunddaten!$C$9:$BO$159,MATCH($A149,Input_Lieferant!$B$9:$B$158,0),MATCH(M$1,Grunddaten!$C$8:$BO$8,0)), "")&amp;""</f>
        <v>hFyhpyjaW</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01</v>
      </c>
      <c r="AM149" s="27"/>
      <c r="AN149" s="27"/>
      <c r="AO149" s="27"/>
      <c r="AP149" s="23" t="str">
        <f>_xlfn.IFNA(INDEX(Grunddaten!$C$9:$BO$159,MATCH($A149,Input_Lieferant!$B$9:$B$158,0),MATCH(AP$1,Grunddaten!$C$8:$BO$8,0)), "")&amp;""</f>
        <v>V5</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0409</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9000</v>
      </c>
      <c r="BY149" s="27"/>
      <c r="BZ149" s="27"/>
      <c r="CA149" s="27"/>
      <c r="CB149" s="27"/>
      <c r="CC149" s="27"/>
      <c r="CD149" s="23" t="str">
        <f>_xlfn.IFNA(INDEX('Systemmanager - Datenassistent'!$C$9:$BW$159,MATCH($A149,Input_Lieferant!$B$9:$B$158,0),MATCH(CD$1,'Systemmanager - Datenassistent'!$C$8:$BW$8,0)),"")&amp;""</f>
        <v>ZMYaGf4gZ</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X</v>
      </c>
      <c r="GI149" s="23" t="str">
        <f>_xlfn.IFNA(INDEX('Systemmanager - Datenassistent'!$C$9:$BW$159,MATCH($A149,Input_Lieferant!$B$9:$B$158,0),MATCH(GI$1,'Systemmanager - Datenassistent'!$C$8:$BW$8,0)),"")&amp;""</f>
        <v>M</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3" t="str">
        <f>_xlfn.IFNA(INDEX(Grunddaten!$C$9:$BO$159,MATCH($A149,Input_Lieferant!$B$9:$B$158,0),MATCH(GO$1,Grunddaten!$C$8:$BO$8,0)), "")&amp;""</f>
        <v/>
      </c>
      <c r="GP149" s="23" t="str">
        <f>_xlfn.IFNA(INDEX('Systemmanager - Datenassistent'!$C$9:$BW$159,MATCH($A149,Input_Lieferant!$B$9:$B$158,0),MATCH(GP$1,'Systemmanager - Datenassistent'!$C$8:$BW$8,0)),"")&amp;""</f>
        <v>R</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R</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V001</v>
      </c>
      <c r="L150" s="23" t="str">
        <f t="shared" si="20"/>
        <v>M</v>
      </c>
      <c r="M150" s="23" t="str">
        <f>_xlfn.IFNA(INDEX(Grunddaten!$C$9:$BO$159,MATCH($A150,Input_Lieferant!$B$9:$B$158,0),MATCH(M$1,Grunddaten!$C$8:$BO$8,0)), "")&amp;""</f>
        <v>XqUzDp0KY</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04</v>
      </c>
      <c r="AM150" s="27"/>
      <c r="AN150" s="27"/>
      <c r="AO150" s="27"/>
      <c r="AP150" s="23" t="str">
        <f>_xlfn.IFNA(INDEX(Grunddaten!$C$9:$BO$159,MATCH($A150,Input_Lieferant!$B$9:$B$158,0),MATCH(AP$1,Grunddaten!$C$8:$BO$8,0)), "")&amp;""</f>
        <v>V6</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0903</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7000</v>
      </c>
      <c r="BY150" s="27"/>
      <c r="BZ150" s="27"/>
      <c r="CA150" s="27"/>
      <c r="CB150" s="27"/>
      <c r="CC150" s="27"/>
      <c r="CD150" s="23" t="str">
        <f>_xlfn.IFNA(INDEX('Systemmanager - Datenassistent'!$C$9:$BW$159,MATCH($A150,Input_Lieferant!$B$9:$B$158,0),MATCH(CD$1,'Systemmanager - Datenassistent'!$C$8:$BW$8,0)),"")&amp;""</f>
        <v>itr5nrdQk</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X</v>
      </c>
      <c r="GI150" s="23" t="str">
        <f>_xlfn.IFNA(INDEX('Systemmanager - Datenassistent'!$C$9:$BW$159,MATCH($A150,Input_Lieferant!$B$9:$B$158,0),MATCH(GI$1,'Systemmanager - Datenassistent'!$C$8:$BW$8,0)),"")&amp;""</f>
        <v>M</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3" t="str">
        <f>_xlfn.IFNA(INDEX(Grunddaten!$C$9:$BO$159,MATCH($A150,Input_Lieferant!$B$9:$B$158,0),MATCH(GO$1,Grunddaten!$C$8:$BO$8,0)), "")&amp;""</f>
        <v/>
      </c>
      <c r="GP150" s="23" t="str">
        <f>_xlfn.IFNA(INDEX('Systemmanager - Datenassistent'!$C$9:$BW$159,MATCH($A150,Input_Lieferant!$B$9:$B$158,0),MATCH(GP$1,'Systemmanager - Datenassistent'!$C$8:$BW$8,0)),"")&amp;""</f>
        <v>R</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N</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V007</v>
      </c>
      <c r="L151" s="23" t="str">
        <f t="shared" si="20"/>
        <v>M</v>
      </c>
      <c r="M151" s="23" t="str">
        <f>_xlfn.IFNA(INDEX(Grunddaten!$C$9:$BO$159,MATCH($A151,Input_Lieferant!$B$9:$B$158,0),MATCH(M$1,Grunddaten!$C$8:$BO$8,0)), "")&amp;""</f>
        <v>3j7MpL76F</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01</v>
      </c>
      <c r="AM151" s="27"/>
      <c r="AN151" s="27"/>
      <c r="AO151" s="27"/>
      <c r="AP151" s="23" t="str">
        <f>_xlfn.IFNA(INDEX(Grunddaten!$C$9:$BO$159,MATCH($A151,Input_Lieferant!$B$9:$B$158,0),MATCH(AP$1,Grunddaten!$C$8:$BO$8,0)), "")&amp;""</f>
        <v>V5</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0412</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4000</v>
      </c>
      <c r="BY151" s="27"/>
      <c r="BZ151" s="27"/>
      <c r="CA151" s="27"/>
      <c r="CB151" s="27"/>
      <c r="CC151" s="27"/>
      <c r="CD151" s="23" t="str">
        <f>_xlfn.IFNA(INDEX('Systemmanager - Datenassistent'!$C$9:$BW$159,MATCH($A151,Input_Lieferant!$B$9:$B$158,0),MATCH(CD$1,'Systemmanager - Datenassistent'!$C$8:$BW$8,0)),"")&amp;""</f>
        <v>JC2YD0xPQ</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X</v>
      </c>
      <c r="GI151" s="23" t="str">
        <f>_xlfn.IFNA(INDEX('Systemmanager - Datenassistent'!$C$9:$BW$159,MATCH($A151,Input_Lieferant!$B$9:$B$158,0),MATCH(GI$1,'Systemmanager - Datenassistent'!$C$8:$BW$8,0)),"")&amp;""</f>
        <v>N</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3" t="str">
        <f>_xlfn.IFNA(INDEX(Grunddaten!$C$9:$BO$159,MATCH($A151,Input_Lieferant!$B$9:$B$158,0),MATCH(GO$1,Grunddaten!$C$8:$BO$8,0)), "")&amp;""</f>
        <v/>
      </c>
      <c r="GP151" s="23" t="str">
        <f>_xlfn.IFNA(INDEX('Systemmanager - Datenassistent'!$C$9:$BW$159,MATCH($A151,Input_Lieferant!$B$9:$B$158,0),MATCH(GP$1,'Systemmanager - Datenassistent'!$C$8:$BW$8,0)),"")&amp;""</f>
        <v>R</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R</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Materialkurztext DE 1</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Materialkurztext FR 1</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Materialkurztext EN 1</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Materialkurztext DE 2</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Materialkurztext FR 2</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Materialkurztext EN 2</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Materialkurztext DE 3</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Materialkurztext FR 3</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Materialkurztext EN 3</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Materialkurztext DE 4</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Materialkurztext FR 4</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Materialkurztext EN 4</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Materialkurztext DE 5</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Materialkurztext FR 5</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Materialkurztext EN 5</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Materialkurztext DE 6</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Materialkurztext FR 6</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Materialkurztext EN 6</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Materialkurztext DE 7</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Materialkurztext FR 7</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Materialkurztext EN 7</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Materialkurztext DE 8</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Materialkurztext FR 8</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Materialkurztext EN 8</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Materialkurztext DE 9</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Materialkurztext FR 9</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Materialkurztext EN 9</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Materialkurztext DE 10</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Materialkurztext FR 10</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Materialkurztext EN 10</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Materialkurztext DE 11</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Materialkurztext FR 11</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Materialkurztext EN 11</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Materialkurztext DE 12</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Materialkurztext FR 12</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Materialkurztext EN 12</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Materialkurztext DE 13</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Materialkurztext FR 13</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Materialkurztext EN 13</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Materialkurztext DE 14</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Materialkurztext FR 14</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Materialkurztext EN 14</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Materialkurztext DE 15</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Materialkurztext FR 15</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Materialkurztext EN 15</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Materialkurztext DE 16</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Materialkurztext FR 16</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Materialkurztext EN 16</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Materialkurztext DE 17</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Materialkurztext FR 17</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Materialkurztext EN 17</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Materialkurztext DE 18</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Materialkurztext FR 18</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Materialkurztext EN 18</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Materialkurztext DE 19</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Materialkurztext FR 19</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Materialkurztext EN 19</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Materialkurztext DE 20</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Materialkurztext FR 20</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Materialkurztext EN 20</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Materialkurztext DE 21</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Materialkurztext FR 21</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Materialkurztext EN 21</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Materialkurztext DE 22</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Materialkurztext FR 22</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Materialkurztext EN 22</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Materialkurztext DE 23</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Materialkurztext FR 23</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Materialkurztext EN 23</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Materialkurztext DE 24</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Materialkurztext FR 24</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Materialkurztext EN 24</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Materialkurztext DE 25</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Materialkurztext FR 25</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Materialkurztext EN 25</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Materialkurztext DE 26</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Materialkurztext FR 26</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Materialkurztext EN 26</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Materialkurztext DE 27</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Materialkurztext FR 27</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Materialkurztext EN 27</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Materialkurztext DE 28</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Materialkurztext FR 28</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Materialkurztext EN 28</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Materialkurztext DE 29</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Materialkurztext FR 29</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Materialkurztext EN 29</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Materialkurztext DE 30</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Materialkurztext FR 30</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Materialkurztext EN 30</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Materialkurztext DE 31</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Materialkurztext FR 31</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Materialkurztext EN 31</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Materialkurztext DE 32</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Materialkurztext FR 32</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Materialkurztext EN 32</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Materialkurztext DE 33</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Materialkurztext FR 33</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Materialkurztext EN 33</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Materialkurztext DE 34</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Materialkurztext FR 34</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Materialkurztext EN 34</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Materialkurztext DE 35</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Materialkurztext FR 35</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Materialkurztext EN 35</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Materialkurztext DE 36</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Materialkurztext FR 36</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Materialkurztext EN 36</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Materialkurztext DE 37</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Materialkurztext FR 37</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Materialkurztext EN 37</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Materialkurztext DE 38</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Materialkurztext FR 38</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Materialkurztext EN 38</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Materialkurztext DE 39</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Materialkurztext FR 39</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Materialkurztext EN 39</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Materialkurztext DE 40</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Materialkurztext FR 40</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Materialkurztext EN 40</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Materialkurztext DE 41</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Materialkurztext FR 41</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Materialkurztext EN 41</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Materialkurztext DE 42</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Materialkurztext FR 42</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Materialkurztext EN 42</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Materialkurztext DE 43</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Materialkurztext FR 43</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Materialkurztext EN 43</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Materialkurztext DE 44</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Materialkurztext FR 44</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Materialkurztext EN 44</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Materialkurztext DE 45</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Materialkurztext FR 45</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Materialkurztext EN 45</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Materialkurztext DE 46</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Materialkurztext FR 46</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Materialkurztext EN 46</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Materialkurztext DE 47</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Materialkurztext FR 47</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Materialkurztext EN 47</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Materialkurztext DE 48</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Materialkurztext FR 48</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Materialkurztext EN 48</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Materialkurztext DE 49</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Materialkurztext FR 49</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Materialkurztext EN 49</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Materialkurztext DE 50</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Materialkurztext FR 50</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Materialkurztext EN 50</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Materialkurztext DE 51</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Materialkurztext FR 51</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Materialkurztext EN 51</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Materialkurztext DE 52</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Materialkurztext FR 52</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Materialkurztext EN 52</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Materialkurztext DE 53</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Materialkurztext FR 53</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Materialkurztext EN 53</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Materialkurztext DE 54</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Materialkurztext FR 54</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Materialkurztext EN 54</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Materialkurztext DE 55</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Materialkurztext FR 55</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Materialkurztext EN 55</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Materialkurztext DE 56</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Materialkurztext FR 56</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Materialkurztext EN 56</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Materialkurztext DE 57</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Materialkurztext FR 57</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Materialkurztext EN 57</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Materialkurztext DE 58</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Materialkurztext FR 58</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Materialkurztext EN 58</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Materialkurztext DE 59</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Materialkurztext FR 59</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Materialkurztext EN 59</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Materialkurztext DE 60</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Materialkurztext FR 60</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Materialkurztext EN 60</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Materialkurztext DE 61</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Materialkurztext FR 61</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Materialkurztext EN 61</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Materialkurztext DE 62</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Materialkurztext FR 62</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Materialkurztext EN 62</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Materialkurztext DE 63</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Materialkurztext FR 63</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Materialkurztext EN 63</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Materialkurztext DE 64</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Materialkurztext FR 64</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Materialkurztext EN 64</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Materialkurztext DE 65</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Materialkurztext FR 65</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Materialkurztext EN 65</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Materialkurztext DE 66</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Materialkurztext FR 66</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Materialkurztext EN 66</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Materialkurztext DE 67</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Materialkurztext FR 67</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Materialkurztext EN 67</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Materialkurztext DE 68</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Materialkurztext FR 68</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Materialkurztext EN 68</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Materialkurztext DE 69</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Materialkurztext FR 69</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Materialkurztext EN 69</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Materialkurztext DE 70</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Materialkurztext FR 70</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Materialkurztext EN 70</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Materialkurztext DE 71</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Materialkurztext FR 71</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Materialkurztext EN 71</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Materialkurztext DE 72</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Materialkurztext FR 72</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Materialkurztext EN 72</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Materialkurztext DE 73</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Materialkurztext FR 73</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Materialkurztext EN 73</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Materialkurztext DE 74</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Materialkurztext FR 74</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Materialkurztext EN 74</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Materialkurztext DE 75</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Materialkurztext FR 75</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Materialkurztext EN 75</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Materialkurztext DE 76</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Materialkurztext FR 76</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Materialkurztext EN 76</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Materialkurztext DE 77</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Materialkurztext FR 77</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Materialkurztext EN 77</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Materialkurztext DE 78</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Materialkurztext FR 78</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Materialkurztext EN 78</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Materialkurztext DE 79</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Materialkurztext FR 79</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Materialkurztext EN 79</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Materialkurztext DE 80</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Materialkurztext FR 80</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Materialkurztext EN 80</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Materialkurztext DE 81</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Materialkurztext FR 81</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Materialkurztext EN 81</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Materialkurztext DE 82</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Materialkurztext FR 82</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Materialkurztext EN 82</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Materialkurztext DE 83</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Materialkurztext FR 83</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Materialkurztext EN 83</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Materialkurztext DE 84</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Materialkurztext FR 84</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Materialkurztext EN 84</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Materialkurztext DE 85</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Materialkurztext FR 85</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Materialkurztext EN 85</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Materialkurztext DE 86</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Materialkurztext FR 86</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Materialkurztext EN 86</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Materialkurztext DE 87</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Materialkurztext FR 87</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Materialkurztext EN 87</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Materialkurztext DE 88</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Materialkurztext FR 88</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Materialkurztext EN 88</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Materialkurztext DE 89</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Materialkurztext FR 89</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Materialkurztext EN 89</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Materialkurztext DE 90</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Materialkurztext FR 90</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Materialkurztext EN 90</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Materialkurztext DE 91</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Materialkurztext FR 91</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Materialkurztext EN 91</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Materialkurztext DE 92</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Materialkurztext FR 92</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Materialkurztext EN 92</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Materialkurztext DE 93</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Materialkurztext FR 93</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Materialkurztext EN 93</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Materialkurztext DE 94</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Materialkurztext FR 94</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Materialkurztext EN 94</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Materialkurztext DE 95</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Materialkurztext FR 95</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Materialkurztext EN 95</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Materialkurztext DE 96</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Materialkurztext FR 96</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Materialkurztext EN 96</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Materialkurztext DE 97</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Materialkurztext FR 97</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Materialkurztext EN 97</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Materialkurztext DE 98</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Materialkurztext FR 98</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Materialkurztext EN 98</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Materialkurztext DE 99</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Materialkurztext FR 99</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Materialkurztext EN 99</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Materialkurztext DE 100</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Materialkurztext FR 100</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Materialkurztext EN 100</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Materialkurztext DE 101</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Materialkurztext FR 101</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Materialkurztext EN 101</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Materialkurztext DE 102</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Materialkurztext FR 102</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Materialkurztext EN 102</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Materialkurztext DE 103</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Materialkurztext FR 103</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Materialkurztext EN 103</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Materialkurztext DE 104</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Materialkurztext FR 104</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Materialkurztext EN 104</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Materialkurztext DE 105</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Materialkurztext FR 105</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Materialkurztext EN 105</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Materialkurztext DE 106</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Materialkurztext FR 106</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Materialkurztext EN 106</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Materialkurztext DE 107</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Materialkurztext FR 107</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Materialkurztext EN 107</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Materialkurztext DE 108</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Materialkurztext FR 108</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Materialkurztext EN 108</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Materialkurztext DE 109</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Materialkurztext FR 109</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Materialkurztext EN 109</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Materialkurztext DE 110</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Materialkurztext FR 110</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Materialkurztext EN 110</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Materialkurztext DE 111</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Materialkurztext FR 111</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Materialkurztext EN 111</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Materialkurztext DE 112</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Materialkurztext FR 112</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Materialkurztext EN 112</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Materialkurztext DE 113</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Materialkurztext FR 113</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Materialkurztext EN 113</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Materialkurztext DE 114</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Materialkurztext FR 114</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Materialkurztext EN 114</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Materialkurztext DE 115</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Materialkurztext FR 115</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Materialkurztext EN 115</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Materialkurztext DE 116</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Materialkurztext FR 116</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Materialkurztext EN 116</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Materialkurztext DE 117</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Materialkurztext FR 117</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Materialkurztext EN 117</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Materialkurztext DE 118</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Materialkurztext FR 118</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Materialkurztext EN 118</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Materialkurztext DE 119</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Materialkurztext FR 119</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Materialkurztext EN 119</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Materialkurztext DE 120</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Materialkurztext FR 120</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Materialkurztext EN 120</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Materialkurztext DE 121</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Materialkurztext FR 121</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Materialkurztext EN 121</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Materialkurztext DE 122</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Materialkurztext FR 122</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Materialkurztext EN 122</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Materialkurztext DE 123</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Materialkurztext FR 123</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Materialkurztext EN 123</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Materialkurztext DE 124</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Materialkurztext FR 124</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Materialkurztext EN 124</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Materialkurztext DE 125</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Materialkurztext FR 125</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Materialkurztext EN 125</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Materialkurztext DE 126</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Materialkurztext FR 126</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Materialkurztext EN 126</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Materialkurztext DE 127</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Materialkurztext FR 127</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Materialkurztext EN 127</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Materialkurztext DE 128</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Materialkurztext FR 128</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Materialkurztext EN 128</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Materialkurztext DE 129</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Materialkurztext FR 129</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Materialkurztext EN 129</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Materialkurztext DE 130</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Materialkurztext FR 130</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Materialkurztext EN 130</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Materialkurztext DE 131</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Materialkurztext FR 131</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Materialkurztext EN 131</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Materialkurztext DE 132</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Materialkurztext FR 132</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Materialkurztext EN 132</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Materialkurztext DE 133</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Materialkurztext FR 133</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Materialkurztext EN 133</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Materialkurztext DE 134</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Materialkurztext FR 134</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Materialkurztext EN 134</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Materialkurztext DE 135</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Materialkurztext FR 135</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Materialkurztext EN 135</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Materialkurztext DE 136</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Materialkurztext FR 136</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Materialkurztext EN 136</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Materialkurztext DE 137</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Materialkurztext FR 137</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Materialkurztext EN 137</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Materialkurztext DE 138</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Materialkurztext FR 138</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Materialkurztext EN 138</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Materialkurztext DE 139</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Materialkurztext FR 139</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Materialkurztext EN 139</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Materialkurztext DE 140</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Materialkurztext FR 140</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Materialkurztext EN 140</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Materialkurztext DE 141</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Materialkurztext FR 141</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Materialkurztext EN 141</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Materialkurztext DE 142</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Materialkurztext FR 142</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Materialkurztext EN 142</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Materialkurztext DE 143</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Materialkurztext FR 143</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Materialkurztext EN 143</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Materialkurztext DE 144</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Materialkurztext FR 144</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Materialkurztext EN 144</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Materialkurztext DE 145</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Materialkurztext FR 145</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Materialkurztext EN 145</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Materialkurztext DE 146</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Materialkurztext FR 146</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Materialkurztext EN 146</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Materialkurztext DE 147</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Materialkurztext FR 147</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Materialkurztext EN 147</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Materialkurztext DE 148</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Materialkurztext FR 148</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Materialkurztext EN 148</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Materialkurztext DE 149</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Materialkurztext FR 149</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Materialkurztext EN 149</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Materialkurztext DE 150</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Materialkurztext FR 150</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Materialkurztext EN 150</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Grunddatentext DE - 1. Zeile 1</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Grunddatentext DE - 2. Zeile 1</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Grunddatentext FR - 1. Zeile 1</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Grunddatentext FR - 2. Zeile 1</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Grunddatentext EN - 1. Zeile 1</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Grunddatentext EN - 2. Zeile 1</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Grunddatentext DE - 1. Zeile 2</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Grunddatentext DE - 2. Zeile 2</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Grunddatentext FR - 1. Zeile 2</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Grunddatentext FR - 2. Zeile 2</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Grunddatentext EN - 1. Zeile 2</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Grunddatentext EN - 2. Zeile 2</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Grunddatentext DE - 1. Zeile 3</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Grunddatentext DE - 2. Zeile 3</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Grunddatentext FR - 1. Zeile 3</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Grunddatentext FR - 2. Zeile 3</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Grunddatentext EN - 1. Zeile 3</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Grunddatentext EN - 2. Zeile 3</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Grunddatentext DE - 1. Zeile 4</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Grunddatentext DE - 2. Zeile 4</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Grunddatentext FR - 1. Zeile 4</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Grunddatentext FR - 2. Zeile 4</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Grunddatentext EN - 1. Zeile 4</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Grunddatentext EN - 2. Zeile 4</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Grunddatentext DE - 1. Zeile 5</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Grunddatentext DE - 2. Zeile 5</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Grunddatentext FR - 1. Zeile 5</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Grunddatentext FR - 2. Zeile 5</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Grunddatentext EN - 1. Zeile 5</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Grunddatentext EN - 2. Zeile 5</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Grunddatentext DE - 1. Zeile 6</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Grunddatentext DE - 2. Zeile 6</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Grunddatentext FR - 1. Zeile 6</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Grunddatentext FR - 2. Zeile 6</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Grunddatentext EN - 1. Zeile 6</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Grunddatentext EN - 2. Zeile 6</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Grunddatentext DE - 1. Zeile 7</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Grunddatentext DE - 2. Zeile 7</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Grunddatentext FR - 1. Zeile 7</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Grunddatentext FR - 2. Zeile 7</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Grunddatentext EN - 1. Zeile 7</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Grunddatentext EN - 2. Zeile 7</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Grunddatentext DE - 1. Zeile 8</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Grunddatentext DE - 2. Zeile 8</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Grunddatentext FR - 1. Zeile 8</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Grunddatentext FR - 2. Zeile 8</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Grunddatentext EN - 1. Zeile 8</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Grunddatentext EN - 2. Zeile 8</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Grunddatentext DE - 1. Zeile 9</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Grunddatentext DE - 2. Zeile 9</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Grunddatentext FR - 1. Zeile 9</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Grunddatentext FR - 2. Zeile 9</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Grunddatentext EN - 1. Zeile 9</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Grunddatentext EN - 2. Zeile 9</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Grunddatentext DE - 1. Zeile 10</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Grunddatentext DE - 2. Zeile 10</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Grunddatentext FR - 1. Zeile 10</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Grunddatentext FR - 2. Zeile 10</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Grunddatentext EN - 1. Zeile 10</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Grunddatentext EN - 2. Zeile 10</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Grunddatentext DE - 1. Zeile 11</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Grunddatentext DE - 2. Zeile 11</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Grunddatentext FR - 1. Zeile 11</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Grunddatentext FR - 2. Zeile 11</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Grunddatentext EN - 1. Zeile 11</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Grunddatentext EN - 2. Zeile 11</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Grunddatentext DE - 1. Zeile 12</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Grunddatentext DE - 2. Zeile 12</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Grunddatentext FR - 1. Zeile 12</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Grunddatentext FR - 2. Zeile 12</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Grunddatentext EN - 1. Zeile 12</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Grunddatentext EN - 2. Zeile 12</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Grunddatentext DE - 1. Zeile 13</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Grunddatentext DE - 2. Zeile 13</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Grunddatentext FR - 1. Zeile 13</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Grunddatentext FR - 2. Zeile 13</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Grunddatentext EN - 1. Zeile 13</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Grunddatentext EN - 2. Zeile 13</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Grunddatentext DE - 1. Zeile 14</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Grunddatentext DE - 2. Zeile 14</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Grunddatentext FR - 1. Zeile 14</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Grunddatentext FR - 2. Zeile 14</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Grunddatentext EN - 1. Zeile 14</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Grunddatentext EN - 2. Zeile 14</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Grunddatentext DE - 1. Zeile 15</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Grunddatentext DE - 2. Zeile 15</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Grunddatentext FR - 1. Zeile 15</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Grunddatentext FR - 2. Zeile 15</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Grunddatentext EN - 1. Zeile 15</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Grunddatentext EN - 2. Zeile 15</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Grunddatentext DE - 1. Zeile 16</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Grunddatentext DE - 2. Zeile 16</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Grunddatentext FR - 1. Zeile 16</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Grunddatentext FR - 2. Zeile 16</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Grunddatentext EN - 1. Zeile 16</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Grunddatentext EN - 2. Zeile 16</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Grunddatentext DE - 1. Zeile 17</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Grunddatentext DE - 2. Zeile 17</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Grunddatentext FR - 1. Zeile 17</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Grunddatentext FR - 2. Zeile 17</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Grunddatentext EN - 1. Zeile 17</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Grunddatentext EN - 2. Zeile 17</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Grunddatentext DE - 1. Zeile 18</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Grunddatentext DE - 2. Zeile 18</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Grunddatentext FR - 1. Zeile 18</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Grunddatentext FR - 2. Zeile 18</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Grunddatentext EN - 1. Zeile 18</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Grunddatentext EN - 2. Zeile 18</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Grunddatentext DE - 1. Zeile 19</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Grunddatentext DE - 2. Zeile 19</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Grunddatentext FR - 1. Zeile 19</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Grunddatentext FR - 2. Zeile 19</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Grunddatentext EN - 1. Zeile 19</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Grunddatentext EN - 2. Zeile 19</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Grunddatentext DE - 1. Zeile 20</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Grunddatentext DE - 2. Zeile 20</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Grunddatentext FR - 1. Zeile 20</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Grunddatentext FR - 2. Zeile 20</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Grunddatentext EN - 1. Zeile 20</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Grunddatentext EN - 2. Zeile 20</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Grunddatentext DE - 1. Zeile 21</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Grunddatentext DE - 2. Zeile 21</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Grunddatentext FR - 1. Zeile 21</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Grunddatentext FR - 2. Zeile 21</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Grunddatentext EN - 1. Zeile 21</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Grunddatentext EN - 2. Zeile 21</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Grunddatentext DE - 1. Zeile 22</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Grunddatentext DE - 2. Zeile 22</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Grunddatentext FR - 1. Zeile 22</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Grunddatentext FR - 2. Zeile 22</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Grunddatentext EN - 1. Zeile 22</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Grunddatentext EN - 2. Zeile 22</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Grunddatentext DE - 1. Zeile 23</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Grunddatentext DE - 2. Zeile 23</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Grunddatentext FR - 1. Zeile 23</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Grunddatentext FR - 2. Zeile 23</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Grunddatentext EN - 1. Zeile 23</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Grunddatentext EN - 2. Zeile 23</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Grunddatentext DE - 1. Zeile 24</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Grunddatentext DE - 2. Zeile 24</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Grunddatentext FR - 1. Zeile 24</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Grunddatentext FR - 2. Zeile 24</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Grunddatentext EN - 1. Zeile 24</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Grunddatentext EN - 2. Zeile 24</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Grunddatentext DE - 1. Zeile 25</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Grunddatentext DE - 2. Zeile 25</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Grunddatentext FR - 1. Zeile 25</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Grunddatentext FR - 2. Zeile 25</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Grunddatentext EN - 1. Zeile 25</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Grunddatentext EN - 2. Zeile 25</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Grunddatentext DE - 1. Zeile 26</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Grunddatentext DE - 2. Zeile 26</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Grunddatentext FR - 1. Zeile 26</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Grunddatentext FR - 2. Zeile 26</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Grunddatentext EN - 1. Zeile 26</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Grunddatentext EN - 2. Zeile 26</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Grunddatentext DE - 1. Zeile 27</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Grunddatentext DE - 2. Zeile 27</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Grunddatentext FR - 1. Zeile 27</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Grunddatentext FR - 2. Zeile 27</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Grunddatentext EN - 1. Zeile 27</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Grunddatentext EN - 2. Zeile 27</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Grunddatentext DE - 1. Zeile 28</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Grunddatentext DE - 2. Zeile 28</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Grunddatentext FR - 1. Zeile 28</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Grunddatentext FR - 2. Zeile 28</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Grunddatentext EN - 1. Zeile 28</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Grunddatentext EN - 2. Zeile 28</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Grunddatentext DE - 1. Zeile 29</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Grunddatentext DE - 2. Zeile 29</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Grunddatentext FR - 1. Zeile 29</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Grunddatentext FR - 2. Zeile 29</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Grunddatentext EN - 1. Zeile 29</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Grunddatentext EN - 2. Zeile 29</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Grunddatentext DE - 1. Zeile 30</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Grunddatentext DE - 2. Zeile 30</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Grunddatentext FR - 1. Zeile 30</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Grunddatentext FR - 2. Zeile 30</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Grunddatentext EN - 1. Zeile 30</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Grunddatentext EN - 2. Zeile 30</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Grunddatentext DE - 1. Zeile 31</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Grunddatentext DE - 2. Zeile 31</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Grunddatentext FR - 1. Zeile 31</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Grunddatentext FR - 2. Zeile 31</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Grunddatentext EN - 1. Zeile 31</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Grunddatentext EN - 2. Zeile 31</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Grunddatentext DE - 1. Zeile 32</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Grunddatentext DE - 2. Zeile 32</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Grunddatentext FR - 1. Zeile 32</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Grunddatentext FR - 2. Zeile 32</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Grunddatentext EN - 1. Zeile 32</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Grunddatentext EN - 2. Zeile 32</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Grunddatentext DE - 1. Zeile 33</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Grunddatentext DE - 2. Zeile 33</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Grunddatentext FR - 1. Zeile 33</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Grunddatentext FR - 2. Zeile 33</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Grunddatentext EN - 1. Zeile 33</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Grunddatentext EN - 2. Zeile 33</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Grunddatentext DE - 1. Zeile 34</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Grunddatentext DE - 2. Zeile 34</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Grunddatentext FR - 1. Zeile 34</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Grunddatentext FR - 2. Zeile 34</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Grunddatentext EN - 1. Zeile 34</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Grunddatentext EN - 2. Zeile 34</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Grunddatentext DE - 1. Zeile 35</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Grunddatentext DE - 2. Zeile 35</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Grunddatentext FR - 1. Zeile 35</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Grunddatentext FR - 2. Zeile 35</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Grunddatentext EN - 1. Zeile 35</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Grunddatentext EN - 2. Zeile 35</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Grunddatentext DE - 1. Zeile 36</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Grunddatentext DE - 2. Zeile 36</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Grunddatentext FR - 1. Zeile 36</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Grunddatentext FR - 2. Zeile 36</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Grunddatentext EN - 1. Zeile 36</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Grunddatentext EN - 2. Zeile 36</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Grunddatentext DE - 1. Zeile 37</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Grunddatentext DE - 2. Zeile 37</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Grunddatentext FR - 1. Zeile 37</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Grunddatentext FR - 2. Zeile 37</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Grunddatentext EN - 1. Zeile 37</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Grunddatentext EN - 2. Zeile 37</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Grunddatentext DE - 1. Zeile 38</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Grunddatentext DE - 2. Zeile 38</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Grunddatentext FR - 1. Zeile 38</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Grunddatentext FR - 2. Zeile 38</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Grunddatentext EN - 1. Zeile 38</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Grunddatentext EN - 2. Zeile 38</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Grunddatentext DE - 1. Zeile 39</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Grunddatentext DE - 2. Zeile 39</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Grunddatentext FR - 1. Zeile 39</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Grunddatentext FR - 2. Zeile 39</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Grunddatentext EN - 1. Zeile 39</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Grunddatentext EN - 2. Zeile 39</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Grunddatentext DE - 1. Zeile 40</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Grunddatentext DE - 2. Zeile 40</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Grunddatentext FR - 1. Zeile 40</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Grunddatentext FR - 2. Zeile 40</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Grunddatentext EN - 1. Zeile 40</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Grunddatentext EN - 2. Zeile 40</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Grunddatentext DE - 1. Zeile 41</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Grunddatentext DE - 2. Zeile 41</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Grunddatentext FR - 1. Zeile 41</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Grunddatentext FR - 2. Zeile 41</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Grunddatentext EN - 1. Zeile 41</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Grunddatentext EN - 2. Zeile 41</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Grunddatentext DE - 1. Zeile 42</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Grunddatentext DE - 2. Zeile 42</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Grunddatentext FR - 1. Zeile 42</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Grunddatentext FR - 2. Zeile 42</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Grunddatentext EN - 1. Zeile 42</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Grunddatentext EN - 2. Zeile 42</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Grunddatentext DE - 1. Zeile 43</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Grunddatentext DE - 2. Zeile 43</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Grunddatentext FR - 1. Zeile 43</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Grunddatentext FR - 2. Zeile 43</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Grunddatentext EN - 1. Zeile 43</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Grunddatentext EN - 2. Zeile 43</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Grunddatentext DE - 1. Zeile 44</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Grunddatentext DE - 2. Zeile 44</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Grunddatentext FR - 1. Zeile 44</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Grunddatentext FR - 2. Zeile 44</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Grunddatentext EN - 1. Zeile 44</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Grunddatentext EN - 2. Zeile 44</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Grunddatentext DE - 1. Zeile 45</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Grunddatentext DE - 2. Zeile 45</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Grunddatentext FR - 1. Zeile 45</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Grunddatentext FR - 2. Zeile 45</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Grunddatentext EN - 1. Zeile 45</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Grunddatentext EN - 2. Zeile 45</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Grunddatentext DE - 1. Zeile 46</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Grunddatentext DE - 2. Zeile 46</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Grunddatentext FR - 1. Zeile 46</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Grunddatentext FR - 2. Zeile 46</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Grunddatentext EN - 1. Zeile 46</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Grunddatentext EN - 2. Zeile 46</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Grunddatentext DE - 1. Zeile 47</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Grunddatentext DE - 2. Zeile 47</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Grunddatentext FR - 1. Zeile 47</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Grunddatentext FR - 2. Zeile 47</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Grunddatentext EN - 1. Zeile 47</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Grunddatentext EN - 2. Zeile 47</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Grunddatentext DE - 1. Zeile 48</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Grunddatentext DE - 2. Zeile 48</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Grunddatentext FR - 1. Zeile 48</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Grunddatentext FR - 2. Zeile 48</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Grunddatentext EN - 1. Zeile 48</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Grunddatentext EN - 2. Zeile 48</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Grunddatentext DE - 1. Zeile 49</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Grunddatentext DE - 2. Zeile 49</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Grunddatentext FR - 1. Zeile 49</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Grunddatentext FR - 2. Zeile 49</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Grunddatentext EN - 1. Zeile 49</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Grunddatentext EN - 2. Zeile 49</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Grunddatentext DE - 1. Zeile 50</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Grunddatentext DE - 2. Zeile 50</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Grunddatentext FR - 1. Zeile 50</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Grunddatentext FR - 2. Zeile 50</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Grunddatentext EN - 1. Zeile 50</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Grunddatentext EN - 2. Zeile 50</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Grunddatentext DE - 1. Zeile 51</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Grunddatentext DE - 2. Zeile 51</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Grunddatentext FR - 1. Zeile 51</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Grunddatentext FR - 2. Zeile 51</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Grunddatentext EN - 1. Zeile 51</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Grunddatentext EN - 2. Zeile 51</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Grunddatentext DE - 1. Zeile 52</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Grunddatentext DE - 2. Zeile 52</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Grunddatentext FR - 1. Zeile 52</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Grunddatentext FR - 2. Zeile 52</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Grunddatentext EN - 1. Zeile 52</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Grunddatentext EN - 2. Zeile 52</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Grunddatentext DE - 1. Zeile 53</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Grunddatentext DE - 2. Zeile 53</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Grunddatentext FR - 1. Zeile 53</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Grunddatentext FR - 2. Zeile 53</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Grunddatentext EN - 1. Zeile 53</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Grunddatentext EN - 2. Zeile 53</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Grunddatentext DE - 1. Zeile 54</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Grunddatentext DE - 2. Zeile 54</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Grunddatentext FR - 1. Zeile 54</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Grunddatentext FR - 2. Zeile 54</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Grunddatentext EN - 1. Zeile 54</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Grunddatentext EN - 2. Zeile 54</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Grunddatentext DE - 1. Zeile 55</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Grunddatentext DE - 2. Zeile 55</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Grunddatentext FR - 1. Zeile 55</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Grunddatentext FR - 2. Zeile 55</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Grunddatentext EN - 1. Zeile 55</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Grunddatentext EN - 2. Zeile 55</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Grunddatentext DE - 1. Zeile 56</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Grunddatentext DE - 2. Zeile 56</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Grunddatentext FR - 1. Zeile 56</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Grunddatentext FR - 2. Zeile 56</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Grunddatentext EN - 1. Zeile 56</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Grunddatentext EN - 2. Zeile 56</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Grunddatentext DE - 1. Zeile 57</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Grunddatentext DE - 2. Zeile 57</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Grunddatentext FR - 1. Zeile 57</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Grunddatentext FR - 2. Zeile 57</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Grunddatentext EN - 1. Zeile 57</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Grunddatentext EN - 2. Zeile 57</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Grunddatentext DE - 1. Zeile 58</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Grunddatentext DE - 2. Zeile 58</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Grunddatentext FR - 1. Zeile 58</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Grunddatentext FR - 2. Zeile 58</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Grunddatentext EN - 1. Zeile 58</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Grunddatentext EN - 2. Zeile 58</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Grunddatentext DE - 1. Zeile 59</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Grunddatentext DE - 2. Zeile 59</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Grunddatentext FR - 1. Zeile 59</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Grunddatentext FR - 2. Zeile 59</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Grunddatentext EN - 1. Zeile 59</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Grunddatentext EN - 2. Zeile 59</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Grunddatentext DE - 1. Zeile 60</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Grunddatentext DE - 2. Zeile 60</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Grunddatentext FR - 1. Zeile 60</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Grunddatentext FR - 2. Zeile 60</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Grunddatentext EN - 1. Zeile 60</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Grunddatentext EN - 2. Zeile 60</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Grunddatentext DE - 1. Zeile 61</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Grunddatentext DE - 2. Zeile 61</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Grunddatentext FR - 1. Zeile 61</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Grunddatentext FR - 2. Zeile 61</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Grunddatentext EN - 1. Zeile 61</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Grunddatentext EN - 2. Zeile 61</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Grunddatentext DE - 1. Zeile 62</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Grunddatentext DE - 2. Zeile 62</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Grunddatentext FR - 1. Zeile 62</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Grunddatentext FR - 2. Zeile 62</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Grunddatentext EN - 1. Zeile 62</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Grunddatentext EN - 2. Zeile 62</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Grunddatentext DE - 1. Zeile 63</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Grunddatentext DE - 2. Zeile 63</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Grunddatentext FR - 1. Zeile 63</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Grunddatentext FR - 2. Zeile 63</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Grunddatentext EN - 1. Zeile 63</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Grunddatentext EN - 2. Zeile 63</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Grunddatentext DE - 1. Zeile 64</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Grunddatentext DE - 2. Zeile 64</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Grunddatentext FR - 1. Zeile 64</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Grunddatentext FR - 2. Zeile 64</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Grunddatentext EN - 1. Zeile 64</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Grunddatentext EN - 2. Zeile 64</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Grunddatentext DE - 1. Zeile 65</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Grunddatentext DE - 2. Zeile 65</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Grunddatentext FR - 1. Zeile 65</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Grunddatentext FR - 2. Zeile 65</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Grunddatentext EN - 1. Zeile 65</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Grunddatentext EN - 2. Zeile 65</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Grunddatentext DE - 1. Zeile 66</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Grunddatentext DE - 2. Zeile 66</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Grunddatentext FR - 1. Zeile 66</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Grunddatentext FR - 2. Zeile 66</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Grunddatentext EN - 1. Zeile 66</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Grunddatentext EN - 2. Zeile 66</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Grunddatentext DE - 1. Zeile 67</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Grunddatentext DE - 2. Zeile 67</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Grunddatentext FR - 1. Zeile 67</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Grunddatentext FR - 2. Zeile 67</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Grunddatentext EN - 1. Zeile 67</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Grunddatentext EN - 2. Zeile 67</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Grunddatentext DE - 1. Zeile 68</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Grunddatentext DE - 2. Zeile 68</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Grunddatentext FR - 1. Zeile 68</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Grunddatentext FR - 2. Zeile 68</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Grunddatentext EN - 1. Zeile 68</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Grunddatentext EN - 2. Zeile 68</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Grunddatentext DE - 1. Zeile 69</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Grunddatentext DE - 2. Zeile 69</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Grunddatentext FR - 1. Zeile 69</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Grunddatentext FR - 2. Zeile 69</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Grunddatentext EN - 1. Zeile 69</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Grunddatentext EN - 2. Zeile 69</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Grunddatentext DE - 1. Zeile 70</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Grunddatentext DE - 2. Zeile 70</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Grunddatentext FR - 1. Zeile 70</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Grunddatentext FR - 2. Zeile 70</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Grunddatentext EN - 1. Zeile 70</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Grunddatentext EN - 2. Zeile 70</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Grunddatentext DE - 1. Zeile 71</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Grunddatentext DE - 2. Zeile 71</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Grunddatentext FR - 1. Zeile 71</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Grunddatentext FR - 2. Zeile 71</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Grunddatentext EN - 1. Zeile 71</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Grunddatentext EN - 2. Zeile 71</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Grunddatentext DE - 1. Zeile 72</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Grunddatentext DE - 2. Zeile 72</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Grunddatentext FR - 1. Zeile 72</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Grunddatentext FR - 2. Zeile 72</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Grunddatentext EN - 1. Zeile 72</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Grunddatentext EN - 2. Zeile 72</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Grunddatentext DE - 1. Zeile 73</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Grunddatentext DE - 2. Zeile 73</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Grunddatentext FR - 1. Zeile 73</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Grunddatentext FR - 2. Zeile 73</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Grunddatentext EN - 1. Zeile 73</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Grunddatentext EN - 2. Zeile 73</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Grunddatentext DE - 1. Zeile 74</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Grunddatentext DE - 2. Zeile 74</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Grunddatentext FR - 1. Zeile 74</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Grunddatentext FR - 2. Zeile 74</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Grunddatentext EN - 1. Zeile 74</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Grunddatentext EN - 2. Zeile 74</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Grunddatentext DE - 1. Zeile 75</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Grunddatentext DE - 2. Zeile 75</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Grunddatentext FR - 1. Zeile 75</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Grunddatentext FR - 2. Zeile 75</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Grunddatentext EN - 1. Zeile 75</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Grunddatentext EN - 2. Zeile 75</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Grunddatentext DE - 1. Zeile 76</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Grunddatentext DE - 2. Zeile 76</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Grunddatentext FR - 1. Zeile 76</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Grunddatentext FR - 2. Zeile 76</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Grunddatentext EN - 1. Zeile 76</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Grunddatentext EN - 2. Zeile 76</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Grunddatentext DE - 1. Zeile 77</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Grunddatentext DE - 2. Zeile 77</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Grunddatentext FR - 1. Zeile 77</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Grunddatentext FR - 2. Zeile 77</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Grunddatentext EN - 1. Zeile 77</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Grunddatentext EN - 2. Zeile 77</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Grunddatentext DE - 1. Zeile 78</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Grunddatentext DE - 2. Zeile 78</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Grunddatentext FR - 1. Zeile 78</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Grunddatentext FR - 2. Zeile 78</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Grunddatentext EN - 1. Zeile 78</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Grunddatentext EN - 2. Zeile 78</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Grunddatentext DE - 1. Zeile 79</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Grunddatentext DE - 2. Zeile 79</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Grunddatentext FR - 1. Zeile 79</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Grunddatentext FR - 2. Zeile 79</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Grunddatentext EN - 1. Zeile 79</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Grunddatentext EN - 2. Zeile 79</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Grunddatentext DE - 1. Zeile 80</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Grunddatentext DE - 2. Zeile 80</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Grunddatentext FR - 1. Zeile 80</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Grunddatentext FR - 2. Zeile 80</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Grunddatentext EN - 1. Zeile 80</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Grunddatentext EN - 2. Zeile 80</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Grunddatentext DE - 1. Zeile 81</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Grunddatentext DE - 2. Zeile 81</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Grunddatentext FR - 1. Zeile 81</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Grunddatentext FR - 2. Zeile 81</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Grunddatentext EN - 1. Zeile 81</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Grunddatentext EN - 2. Zeile 81</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Grunddatentext DE - 1. Zeile 82</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Grunddatentext DE - 2. Zeile 82</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Grunddatentext FR - 1. Zeile 82</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Grunddatentext FR - 2. Zeile 82</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Grunddatentext EN - 1. Zeile 82</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Grunddatentext EN - 2. Zeile 82</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Grunddatentext DE - 1. Zeile 83</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Grunddatentext DE - 2. Zeile 83</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Grunddatentext FR - 1. Zeile 83</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Grunddatentext FR - 2. Zeile 83</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Grunddatentext EN - 1. Zeile 83</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Grunddatentext EN - 2. Zeile 83</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Grunddatentext DE - 1. Zeile 84</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Grunddatentext DE - 2. Zeile 84</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Grunddatentext FR - 1. Zeile 84</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Grunddatentext FR - 2. Zeile 84</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Grunddatentext EN - 1. Zeile 84</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Grunddatentext EN - 2. Zeile 84</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Grunddatentext DE - 1. Zeile 85</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Grunddatentext DE - 2. Zeile 85</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Grunddatentext FR - 1. Zeile 85</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Grunddatentext FR - 2. Zeile 85</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Grunddatentext EN - 1. Zeile 85</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Grunddatentext EN - 2. Zeile 85</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Grunddatentext DE - 1. Zeile 86</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Grunddatentext DE - 2. Zeile 86</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Grunddatentext FR - 1. Zeile 86</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Grunddatentext FR - 2. Zeile 86</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Grunddatentext EN - 1. Zeile 86</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Grunddatentext EN - 2. Zeile 86</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Grunddatentext DE - 1. Zeile 87</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Grunddatentext DE - 2. Zeile 87</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Grunddatentext FR - 1. Zeile 87</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Grunddatentext FR - 2. Zeile 87</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Grunddatentext EN - 1. Zeile 87</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Grunddatentext EN - 2. Zeile 87</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Grunddatentext DE - 1. Zeile 88</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Grunddatentext DE - 2. Zeile 88</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Grunddatentext FR - 1. Zeile 88</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Grunddatentext FR - 2. Zeile 88</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Grunddatentext EN - 1. Zeile 88</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Grunddatentext EN - 2. Zeile 88</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Grunddatentext DE - 1. Zeile 89</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Grunddatentext DE - 2. Zeile 89</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Grunddatentext FR - 1. Zeile 89</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Grunddatentext FR - 2. Zeile 89</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Grunddatentext EN - 1. Zeile 89</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Grunddatentext EN - 2. Zeile 89</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Grunddatentext DE - 1. Zeile 90</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Grunddatentext DE - 2. Zeile 90</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Grunddatentext FR - 1. Zeile 90</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Grunddatentext FR - 2. Zeile 90</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Grunddatentext EN - 1. Zeile 90</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Grunddatentext EN - 2. Zeile 90</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Grunddatentext DE - 1. Zeile 91</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Grunddatentext DE - 2. Zeile 91</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Grunddatentext FR - 1. Zeile 91</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Grunddatentext FR - 2. Zeile 91</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Grunddatentext EN - 1. Zeile 91</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Grunddatentext EN - 2. Zeile 91</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Grunddatentext DE - 1. Zeile 92</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Grunddatentext DE - 2. Zeile 92</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Grunddatentext FR - 1. Zeile 92</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Grunddatentext FR - 2. Zeile 92</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Grunddatentext EN - 1. Zeile 92</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Grunddatentext EN - 2. Zeile 92</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Grunddatentext DE - 1. Zeile 93</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Grunddatentext DE - 2. Zeile 93</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Grunddatentext FR - 1. Zeile 93</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Grunddatentext FR - 2. Zeile 93</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Grunddatentext EN - 1. Zeile 93</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Grunddatentext EN - 2. Zeile 93</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Grunddatentext DE - 1. Zeile 94</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Grunddatentext DE - 2. Zeile 94</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Grunddatentext FR - 1. Zeile 94</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Grunddatentext FR - 2. Zeile 94</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Grunddatentext EN - 1. Zeile 94</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Grunddatentext EN - 2. Zeile 94</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Grunddatentext DE - 1. Zeile 95</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Grunddatentext DE - 2. Zeile 95</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Grunddatentext FR - 1. Zeile 95</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Grunddatentext FR - 2. Zeile 95</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Grunddatentext EN - 1. Zeile 95</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Grunddatentext EN - 2. Zeile 95</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Grunddatentext DE - 1. Zeile 96</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Grunddatentext DE - 2. Zeile 96</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Grunddatentext FR - 1. Zeile 96</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Grunddatentext FR - 2. Zeile 96</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Grunddatentext EN - 1. Zeile 96</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Grunddatentext EN - 2. Zeile 96</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Grunddatentext DE - 1. Zeile 97</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Grunddatentext DE - 2. Zeile 97</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Grunddatentext FR - 1. Zeile 97</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Grunddatentext FR - 2. Zeile 97</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Grunddatentext EN - 1. Zeile 97</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Grunddatentext EN - 2. Zeile 97</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Grunddatentext DE - 1. Zeile 98</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Grunddatentext DE - 2. Zeile 98</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Grunddatentext FR - 1. Zeile 98</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Grunddatentext FR - 2. Zeile 98</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Grunddatentext EN - 1. Zeile 98</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Grunddatentext EN - 2. Zeile 98</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Grunddatentext DE - 1. Zeile 99</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Grunddatentext DE - 2. Zeile 99</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Grunddatentext FR - 1. Zeile 99</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Grunddatentext FR - 2. Zeile 99</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Grunddatentext EN - 1. Zeile 99</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Grunddatentext EN - 2. Zeile 99</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Grunddatentext DE - 1. Zeile 100</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Grunddatentext DE - 2. Zeile 100</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Grunddatentext FR - 1. Zeile 100</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Grunddatentext FR - 2. Zeile 100</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Grunddatentext EN - 1. Zeile 100</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Grunddatentext EN - 2. Zeile 100</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Grunddatentext DE - 1. Zeile 101</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Grunddatentext DE - 2. Zeile 101</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Grunddatentext FR - 1. Zeile 101</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Grunddatentext FR - 2. Zeile 101</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Grunddatentext EN - 1. Zeile 101</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Grunddatentext EN - 2. Zeile 101</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Grunddatentext DE - 1. Zeile 102</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Grunddatentext DE - 2. Zeile 102</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Grunddatentext FR - 1. Zeile 102</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Grunddatentext FR - 2. Zeile 102</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Grunddatentext EN - 1. Zeile 102</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Grunddatentext EN - 2. Zeile 102</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Grunddatentext DE - 1. Zeile 103</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Grunddatentext DE - 2. Zeile 103</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Grunddatentext FR - 1. Zeile 103</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Grunddatentext FR - 2. Zeile 103</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Grunddatentext EN - 1. Zeile 103</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Grunddatentext EN - 2. Zeile 103</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Grunddatentext DE - 1. Zeile 104</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Grunddatentext DE - 2. Zeile 104</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Grunddatentext FR - 1. Zeile 104</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Grunddatentext FR - 2. Zeile 104</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Grunddatentext EN - 1. Zeile 104</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Grunddatentext EN - 2. Zeile 104</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Grunddatentext DE - 1. Zeile 105</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Grunddatentext DE - 2. Zeile 105</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Grunddatentext FR - 1. Zeile 105</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Grunddatentext FR - 2. Zeile 105</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Grunddatentext EN - 1. Zeile 105</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Grunddatentext EN - 2. Zeile 105</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Grunddatentext DE - 1. Zeile 106</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Grunddatentext DE - 2. Zeile 106</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Grunddatentext FR - 1. Zeile 106</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Grunddatentext FR - 2. Zeile 106</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Grunddatentext EN - 1. Zeile 106</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Grunddatentext EN - 2. Zeile 106</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Grunddatentext DE - 1. Zeile 107</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Grunddatentext DE - 2. Zeile 107</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Grunddatentext FR - 1. Zeile 107</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Grunddatentext FR - 2. Zeile 107</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Grunddatentext EN - 1. Zeile 107</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Grunddatentext EN - 2. Zeile 107</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Grunddatentext DE - 1. Zeile 108</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Grunddatentext DE - 2. Zeile 108</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Grunddatentext FR - 1. Zeile 108</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Grunddatentext FR - 2. Zeile 108</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Grunddatentext EN - 1. Zeile 108</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Grunddatentext EN - 2. Zeile 108</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Grunddatentext DE - 1. Zeile 109</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Grunddatentext DE - 2. Zeile 109</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Grunddatentext FR - 1. Zeile 109</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Grunddatentext FR - 2. Zeile 109</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Grunddatentext EN - 1. Zeile 109</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Grunddatentext EN - 2. Zeile 109</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Grunddatentext DE - 1. Zeile 110</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Grunddatentext DE - 2. Zeile 110</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Grunddatentext FR - 1. Zeile 110</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Grunddatentext FR - 2. Zeile 110</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Grunddatentext EN - 1. Zeile 110</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Grunddatentext EN - 2. Zeile 110</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Grunddatentext DE - 1. Zeile 111</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Grunddatentext DE - 2. Zeile 111</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Grunddatentext FR - 1. Zeile 111</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Grunddatentext FR - 2. Zeile 111</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Grunddatentext EN - 1. Zeile 111</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Grunddatentext EN - 2. Zeile 111</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Grunddatentext DE - 1. Zeile 112</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Grunddatentext DE - 2. Zeile 112</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Grunddatentext FR - 1. Zeile 112</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Grunddatentext FR - 2. Zeile 112</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Grunddatentext EN - 1. Zeile 112</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Grunddatentext EN - 2. Zeile 112</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Grunddatentext DE - 1. Zeile 113</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Grunddatentext DE - 2. Zeile 113</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Grunddatentext FR - 1. Zeile 113</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Grunddatentext FR - 2. Zeile 113</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Grunddatentext EN - 1. Zeile 113</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Grunddatentext EN - 2. Zeile 113</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Grunddatentext DE - 1. Zeile 114</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Grunddatentext DE - 2. Zeile 114</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Grunddatentext FR - 1. Zeile 114</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Grunddatentext FR - 2. Zeile 114</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Grunddatentext EN - 1. Zeile 114</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Grunddatentext EN - 2. Zeile 114</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Grunddatentext DE - 1. Zeile 115</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Grunddatentext DE - 2. Zeile 115</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Grunddatentext FR - 1. Zeile 115</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Grunddatentext FR - 2. Zeile 115</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Grunddatentext EN - 1. Zeile 115</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Grunddatentext EN - 2. Zeile 115</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Grunddatentext DE - 1. Zeile 116</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Grunddatentext DE - 2. Zeile 116</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Grunddatentext FR - 1. Zeile 116</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Grunddatentext FR - 2. Zeile 116</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Grunddatentext EN - 1. Zeile 116</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Grunddatentext EN - 2. Zeile 116</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Grunddatentext DE - 1. Zeile 117</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Grunddatentext DE - 2. Zeile 117</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Grunddatentext FR - 1. Zeile 117</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Grunddatentext FR - 2. Zeile 117</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Grunddatentext EN - 1. Zeile 117</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Grunddatentext EN - 2. Zeile 117</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Grunddatentext DE - 1. Zeile 118</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Grunddatentext DE - 2. Zeile 118</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Grunddatentext FR - 1. Zeile 118</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Grunddatentext FR - 2. Zeile 118</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Grunddatentext EN - 1. Zeile 118</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Grunddatentext EN - 2. Zeile 118</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Grunddatentext DE - 1. Zeile 119</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Grunddatentext DE - 2. Zeile 119</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Grunddatentext FR - 1. Zeile 119</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Grunddatentext FR - 2. Zeile 119</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Grunddatentext EN - 1. Zeile 119</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Grunddatentext EN - 2. Zeile 119</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Grunddatentext DE - 1. Zeile 120</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Grunddatentext DE - 2. Zeile 120</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Grunddatentext FR - 1. Zeile 120</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Grunddatentext FR - 2. Zeile 120</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Grunddatentext EN - 1. Zeile 120</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Grunddatentext EN - 2. Zeile 120</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Grunddatentext DE - 1. Zeile 121</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Grunddatentext DE - 2. Zeile 121</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Grunddatentext FR - 1. Zeile 121</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Grunddatentext FR - 2. Zeile 121</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Grunddatentext EN - 1. Zeile 121</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Grunddatentext EN - 2. Zeile 121</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Grunddatentext DE - 1. Zeile 122</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Grunddatentext DE - 2. Zeile 122</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Grunddatentext FR - 1. Zeile 122</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Grunddatentext FR - 2. Zeile 122</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Grunddatentext EN - 1. Zeile 122</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Grunddatentext EN - 2. Zeile 122</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Grunddatentext DE - 1. Zeile 123</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Grunddatentext DE - 2. Zeile 123</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Grunddatentext FR - 1. Zeile 123</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Grunddatentext FR - 2. Zeile 123</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Grunddatentext EN - 1. Zeile 123</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Grunddatentext EN - 2. Zeile 123</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Grunddatentext DE - 1. Zeile 124</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Grunddatentext DE - 2. Zeile 124</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Grunddatentext FR - 1. Zeile 124</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Grunddatentext FR - 2. Zeile 124</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Grunddatentext EN - 1. Zeile 124</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Grunddatentext EN - 2. Zeile 124</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Grunddatentext DE - 1. Zeile 125</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Grunddatentext DE - 2. Zeile 125</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Grunddatentext FR - 1. Zeile 125</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Grunddatentext FR - 2. Zeile 125</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Grunddatentext EN - 1. Zeile 125</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Grunddatentext EN - 2. Zeile 125</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Grunddatentext DE - 1. Zeile 126</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Grunddatentext DE - 2. Zeile 126</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Grunddatentext FR - 1. Zeile 126</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Grunddatentext FR - 2. Zeile 126</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Grunddatentext EN - 1. Zeile 126</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Grunddatentext EN - 2. Zeile 126</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Grunddatentext DE - 1. Zeile 127</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Grunddatentext DE - 2. Zeile 127</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Grunddatentext FR - 1. Zeile 127</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Grunddatentext FR - 2. Zeile 127</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Grunddatentext EN - 1. Zeile 127</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Grunddatentext EN - 2. Zeile 127</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Grunddatentext DE - 1. Zeile 128</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Grunddatentext DE - 2. Zeile 128</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Grunddatentext FR - 1. Zeile 128</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Grunddatentext FR - 2. Zeile 128</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Grunddatentext EN - 1. Zeile 128</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Grunddatentext EN - 2. Zeile 128</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Grunddatentext DE - 1. Zeile 129</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Grunddatentext DE - 2. Zeile 129</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Grunddatentext FR - 1. Zeile 129</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Grunddatentext FR - 2. Zeile 129</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Grunddatentext EN - 1. Zeile 129</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Grunddatentext EN - 2. Zeile 129</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Grunddatentext DE - 1. Zeile 130</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Grunddatentext DE - 2. Zeile 130</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Grunddatentext FR - 1. Zeile 130</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Grunddatentext FR - 2. Zeile 130</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Grunddatentext EN - 1. Zeile 130</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Grunddatentext EN - 2. Zeile 130</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Grunddatentext DE - 1. Zeile 131</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Grunddatentext DE - 2. Zeile 131</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Grunddatentext FR - 1. Zeile 131</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Grunddatentext FR - 2. Zeile 131</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Grunddatentext EN - 1. Zeile 131</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Grunddatentext EN - 2. Zeile 131</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Grunddatentext DE - 1. Zeile 132</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Grunddatentext DE - 2. Zeile 132</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Grunddatentext FR - 1. Zeile 132</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Grunddatentext FR - 2. Zeile 132</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Grunddatentext EN - 1. Zeile 132</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Grunddatentext EN - 2. Zeile 132</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Grunddatentext DE - 1. Zeile 133</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Grunddatentext DE - 2. Zeile 133</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Grunddatentext FR - 1. Zeile 133</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Grunddatentext FR - 2. Zeile 133</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Grunddatentext EN - 1. Zeile 133</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Grunddatentext EN - 2. Zeile 133</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Grunddatentext DE - 1. Zeile 134</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Grunddatentext DE - 2. Zeile 134</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Grunddatentext FR - 1. Zeile 134</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Grunddatentext FR - 2. Zeile 134</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Grunddatentext EN - 1. Zeile 134</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Grunddatentext EN - 2. Zeile 134</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Grunddatentext DE - 1. Zeile 135</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Grunddatentext DE - 2. Zeile 135</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Grunddatentext FR - 1. Zeile 135</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Grunddatentext FR - 2. Zeile 135</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Grunddatentext EN - 1. Zeile 135</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Grunddatentext EN - 2. Zeile 135</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Grunddatentext DE - 1. Zeile 136</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Grunddatentext DE - 2. Zeile 136</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Grunddatentext FR - 1. Zeile 136</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Grunddatentext FR - 2. Zeile 136</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Grunddatentext EN - 1. Zeile 136</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Grunddatentext EN - 2. Zeile 136</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Grunddatentext DE - 1. Zeile 137</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Grunddatentext DE - 2. Zeile 137</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Grunddatentext FR - 1. Zeile 137</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Grunddatentext FR - 2. Zeile 137</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Grunddatentext EN - 1. Zeile 137</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Grunddatentext EN - 2. Zeile 137</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Grunddatentext DE - 1. Zeile 138</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Grunddatentext DE - 2. Zeile 138</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Grunddatentext FR - 1. Zeile 138</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Grunddatentext FR - 2. Zeile 138</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Grunddatentext EN - 1. Zeile 138</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Grunddatentext EN - 2. Zeile 138</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Grunddatentext DE - 1. Zeile 139</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Grunddatentext DE - 2. Zeile 139</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Grunddatentext FR - 1. Zeile 139</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Grunddatentext FR - 2. Zeile 139</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Grunddatentext EN - 1. Zeile 139</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Grunddatentext EN - 2. Zeile 139</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Grunddatentext DE - 1. Zeile 140</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Grunddatentext DE - 2. Zeile 140</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Grunddatentext FR - 1. Zeile 140</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Grunddatentext FR - 2. Zeile 140</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Grunddatentext EN - 1. Zeile 140</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Grunddatentext EN - 2. Zeile 140</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Grunddatentext DE - 1. Zeile 141</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Grunddatentext DE - 2. Zeile 141</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Grunddatentext FR - 1. Zeile 141</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Grunddatentext FR - 2. Zeile 141</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Grunddatentext EN - 1. Zeile 141</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Grunddatentext EN - 2. Zeile 141</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Grunddatentext DE - 1. Zeile 142</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Grunddatentext DE - 2. Zeile 142</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Grunddatentext FR - 1. Zeile 142</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Grunddatentext FR - 2. Zeile 142</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Grunddatentext EN - 1. Zeile 142</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Grunddatentext EN - 2. Zeile 142</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Grunddatentext DE - 1. Zeile 143</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Grunddatentext DE - 2. Zeile 143</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Grunddatentext FR - 1. Zeile 143</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Grunddatentext FR - 2. Zeile 143</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Grunddatentext EN - 1. Zeile 143</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Grunddatentext EN - 2. Zeile 143</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Grunddatentext DE - 1. Zeile 144</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Grunddatentext DE - 2. Zeile 144</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Grunddatentext FR - 1. Zeile 144</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Grunddatentext FR - 2. Zeile 144</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Grunddatentext EN - 1. Zeile 144</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Grunddatentext EN - 2. Zeile 144</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Grunddatentext DE - 1. Zeile 145</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Grunddatentext DE - 2. Zeile 145</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Grunddatentext FR - 1. Zeile 145</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Grunddatentext FR - 2. Zeile 145</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Grunddatentext EN - 1. Zeile 145</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Grunddatentext EN - 2. Zeile 145</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Grunddatentext DE - 1. Zeile 146</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Grunddatentext DE - 2. Zeile 146</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Grunddatentext FR - 1. Zeile 146</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Grunddatentext FR - 2. Zeile 146</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Grunddatentext EN - 1. Zeile 146</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Grunddatentext EN - 2. Zeile 146</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Grunddatentext DE - 1. Zeile 147</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Grunddatentext DE - 2. Zeile 147</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Grunddatentext FR - 1. Zeile 147</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Grunddatentext FR - 2. Zeile 147</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Grunddatentext EN - 1. Zeile 147</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Grunddatentext EN - 2. Zeile 147</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Grunddatentext DE - 1. Zeile 148</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Grunddatentext DE - 2. Zeile 148</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Grunddatentext FR - 1. Zeile 148</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Grunddatentext FR - 2. Zeile 148</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Grunddatentext EN - 1. Zeile 148</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Grunddatentext EN - 2. Zeile 148</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Grunddatentext DE - 1. Zeile 149</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Grunddatentext DE - 2. Zeile 149</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Grunddatentext FR - 1. Zeile 149</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Grunddatentext FR - 2. Zeile 149</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Grunddatentext EN - 1. Zeile 149</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Grunddatentext EN - 2. Zeile 149</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Grunddatentext DE - 1. Zeile 150</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Grunddatentext DE - 2. Zeile 150</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Grunddatentext FR - 1. Zeile 150</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Grunddatentext FR - 2. Zeile 150</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Grunddatentext EN - 1. Zeile 150</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Grunddatentext EN - 2. Zeile 150</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0440</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TP6</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X</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ZM05</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0420</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U05</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X</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ZM05</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0420</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T06</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X</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ZM02</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0800</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U03</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X</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0440</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T16</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X</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0420</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T06</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X</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0430</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T04</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X</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0420</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U02</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X</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0440</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TP4</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X</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0420</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U07</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X</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0800</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TP5</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X</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0800</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T12</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X</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0420</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T09</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X</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0800</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TP6</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X</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0440</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T8A</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X</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ZM02</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0800</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T16</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X</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ZM03</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0420</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T09</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X</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ZM01</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0440</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TP1</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ZM03</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0420</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T8A</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ZM03</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0440</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U03</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ZM03</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0430</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TP3</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ZM01</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0440</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T05</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ZM01</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0440</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T09</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ZM03</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0430</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T11</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ZM02</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0800</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T16</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ZM03</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0440</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T09</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ZM03</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0800</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URD</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0800</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T8A</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0430</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TP6</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0430</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TW1</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X</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0430</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URD</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X</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0440</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T08</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X</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0430</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U06</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X</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0800</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T02</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X</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0440</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U02</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X</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0440</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T18</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X</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0440</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T16</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X</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ZM03</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0420</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T04</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X</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ZM05</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0420</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T09</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X</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ZM05</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0800</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T16</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X</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ZM03</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0800</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T11</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X</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ZM02</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0440</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TP2</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X</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ZM02</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0420</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TP6</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ZM01</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0420</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TP5</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ZM01</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0800</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U08</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0800</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TP7</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0430</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URD</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0440</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T01</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0440</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TP4</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X</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0430</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T08</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X</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0800</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T13</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X</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0430</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U03</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X</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0440</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U01</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X</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0800</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T15</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X</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0420</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T11</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X</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0800</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T13</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X</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0440</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TP3</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X</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ZM05</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0800</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U07</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X</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ZM05</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0430</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TP1</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X</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ZM01</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0430</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TP1</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X</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ZM02</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0420</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S04</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X</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ZM03</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0420</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T01</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X</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ZM05</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0440</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T14</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X</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ZM03</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0420</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URD</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X</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ZM02</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0800</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U01</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X</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ZM02</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0440</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T02</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X</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ZM01</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0440</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TP4</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X</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ZM02</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0420</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TP2</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X</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ZM05</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0430</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U04</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X</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ZM02</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0800</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T04</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X</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ZM03</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0420</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TP2</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X</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ZM01</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0430</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T11</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X</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ZM02</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0420</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T06</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X</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ZM01</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0800</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TP3</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X</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ZM01</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0800</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U05</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X</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ZM05</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0800</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T05</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X</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ZM05</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0430</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URD</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X</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ZM02</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0430</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U08</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X</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ZM05</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0800</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TP2</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X</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ZM05</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0430</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T04</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X</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ZM03</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0440</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T09</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X</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ZM05</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0800</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TP1</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X</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ZM02</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0440</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TP5</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X</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ZM01</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0420</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T06</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X</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ZM01</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0800</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U01</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X</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ZM05</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0420</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U04</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X</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ZM01</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0440</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U03</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X</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ZM01</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0420</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T06</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X</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ZM03</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0800</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TP7</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X</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ZM03</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0420</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U04</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X</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ZM01</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0440</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T18</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X</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ZM03</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0440</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URD</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X</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ZM05</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0440</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T12</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X</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ZM01</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0420</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U02</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X</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ZM03</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0420</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URD</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X</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ZM03</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0420</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T04</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X</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ZM05</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0420</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URD</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X</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ZM05</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0440</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T8A</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X</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ZM05</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0440</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U03</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X</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ZM03</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0800</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T17</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X</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ZM02</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0420</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TP5</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X</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ZM05</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0800</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U01</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X</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ZM05</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0440</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U05</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X</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ZM05</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0430</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T04</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X</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ZM03</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0800</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T07</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X</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ZM05</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0440</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TP2</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X</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ZM05</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0800</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U08</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X</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ZM05</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0430</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U08</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X</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ZM05</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0430</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U07</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X</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ZM03</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0440</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T05</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X</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ZM02</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0440</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T17</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X</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ZM03</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0800</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T18</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X</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ZM03</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0430</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T02</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X</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ZM01</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0440</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T13</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X</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ZM05</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0440</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TP5</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X</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ZM05</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0800</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T17</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X</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ZM05</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0420</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U09</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X</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ZM05</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0430</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T09</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X</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ZM02</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0440</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TP6</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X</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ZM03</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0800</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U04</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X</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ZM03</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0420</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U03</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X</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ZM02</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0430</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U08</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X</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ZM01</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0800</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TP4</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X</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ZM01</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0420</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T10</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X</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ZM01</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0420</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T08</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X</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ZM03</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0420</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U07</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X</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ZM02</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0800</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TP6</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X</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ZM05</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0440</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U03</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X</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ZM02</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0440</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U05</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X</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ZM01</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0430</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U08</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X</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ZM05</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0800</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U03</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X</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ZM01</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0430</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T16</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X</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ZM01</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0430</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T15</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X</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ZM03</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0440</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T17</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X</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ZM05</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0800</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T10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X</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ZM03</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0440</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U07</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X</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ZM05</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0440</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T13</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X</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ZM03</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0440</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U02</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X</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ZM01</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0440</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T10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X</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ZM05</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0800</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TP7</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X</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ZM05</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0420</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U05</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X</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ZM03</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0800</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TP1</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X</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ZM01</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0800</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TW1</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X</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ZM02</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0800</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TP2</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X</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ZM03</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0420</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T16</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X</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ZM02</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0430</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T04</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X</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ZM02</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0800</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URD</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X</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ZM02</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0430</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T18</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X</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ZM02</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0440</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U04</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X</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ZM05</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0420</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TP2</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X</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ZM02</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A100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A100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A100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A100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A100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A100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A100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A100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A100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A100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A100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A100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A100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A100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A100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A100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A100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A100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A100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A100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A100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A100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A100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A100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A100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A100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A100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A100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A100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A100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A100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A100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A100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A100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A100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A100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A100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A100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A100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A100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A100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A100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0440</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M150</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0420</v>
      </c>
      <c r="C3" s="27"/>
      <c r="D3" s="27"/>
      <c r="E3" s="27"/>
      <c r="F3" s="27"/>
      <c r="G3" s="21" t="str">
        <f>_xlfn.IFNA(INDEX('Systemmanager - Datenassistent'!$B$9:$BJ$159,MATCH($A3,Input_Lieferant!$B$9:$B$158,0),MATCH(G$1,'Systemmanager - Datenassistent'!$B$8:$BJ$8,0)), "") &amp; ""</f>
        <v>S</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M100</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2</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0420</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M290</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0800</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M120</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0440</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M230</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0420</v>
      </c>
      <c r="C7" s="27"/>
      <c r="D7" s="27"/>
      <c r="E7" s="27"/>
      <c r="F7" s="27"/>
      <c r="G7" s="21" t="str">
        <f>_xlfn.IFNA(INDEX('Systemmanager - Datenassistent'!$B$9:$BJ$159,MATCH($A7,Input_Lieferant!$B$9:$B$158,0),MATCH(G$1,'Systemmanager - Datenassistent'!$B$8:$BJ$8,0)), "") &amp; ""</f>
        <v>V</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M150</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2</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0430</v>
      </c>
      <c r="C8" s="27"/>
      <c r="D8" s="27"/>
      <c r="E8" s="27"/>
      <c r="F8" s="27"/>
      <c r="G8" s="21" t="str">
        <f>_xlfn.IFNA(INDEX('Systemmanager - Datenassistent'!$B$9:$BJ$159,MATCH($A8,Input_Lieferant!$B$9:$B$158,0),MATCH(G$1,'Systemmanager - Datenassistent'!$B$8:$BJ$8,0)), "") &amp; ""</f>
        <v>V</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M320</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2</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0420</v>
      </c>
      <c r="C9" s="27"/>
      <c r="D9" s="27"/>
      <c r="E9" s="27"/>
      <c r="F9" s="27"/>
      <c r="G9" s="21" t="str">
        <f>_xlfn.IFNA(INDEX('Systemmanager - Datenassistent'!$B$9:$BJ$159,MATCH($A9,Input_Lieferant!$B$9:$B$158,0),MATCH(G$1,'Systemmanager - Datenassistent'!$B$8:$BJ$8,0)), "") &amp; ""</f>
        <v>S</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M140</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2</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0440</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M130</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0420</v>
      </c>
      <c r="C11" s="27"/>
      <c r="D11" s="27"/>
      <c r="E11" s="27"/>
      <c r="F11" s="27"/>
      <c r="G11" s="21" t="str">
        <f>_xlfn.IFNA(INDEX('Systemmanager - Datenassistent'!$B$9:$BJ$159,MATCH($A11,Input_Lieferant!$B$9:$B$158,0),MATCH(G$1,'Systemmanager - Datenassistent'!$B$8:$BJ$8,0)), "") &amp; ""</f>
        <v>V</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M200</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2</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0800</v>
      </c>
      <c r="C12" s="27"/>
      <c r="D12" s="27"/>
      <c r="E12" s="27"/>
      <c r="F12" s="27"/>
      <c r="G12" s="21" t="str">
        <f>_xlfn.IFNA(INDEX('Systemmanager - Datenassistent'!$B$9:$BJ$159,MATCH($A12,Input_Lieferant!$B$9:$B$158,0),MATCH(G$1,'Systemmanager - Datenassistent'!$B$8:$BJ$8,0)), "") &amp; ""</f>
        <v>V</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M300</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2</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0800</v>
      </c>
      <c r="C13" s="27"/>
      <c r="D13" s="27"/>
      <c r="E13" s="27"/>
      <c r="F13" s="27"/>
      <c r="G13" s="21" t="str">
        <f>_xlfn.IFNA(INDEX('Systemmanager - Datenassistent'!$B$9:$BJ$159,MATCH($A13,Input_Lieferant!$B$9:$B$158,0),MATCH(G$1,'Systemmanager - Datenassistent'!$B$8:$BJ$8,0)), "") &amp; ""</f>
        <v>V</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M131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2</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0420</v>
      </c>
      <c r="C14" s="27"/>
      <c r="D14" s="27"/>
      <c r="E14" s="27"/>
      <c r="F14" s="27"/>
      <c r="G14" s="21" t="str">
        <f>_xlfn.IFNA(INDEX('Systemmanager - Datenassistent'!$B$9:$BJ$159,MATCH($A14,Input_Lieferant!$B$9:$B$158,0),MATCH(G$1,'Systemmanager - Datenassistent'!$B$8:$BJ$8,0)), "") &amp; ""</f>
        <v>V</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M340</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2</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0800</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A100</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0440</v>
      </c>
      <c r="C16" s="27"/>
      <c r="D16" s="27"/>
      <c r="E16" s="27"/>
      <c r="F16" s="27"/>
      <c r="G16" s="21" t="str">
        <f>_xlfn.IFNA(INDEX('Systemmanager - Datenassistent'!$B$9:$BJ$159,MATCH($A16,Input_Lieferant!$B$9:$B$158,0),MATCH(G$1,'Systemmanager - Datenassistent'!$B$8:$BJ$8,0)), "") &amp; ""</f>
        <v>V</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M700</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2</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0800</v>
      </c>
      <c r="C17" s="27"/>
      <c r="D17" s="27"/>
      <c r="E17" s="27"/>
      <c r="F17" s="27"/>
      <c r="G17" s="21" t="str">
        <f>_xlfn.IFNA(INDEX('Systemmanager - Datenassistent'!$B$9:$BJ$159,MATCH($A17,Input_Lieferant!$B$9:$B$158,0),MATCH(G$1,'Systemmanager - Datenassistent'!$B$8:$BJ$8,0)), "") &amp; ""</f>
        <v>V</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M290</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2</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0420</v>
      </c>
      <c r="C18" s="27"/>
      <c r="D18" s="27"/>
      <c r="E18" s="27"/>
      <c r="F18" s="27"/>
      <c r="G18" s="21" t="str">
        <f>_xlfn.IFNA(INDEX('Systemmanager - Datenassistent'!$B$9:$BJ$159,MATCH($A18,Input_Lieferant!$B$9:$B$158,0),MATCH(G$1,'Systemmanager - Datenassistent'!$B$8:$BJ$8,0)), "") &amp; ""</f>
        <v>V</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M310</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2</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0440</v>
      </c>
      <c r="C19" s="27"/>
      <c r="D19" s="27"/>
      <c r="E19" s="27"/>
      <c r="F19" s="27"/>
      <c r="G19" s="21" t="str">
        <f>_xlfn.IFNA(INDEX('Systemmanager - Datenassistent'!$B$9:$BJ$159,MATCH($A19,Input_Lieferant!$B$9:$B$158,0),MATCH(G$1,'Systemmanager - Datenassistent'!$B$8:$BJ$8,0)), "") &amp; ""</f>
        <v>S</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M310</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2</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0420</v>
      </c>
      <c r="C20" s="27"/>
      <c r="D20" s="27"/>
      <c r="E20" s="27"/>
      <c r="F20" s="27"/>
      <c r="G20" s="21" t="str">
        <f>_xlfn.IFNA(INDEX('Systemmanager - Datenassistent'!$B$9:$BJ$159,MATCH($A20,Input_Lieferant!$B$9:$B$158,0),MATCH(G$1,'Systemmanager - Datenassistent'!$B$8:$BJ$8,0)), "") &amp; ""</f>
        <v>V</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M720</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2</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0440</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M910</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0430</v>
      </c>
      <c r="C22" s="27"/>
      <c r="D22" s="27"/>
      <c r="E22" s="27"/>
      <c r="F22" s="27"/>
      <c r="G22" s="21" t="str">
        <f>_xlfn.IFNA(INDEX('Systemmanager - Datenassistent'!$B$9:$BJ$159,MATCH($A22,Input_Lieferant!$B$9:$B$158,0),MATCH(G$1,'Systemmanager - Datenassistent'!$B$8:$BJ$8,0)), "") &amp; ""</f>
        <v>V</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M240</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2</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0440</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M400</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0440</v>
      </c>
      <c r="C24" s="27"/>
      <c r="D24" s="27"/>
      <c r="E24" s="27"/>
      <c r="F24" s="27"/>
      <c r="G24" s="21" t="str">
        <f>_xlfn.IFNA(INDEX('Systemmanager - Datenassistent'!$B$9:$BJ$159,MATCH($A24,Input_Lieferant!$B$9:$B$158,0),MATCH(G$1,'Systemmanager - Datenassistent'!$B$8:$BJ$8,0)), "") &amp; ""</f>
        <v>S</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A100</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2</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0430</v>
      </c>
      <c r="C25" s="27"/>
      <c r="D25" s="27"/>
      <c r="E25" s="27"/>
      <c r="F25" s="27"/>
      <c r="G25" s="21" t="str">
        <f>_xlfn.IFNA(INDEX('Systemmanager - Datenassistent'!$B$9:$BJ$159,MATCH($A25,Input_Lieferant!$B$9:$B$158,0),MATCH(G$1,'Systemmanager - Datenassistent'!$B$8:$BJ$8,0)), "") &amp; ""</f>
        <v>V</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A000</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2</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0800</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M300</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0440</v>
      </c>
      <c r="C27" s="27"/>
      <c r="D27" s="27"/>
      <c r="E27" s="27"/>
      <c r="F27" s="27"/>
      <c r="G27" s="21" t="str">
        <f>_xlfn.IFNA(INDEX('Systemmanager - Datenassistent'!$B$9:$BJ$159,MATCH($A27,Input_Lieferant!$B$9:$B$158,0),MATCH(G$1,'Systemmanager - Datenassistent'!$B$8:$BJ$8,0)), "") &amp; ""</f>
        <v>S</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M120</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2</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0800</v>
      </c>
      <c r="C28" s="27"/>
      <c r="D28" s="27"/>
      <c r="E28" s="27"/>
      <c r="F28" s="27"/>
      <c r="G28" s="21" t="str">
        <f>_xlfn.IFNA(INDEX('Systemmanager - Datenassistent'!$B$9:$BJ$159,MATCH($A28,Input_Lieferant!$B$9:$B$158,0),MATCH(G$1,'Systemmanager - Datenassistent'!$B$8:$BJ$8,0)), "") &amp; ""</f>
        <v>V</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M290</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2</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0800</v>
      </c>
      <c r="C29" s="27"/>
      <c r="D29" s="27"/>
      <c r="E29" s="27"/>
      <c r="F29" s="27"/>
      <c r="G29" s="21" t="str">
        <f>_xlfn.IFNA(INDEX('Systemmanager - Datenassistent'!$B$9:$BJ$159,MATCH($A29,Input_Lieferant!$B$9:$B$158,0),MATCH(G$1,'Systemmanager - Datenassistent'!$B$8:$BJ$8,0)), "") &amp; ""</f>
        <v>V</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M100</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2</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0430</v>
      </c>
      <c r="C30" s="27"/>
      <c r="D30" s="27"/>
      <c r="E30" s="27"/>
      <c r="F30" s="27"/>
      <c r="G30" s="21" t="str">
        <f>_xlfn.IFNA(INDEX('Systemmanager - Datenassistent'!$B$9:$BJ$159,MATCH($A30,Input_Lieferant!$B$9:$B$158,0),MATCH(G$1,'Systemmanager - Datenassistent'!$B$8:$BJ$8,0)), "") &amp; ""</f>
        <v>V</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M290</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2</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0430</v>
      </c>
      <c r="C31" s="27"/>
      <c r="D31" s="27"/>
      <c r="E31" s="27"/>
      <c r="F31" s="27"/>
      <c r="G31" s="21" t="str">
        <f>_xlfn.IFNA(INDEX('Systemmanager - Datenassistent'!$B$9:$BJ$159,MATCH($A31,Input_Lieferant!$B$9:$B$158,0),MATCH(G$1,'Systemmanager - Datenassistent'!$B$8:$BJ$8,0)), "") &amp; ""</f>
        <v>S</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M810</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2</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0430</v>
      </c>
      <c r="C32" s="27"/>
      <c r="D32" s="27"/>
      <c r="E32" s="27"/>
      <c r="F32" s="27"/>
      <c r="G32" s="21" t="str">
        <f>_xlfn.IFNA(INDEX('Systemmanager - Datenassistent'!$B$9:$BJ$159,MATCH($A32,Input_Lieferant!$B$9:$B$158,0),MATCH(G$1,'Systemmanager - Datenassistent'!$B$8:$BJ$8,0)), "") &amp; ""</f>
        <v>V</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M200</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2</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0440</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M200</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0430</v>
      </c>
      <c r="C34" s="27"/>
      <c r="D34" s="27"/>
      <c r="E34" s="27"/>
      <c r="F34" s="27"/>
      <c r="G34" s="21" t="str">
        <f>_xlfn.IFNA(INDEX('Systemmanager - Datenassistent'!$B$9:$BJ$159,MATCH($A34,Input_Lieferant!$B$9:$B$158,0),MATCH(G$1,'Systemmanager - Datenassistent'!$B$8:$BJ$8,0)), "") &amp; ""</f>
        <v>S</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M910</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2</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0800</v>
      </c>
      <c r="C35" s="27"/>
      <c r="D35" s="27"/>
      <c r="E35" s="27"/>
      <c r="F35" s="27"/>
      <c r="G35" s="21" t="str">
        <f>_xlfn.IFNA(INDEX('Systemmanager - Datenassistent'!$B$9:$BJ$159,MATCH($A35,Input_Lieferant!$B$9:$B$158,0),MATCH(G$1,'Systemmanager - Datenassistent'!$B$8:$BJ$8,0)), "") &amp; ""</f>
        <v>V</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M210</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2</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0440</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M800</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0440</v>
      </c>
      <c r="C37" s="27"/>
      <c r="D37" s="27"/>
      <c r="E37" s="27"/>
      <c r="F37" s="27"/>
      <c r="G37" s="21" t="str">
        <f>_xlfn.IFNA(INDEX('Systemmanager - Datenassistent'!$B$9:$BJ$159,MATCH($A37,Input_Lieferant!$B$9:$B$158,0),MATCH(G$1,'Systemmanager - Datenassistent'!$B$8:$BJ$8,0)), "") &amp; ""</f>
        <v>S</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M200</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2</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0440</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M310</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0420</v>
      </c>
      <c r="C39" s="27"/>
      <c r="D39" s="27"/>
      <c r="E39" s="27"/>
      <c r="F39" s="27"/>
      <c r="G39" s="21" t="str">
        <f>_xlfn.IFNA(INDEX('Systemmanager - Datenassistent'!$B$9:$BJ$159,MATCH($A39,Input_Lieferant!$B$9:$B$158,0),MATCH(G$1,'Systemmanager - Datenassistent'!$B$8:$BJ$8,0)), "") &amp; ""</f>
        <v>V</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M230</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2</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0420</v>
      </c>
      <c r="C40" s="27"/>
      <c r="D40" s="27"/>
      <c r="E40" s="27"/>
      <c r="F40" s="27"/>
      <c r="G40" s="21" t="str">
        <f>_xlfn.IFNA(INDEX('Systemmanager - Datenassistent'!$B$9:$BJ$159,MATCH($A40,Input_Lieferant!$B$9:$B$158,0),MATCH(G$1,'Systemmanager - Datenassistent'!$B$8:$BJ$8,0)), "") &amp; ""</f>
        <v>V</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M900</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2</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0800</v>
      </c>
      <c r="C41" s="27"/>
      <c r="D41" s="27"/>
      <c r="E41" s="27"/>
      <c r="F41" s="27"/>
      <c r="G41" s="21" t="str">
        <f>_xlfn.IFNA(INDEX('Systemmanager - Datenassistent'!$B$9:$BJ$159,MATCH($A41,Input_Lieferant!$B$9:$B$158,0),MATCH(G$1,'Systemmanager - Datenassistent'!$B$8:$BJ$8,0)), "") &amp; ""</f>
        <v>V</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M130</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2</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0800</v>
      </c>
      <c r="C42" s="27"/>
      <c r="D42" s="27"/>
      <c r="E42" s="27"/>
      <c r="F42" s="27"/>
      <c r="G42" s="21" t="str">
        <f>_xlfn.IFNA(INDEX('Systemmanager - Datenassistent'!$B$9:$BJ$159,MATCH($A42,Input_Lieferant!$B$9:$B$158,0),MATCH(G$1,'Systemmanager - Datenassistent'!$B$8:$BJ$8,0)), "") &amp; ""</f>
        <v>V</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M140</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2</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0440</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M300</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0420</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M141</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0420</v>
      </c>
      <c r="C45" s="27"/>
      <c r="D45" s="27"/>
      <c r="E45" s="27"/>
      <c r="F45" s="27"/>
      <c r="G45" s="21" t="str">
        <f>_xlfn.IFNA(INDEX('Systemmanager - Datenassistent'!$B$9:$BJ$159,MATCH($A45,Input_Lieferant!$B$9:$B$158,0),MATCH(G$1,'Systemmanager - Datenassistent'!$B$8:$BJ$8,0)), "") &amp; ""</f>
        <v>V</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M240</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2</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0800</v>
      </c>
      <c r="C46" s="27"/>
      <c r="D46" s="27"/>
      <c r="E46" s="27"/>
      <c r="F46" s="27"/>
      <c r="G46" s="21" t="str">
        <f>_xlfn.IFNA(INDEX('Systemmanager - Datenassistent'!$B$9:$BJ$159,MATCH($A46,Input_Lieferant!$B$9:$B$158,0),MATCH(G$1,'Systemmanager - Datenassistent'!$B$8:$BJ$8,0)), "") &amp; ""</f>
        <v>V</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M220</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2</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0800</v>
      </c>
      <c r="C47" s="27"/>
      <c r="D47" s="27"/>
      <c r="E47" s="27"/>
      <c r="F47" s="27"/>
      <c r="G47" s="21" t="str">
        <f>_xlfn.IFNA(INDEX('Systemmanager - Datenassistent'!$B$9:$BJ$159,MATCH($A47,Input_Lieferant!$B$9:$B$158,0),MATCH(G$1,'Systemmanager - Datenassistent'!$B$8:$BJ$8,0)), "") &amp; ""</f>
        <v>V</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A000</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2</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0430</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M131</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0440</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A100</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0440</v>
      </c>
      <c r="C50" s="27"/>
      <c r="D50" s="27"/>
      <c r="E50" s="27"/>
      <c r="F50" s="27"/>
      <c r="G50" s="21" t="str">
        <f>_xlfn.IFNA(INDEX('Systemmanager - Datenassistent'!$B$9:$BJ$159,MATCH($A50,Input_Lieferant!$B$9:$B$158,0),MATCH(G$1,'Systemmanager - Datenassistent'!$B$8:$BJ$8,0)), "") &amp; ""</f>
        <v>V</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M800</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2</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0430</v>
      </c>
      <c r="C51" s="27"/>
      <c r="D51" s="27"/>
      <c r="E51" s="27"/>
      <c r="F51" s="27"/>
      <c r="G51" s="21" t="str">
        <f>_xlfn.IFNA(INDEX('Systemmanager - Datenassistent'!$B$9:$BJ$159,MATCH($A51,Input_Lieferant!$B$9:$B$158,0),MATCH(G$1,'Systemmanager - Datenassistent'!$B$8:$BJ$8,0)), "") &amp; ""</f>
        <v>V</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M910</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2</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0800</v>
      </c>
      <c r="C52" s="27"/>
      <c r="D52" s="27"/>
      <c r="E52" s="27"/>
      <c r="F52" s="27"/>
      <c r="G52" s="21" t="str">
        <f>_xlfn.IFNA(INDEX('Systemmanager - Datenassistent'!$B$9:$BJ$159,MATCH($A52,Input_Lieferant!$B$9:$B$158,0),MATCH(G$1,'Systemmanager - Datenassistent'!$B$8:$BJ$8,0)), "") &amp; ""</f>
        <v>S</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M120</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2</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0430</v>
      </c>
      <c r="C53" s="27"/>
      <c r="D53" s="27"/>
      <c r="E53" s="27"/>
      <c r="F53" s="27"/>
      <c r="G53" s="21" t="str">
        <f>_xlfn.IFNA(INDEX('Systemmanager - Datenassistent'!$B$9:$BJ$159,MATCH($A53,Input_Lieferant!$B$9:$B$158,0),MATCH(G$1,'Systemmanager - Datenassistent'!$B$8:$BJ$8,0)), "") &amp; ""</f>
        <v>V</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M200</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2</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0440</v>
      </c>
      <c r="C54" s="27"/>
      <c r="D54" s="27"/>
      <c r="E54" s="27"/>
      <c r="F54" s="27"/>
      <c r="G54" s="21" t="str">
        <f>_xlfn.IFNA(INDEX('Systemmanager - Datenassistent'!$B$9:$BJ$159,MATCH($A54,Input_Lieferant!$B$9:$B$158,0),MATCH(G$1,'Systemmanager - Datenassistent'!$B$8:$BJ$8,0)), "") &amp; ""</f>
        <v>V</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M140</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2</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0800</v>
      </c>
      <c r="C55" s="27"/>
      <c r="D55" s="27"/>
      <c r="E55" s="27"/>
      <c r="F55" s="27"/>
      <c r="G55" s="21" t="str">
        <f>_xlfn.IFNA(INDEX('Systemmanager - Datenassistent'!$B$9:$BJ$159,MATCH($A55,Input_Lieferant!$B$9:$B$158,0),MATCH(G$1,'Systemmanager - Datenassistent'!$B$8:$BJ$8,0)), "") &amp; ""</f>
        <v>V</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M710</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2</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0420</v>
      </c>
      <c r="C56" s="27"/>
      <c r="D56" s="27"/>
      <c r="E56" s="27"/>
      <c r="F56" s="27"/>
      <c r="G56" s="21" t="str">
        <f>_xlfn.IFNA(INDEX('Systemmanager - Datenassistent'!$B$9:$BJ$159,MATCH($A56,Input_Lieferant!$B$9:$B$158,0),MATCH(G$1,'Systemmanager - Datenassistent'!$B$8:$BJ$8,0)), "") &amp; ""</f>
        <v>V</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M110</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2</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0800</v>
      </c>
      <c r="C57" s="27"/>
      <c r="D57" s="27"/>
      <c r="E57" s="27"/>
      <c r="F57" s="27"/>
      <c r="G57" s="21" t="str">
        <f>_xlfn.IFNA(INDEX('Systemmanager - Datenassistent'!$B$9:$BJ$159,MATCH($A57,Input_Lieferant!$B$9:$B$158,0),MATCH(G$1,'Systemmanager - Datenassistent'!$B$8:$BJ$8,0)), "") &amp; ""</f>
        <v>V</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A100</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2</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0440</v>
      </c>
      <c r="C58" s="27"/>
      <c r="D58" s="27"/>
      <c r="E58" s="27"/>
      <c r="F58" s="27"/>
      <c r="G58" s="21" t="str">
        <f>_xlfn.IFNA(INDEX('Systemmanager - Datenassistent'!$B$9:$BJ$159,MATCH($A58,Input_Lieferant!$B$9:$B$158,0),MATCH(G$1,'Systemmanager - Datenassistent'!$B$8:$BJ$8,0)), "") &amp; ""</f>
        <v>S</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M720</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2</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0800</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M131</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0430</v>
      </c>
      <c r="C60" s="27"/>
      <c r="D60" s="27"/>
      <c r="E60" s="27"/>
      <c r="F60" s="27"/>
      <c r="G60" s="21" t="str">
        <f>_xlfn.IFNA(INDEX('Systemmanager - Datenassistent'!$B$9:$BJ$159,MATCH($A60,Input_Lieferant!$B$9:$B$158,0),MATCH(G$1,'Systemmanager - Datenassistent'!$B$8:$BJ$8,0)), "") &amp; ""</f>
        <v>V</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M230</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2</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0430</v>
      </c>
      <c r="C61" s="27"/>
      <c r="D61" s="27"/>
      <c r="E61" s="27"/>
      <c r="F61" s="27"/>
      <c r="G61" s="21" t="str">
        <f>_xlfn.IFNA(INDEX('Systemmanager - Datenassistent'!$B$9:$BJ$159,MATCH($A61,Input_Lieferant!$B$9:$B$158,0),MATCH(G$1,'Systemmanager - Datenassistent'!$B$8:$BJ$8,0)), "") &amp; ""</f>
        <v>S</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M230</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2</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0420</v>
      </c>
      <c r="C62" s="27"/>
      <c r="D62" s="27"/>
      <c r="E62" s="27"/>
      <c r="F62" s="27"/>
      <c r="G62" s="21" t="str">
        <f>_xlfn.IFNA(INDEX('Systemmanager - Datenassistent'!$B$9:$BJ$159,MATCH($A62,Input_Lieferant!$B$9:$B$158,0),MATCH(G$1,'Systemmanager - Datenassistent'!$B$8:$BJ$8,0)), "") &amp; ""</f>
        <v>S</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M700</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2</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0420</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M131</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0440</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M230</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0420</v>
      </c>
      <c r="C65" s="27"/>
      <c r="D65" s="27"/>
      <c r="E65" s="27"/>
      <c r="F65" s="27"/>
      <c r="G65" s="21" t="str">
        <f>_xlfn.IFNA(INDEX('Systemmanager - Datenassistent'!$B$9:$BJ$159,MATCH($A65,Input_Lieferant!$B$9:$B$158,0),MATCH(G$1,'Systemmanager - Datenassistent'!$B$8:$BJ$8,0)), "") &amp; ""</f>
        <v>S</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M310</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2</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0800</v>
      </c>
      <c r="C66" s="27"/>
      <c r="D66" s="27"/>
      <c r="E66" s="27"/>
      <c r="F66" s="27"/>
      <c r="G66" s="21" t="str">
        <f>_xlfn.IFNA(INDEX('Systemmanager - Datenassistent'!$B$9:$BJ$159,MATCH($A66,Input_Lieferant!$B$9:$B$158,0),MATCH(G$1,'Systemmanager - Datenassistent'!$B$8:$BJ$8,0)), "") &amp; ""</f>
        <v>V</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M250</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2</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0440</v>
      </c>
      <c r="C67" s="27"/>
      <c r="D67" s="27"/>
      <c r="E67" s="27"/>
      <c r="F67" s="27"/>
      <c r="G67" s="21" t="str">
        <f>_xlfn.IFNA(INDEX('Systemmanager - Datenassistent'!$B$9:$BJ$159,MATCH($A67,Input_Lieferant!$B$9:$B$158,0),MATCH(G$1,'Systemmanager - Datenassistent'!$B$8:$BJ$8,0)), "") &amp; ""</f>
        <v>V</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M141</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2</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0440</v>
      </c>
      <c r="C68" s="27"/>
      <c r="D68" s="27"/>
      <c r="E68" s="27"/>
      <c r="F68" s="27"/>
      <c r="G68" s="21" t="str">
        <f>_xlfn.IFNA(INDEX('Systemmanager - Datenassistent'!$B$9:$BJ$159,MATCH($A68,Input_Lieferant!$B$9:$B$158,0),MATCH(G$1,'Systemmanager - Datenassistent'!$B$8:$BJ$8,0)), "") &amp; ""</f>
        <v>S</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M230</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2</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0420</v>
      </c>
      <c r="C69" s="27"/>
      <c r="D69" s="27"/>
      <c r="E69" s="27"/>
      <c r="F69" s="27"/>
      <c r="G69" s="21" t="str">
        <f>_xlfn.IFNA(INDEX('Systemmanager - Datenassistent'!$B$9:$BJ$159,MATCH($A69,Input_Lieferant!$B$9:$B$158,0),MATCH(G$1,'Systemmanager - Datenassistent'!$B$8:$BJ$8,0)), "") &amp; ""</f>
        <v>V</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M220</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2</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0430</v>
      </c>
      <c r="C70" s="27"/>
      <c r="D70" s="27"/>
      <c r="E70" s="27"/>
      <c r="F70" s="27"/>
      <c r="G70" s="21" t="str">
        <f>_xlfn.IFNA(INDEX('Systemmanager - Datenassistent'!$B$9:$BJ$159,MATCH($A70,Input_Lieferant!$B$9:$B$158,0),MATCH(G$1,'Systemmanager - Datenassistent'!$B$8:$BJ$8,0)), "") &amp; ""</f>
        <v>V</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M720</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2</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0800</v>
      </c>
      <c r="C71" s="27"/>
      <c r="D71" s="27"/>
      <c r="E71" s="27"/>
      <c r="F71" s="27"/>
      <c r="G71" s="21" t="str">
        <f>_xlfn.IFNA(INDEX('Systemmanager - Datenassistent'!$B$9:$BJ$159,MATCH($A71,Input_Lieferant!$B$9:$B$158,0),MATCH(G$1,'Systemmanager - Datenassistent'!$B$8:$BJ$8,0)), "") &amp; ""</f>
        <v>V</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M720</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2</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0420</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M340</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0430</v>
      </c>
      <c r="C73" s="27"/>
      <c r="D73" s="27"/>
      <c r="E73" s="27"/>
      <c r="F73" s="27"/>
      <c r="G73" s="21" t="str">
        <f>_xlfn.IFNA(INDEX('Systemmanager - Datenassistent'!$B$9:$BJ$159,MATCH($A73,Input_Lieferant!$B$9:$B$158,0),MATCH(G$1,'Systemmanager - Datenassistent'!$B$8:$BJ$8,0)), "") &amp; ""</f>
        <v>S</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M250</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2</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0420</v>
      </c>
      <c r="C74" s="27"/>
      <c r="D74" s="27"/>
      <c r="E74" s="27"/>
      <c r="F74" s="27"/>
      <c r="G74" s="21" t="str">
        <f>_xlfn.IFNA(INDEX('Systemmanager - Datenassistent'!$B$9:$BJ$159,MATCH($A74,Input_Lieferant!$B$9:$B$158,0),MATCH(G$1,'Systemmanager - Datenassistent'!$B$8:$BJ$8,0)), "") &amp; ""</f>
        <v>V</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M320</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2</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0800</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M300</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0800</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M131</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0800</v>
      </c>
      <c r="C77" s="27"/>
      <c r="D77" s="27"/>
      <c r="E77" s="27"/>
      <c r="F77" s="27"/>
      <c r="G77" s="21" t="str">
        <f>_xlfn.IFNA(INDEX('Systemmanager - Datenassistent'!$B$9:$BJ$159,MATCH($A77,Input_Lieferant!$B$9:$B$158,0),MATCH(G$1,'Systemmanager - Datenassistent'!$B$8:$BJ$8,0)), "") &amp; ""</f>
        <v>V</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M260</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2</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0430</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M330</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0430</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M240</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0800</v>
      </c>
      <c r="C80" s="27"/>
      <c r="D80" s="27"/>
      <c r="E80" s="27"/>
      <c r="F80" s="27"/>
      <c r="G80" s="21" t="str">
        <f>_xlfn.IFNA(INDEX('Systemmanager - Datenassistent'!$B$9:$BJ$159,MATCH($A80,Input_Lieferant!$B$9:$B$158,0),MATCH(G$1,'Systemmanager - Datenassistent'!$B$8:$BJ$8,0)), "") &amp; ""</f>
        <v>V</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M150</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2</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0430</v>
      </c>
      <c r="C81" s="27"/>
      <c r="D81" s="27"/>
      <c r="E81" s="27"/>
      <c r="F81" s="27"/>
      <c r="G81" s="21" t="str">
        <f>_xlfn.IFNA(INDEX('Systemmanager - Datenassistent'!$B$9:$BJ$159,MATCH($A81,Input_Lieferant!$B$9:$B$158,0),MATCH(G$1,'Systemmanager - Datenassistent'!$B$8:$BJ$8,0)), "") &amp; ""</f>
        <v>V</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M200</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2</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0440</v>
      </c>
      <c r="C82" s="27"/>
      <c r="D82" s="27"/>
      <c r="E82" s="27"/>
      <c r="F82" s="27"/>
      <c r="G82" s="21" t="str">
        <f>_xlfn.IFNA(INDEX('Systemmanager - Datenassistent'!$B$9:$BJ$159,MATCH($A82,Input_Lieferant!$B$9:$B$158,0),MATCH(G$1,'Systemmanager - Datenassistent'!$B$8:$BJ$8,0)), "") &amp; ""</f>
        <v>V</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M400</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2</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0800</v>
      </c>
      <c r="C83" s="27"/>
      <c r="D83" s="27"/>
      <c r="E83" s="27"/>
      <c r="F83" s="27"/>
      <c r="G83" s="21" t="str">
        <f>_xlfn.IFNA(INDEX('Systemmanager - Datenassistent'!$B$9:$BJ$159,MATCH($A83,Input_Lieferant!$B$9:$B$158,0),MATCH(G$1,'Systemmanager - Datenassistent'!$B$8:$BJ$8,0)), "") &amp; ""</f>
        <v>V</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M330</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2</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0440</v>
      </c>
      <c r="C84" s="27"/>
      <c r="D84" s="27"/>
      <c r="E84" s="27"/>
      <c r="F84" s="27"/>
      <c r="G84" s="21" t="str">
        <f>_xlfn.IFNA(INDEX('Systemmanager - Datenassistent'!$B$9:$BJ$159,MATCH($A84,Input_Lieferant!$B$9:$B$158,0),MATCH(G$1,'Systemmanager - Datenassistent'!$B$8:$BJ$8,0)), "") &amp; ""</f>
        <v>V</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M910</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2</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0420</v>
      </c>
      <c r="C85" s="27"/>
      <c r="D85" s="27"/>
      <c r="E85" s="27"/>
      <c r="F85" s="27"/>
      <c r="G85" s="21" t="str">
        <f>_xlfn.IFNA(INDEX('Systemmanager - Datenassistent'!$B$9:$BJ$159,MATCH($A85,Input_Lieferant!$B$9:$B$158,0),MATCH(G$1,'Systemmanager - Datenassistent'!$B$8:$BJ$8,0)), "") &amp; ""</f>
        <v>S</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M131</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2</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0800</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M210</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0420</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M200</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0440</v>
      </c>
      <c r="C88" s="27"/>
      <c r="D88" s="27"/>
      <c r="E88" s="27"/>
      <c r="F88" s="27"/>
      <c r="G88" s="21" t="str">
        <f>_xlfn.IFNA(INDEX('Systemmanager - Datenassistent'!$B$9:$BJ$159,MATCH($A88,Input_Lieferant!$B$9:$B$158,0),MATCH(G$1,'Systemmanager - Datenassistent'!$B$8:$BJ$8,0)), "") &amp; ""</f>
        <v>S</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M141</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2</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0420</v>
      </c>
      <c r="C89" s="27"/>
      <c r="D89" s="27"/>
      <c r="E89" s="27"/>
      <c r="F89" s="27"/>
      <c r="G89" s="21" t="str">
        <f>_xlfn.IFNA(INDEX('Systemmanager - Datenassistent'!$B$9:$BJ$159,MATCH($A89,Input_Lieferant!$B$9:$B$158,0),MATCH(G$1,'Systemmanager - Datenassistent'!$B$8:$BJ$8,0)), "") &amp; ""</f>
        <v>S</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M120</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2</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0800</v>
      </c>
      <c r="C90" s="27"/>
      <c r="D90" s="27"/>
      <c r="E90" s="27"/>
      <c r="F90" s="27"/>
      <c r="G90" s="21" t="str">
        <f>_xlfn.IFNA(INDEX('Systemmanager - Datenassistent'!$B$9:$BJ$159,MATCH($A90,Input_Lieferant!$B$9:$B$158,0),MATCH(G$1,'Systemmanager - Datenassistent'!$B$8:$BJ$8,0)), "") &amp; ""</f>
        <v>S</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M130</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2</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0420</v>
      </c>
      <c r="C91" s="27"/>
      <c r="D91" s="27"/>
      <c r="E91" s="27"/>
      <c r="F91" s="27"/>
      <c r="G91" s="21" t="str">
        <f>_xlfn.IFNA(INDEX('Systemmanager - Datenassistent'!$B$9:$BJ$159,MATCH($A91,Input_Lieferant!$B$9:$B$158,0),MATCH(G$1,'Systemmanager - Datenassistent'!$B$8:$BJ$8,0)), "") &amp; ""</f>
        <v>S</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M720</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2</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0440</v>
      </c>
      <c r="C92" s="27"/>
      <c r="D92" s="27"/>
      <c r="E92" s="27"/>
      <c r="F92" s="27"/>
      <c r="G92" s="21" t="str">
        <f>_xlfn.IFNA(INDEX('Systemmanager - Datenassistent'!$B$9:$BJ$159,MATCH($A92,Input_Lieferant!$B$9:$B$158,0),MATCH(G$1,'Systemmanager - Datenassistent'!$B$8:$BJ$8,0)), "") &amp; ""</f>
        <v>V</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M130</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2</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0440</v>
      </c>
      <c r="C93" s="27"/>
      <c r="D93" s="27"/>
      <c r="E93" s="27"/>
      <c r="F93" s="27"/>
      <c r="G93" s="21" t="str">
        <f>_xlfn.IFNA(INDEX('Systemmanager - Datenassistent'!$B$9:$BJ$159,MATCH($A93,Input_Lieferant!$B$9:$B$158,0),MATCH(G$1,'Systemmanager - Datenassistent'!$B$8:$BJ$8,0)), "") &amp; ""</f>
        <v>S</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M200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2</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0440</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M131</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0420</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M340</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0420</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M140</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0420</v>
      </c>
      <c r="C97" s="27"/>
      <c r="D97" s="27"/>
      <c r="E97" s="27"/>
      <c r="F97" s="27"/>
      <c r="G97" s="21" t="str">
        <f>_xlfn.IFNA(INDEX('Systemmanager - Datenassistent'!$B$9:$BJ$159,MATCH($A97,Input_Lieferant!$B$9:$B$158,0),MATCH(G$1,'Systemmanager - Datenassistent'!$B$8:$BJ$8,0)), "") &amp; ""</f>
        <v>V</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M131</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2</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0420</v>
      </c>
      <c r="C98" s="27"/>
      <c r="D98" s="27"/>
      <c r="E98" s="27"/>
      <c r="F98" s="27"/>
      <c r="G98" s="21" t="str">
        <f>_xlfn.IFNA(INDEX('Systemmanager - Datenassistent'!$B$9:$BJ$159,MATCH($A98,Input_Lieferant!$B$9:$B$158,0),MATCH(G$1,'Systemmanager - Datenassistent'!$B$8:$BJ$8,0)), "") &amp; ""</f>
        <v>S</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M110</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2</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0440</v>
      </c>
      <c r="C99" s="27"/>
      <c r="D99" s="27"/>
      <c r="E99" s="27"/>
      <c r="F99" s="27"/>
      <c r="G99" s="21" t="str">
        <f>_xlfn.IFNA(INDEX('Systemmanager - Datenassistent'!$B$9:$BJ$159,MATCH($A99,Input_Lieferant!$B$9:$B$158,0),MATCH(G$1,'Systemmanager - Datenassistent'!$B$8:$BJ$8,0)), "") &amp; ""</f>
        <v>S</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M100</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2</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0440</v>
      </c>
      <c r="C100" s="27"/>
      <c r="D100" s="27"/>
      <c r="E100" s="27"/>
      <c r="F100" s="27"/>
      <c r="G100" s="21" t="str">
        <f>_xlfn.IFNA(INDEX('Systemmanager - Datenassistent'!$B$9:$BJ$159,MATCH($A100,Input_Lieferant!$B$9:$B$158,0),MATCH(G$1,'Systemmanager - Datenassistent'!$B$8:$BJ$8,0)), "") &amp; ""</f>
        <v>V</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A000</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2</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0800</v>
      </c>
      <c r="C101" s="27"/>
      <c r="D101" s="27"/>
      <c r="E101" s="27"/>
      <c r="F101" s="27"/>
      <c r="G101" s="21" t="str">
        <f>_xlfn.IFNA(INDEX('Systemmanager - Datenassistent'!$B$9:$BJ$159,MATCH($A101,Input_Lieferant!$B$9:$B$158,0),MATCH(G$1,'Systemmanager - Datenassistent'!$B$8:$BJ$8,0)), "") &amp; ""</f>
        <v>V</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M800</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2</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0420</v>
      </c>
      <c r="C102" s="27"/>
      <c r="D102" s="27"/>
      <c r="E102" s="27"/>
      <c r="F102" s="27"/>
      <c r="G102" s="21" t="str">
        <f>_xlfn.IFNA(INDEX('Systemmanager - Datenassistent'!$B$9:$BJ$159,MATCH($A102,Input_Lieferant!$B$9:$B$158,0),MATCH(G$1,'Systemmanager - Datenassistent'!$B$8:$BJ$8,0)), "") &amp; ""</f>
        <v>S</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M140</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2</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0800</v>
      </c>
      <c r="C103" s="27"/>
      <c r="D103" s="27"/>
      <c r="E103" s="27"/>
      <c r="F103" s="27"/>
      <c r="G103" s="21" t="str">
        <f>_xlfn.IFNA(INDEX('Systemmanager - Datenassistent'!$B$9:$BJ$159,MATCH($A103,Input_Lieferant!$B$9:$B$158,0),MATCH(G$1,'Systemmanager - Datenassistent'!$B$8:$BJ$8,0)), "") &amp; ""</f>
        <v>V</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M150</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2</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0440</v>
      </c>
      <c r="C104" s="27"/>
      <c r="D104" s="27"/>
      <c r="E104" s="27"/>
      <c r="F104" s="27"/>
      <c r="G104" s="21" t="str">
        <f>_xlfn.IFNA(INDEX('Systemmanager - Datenassistent'!$B$9:$BJ$159,MATCH($A104,Input_Lieferant!$B$9:$B$158,0),MATCH(G$1,'Systemmanager - Datenassistent'!$B$8:$BJ$8,0)), "") &amp; ""</f>
        <v>S</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M800</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2</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0430</v>
      </c>
      <c r="C105" s="27"/>
      <c r="D105" s="27"/>
      <c r="E105" s="27"/>
      <c r="F105" s="27"/>
      <c r="G105" s="21" t="str">
        <f>_xlfn.IFNA(INDEX('Systemmanager - Datenassistent'!$B$9:$BJ$159,MATCH($A105,Input_Lieferant!$B$9:$B$158,0),MATCH(G$1,'Systemmanager - Datenassistent'!$B$8:$BJ$8,0)), "") &amp; ""</f>
        <v>V</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M230</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2</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0800</v>
      </c>
      <c r="C106" s="27"/>
      <c r="D106" s="27"/>
      <c r="E106" s="27"/>
      <c r="F106" s="27"/>
      <c r="G106" s="21" t="str">
        <f>_xlfn.IFNA(INDEX('Systemmanager - Datenassistent'!$B$9:$BJ$159,MATCH($A106,Input_Lieferant!$B$9:$B$158,0),MATCH(G$1,'Systemmanager - Datenassistent'!$B$8:$BJ$8,0)), "") &amp; ""</f>
        <v>V</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M240</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2</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0440</v>
      </c>
      <c r="C107" s="27"/>
      <c r="D107" s="27"/>
      <c r="E107" s="27"/>
      <c r="F107" s="27"/>
      <c r="G107" s="21" t="str">
        <f>_xlfn.IFNA(INDEX('Systemmanager - Datenassistent'!$B$9:$BJ$159,MATCH($A107,Input_Lieferant!$B$9:$B$158,0),MATCH(G$1,'Systemmanager - Datenassistent'!$B$8:$BJ$8,0)), "") &amp; ""</f>
        <v>V</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M300</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2</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0800</v>
      </c>
      <c r="C108" s="27"/>
      <c r="D108" s="27"/>
      <c r="E108" s="27"/>
      <c r="F108" s="27"/>
      <c r="G108" s="21" t="str">
        <f>_xlfn.IFNA(INDEX('Systemmanager - Datenassistent'!$B$9:$BJ$159,MATCH($A108,Input_Lieferant!$B$9:$B$158,0),MATCH(G$1,'Systemmanager - Datenassistent'!$B$8:$BJ$8,0)), "") &amp; ""</f>
        <v>S</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M131</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2</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0430</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M140</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0430</v>
      </c>
      <c r="C110" s="27"/>
      <c r="D110" s="27"/>
      <c r="E110" s="27"/>
      <c r="F110" s="27"/>
      <c r="G110" s="21" t="str">
        <f>_xlfn.IFNA(INDEX('Systemmanager - Datenassistent'!$B$9:$BJ$159,MATCH($A110,Input_Lieferant!$B$9:$B$158,0),MATCH(G$1,'Systemmanager - Datenassistent'!$B$8:$BJ$8,0)), "") &amp; ""</f>
        <v>S</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M260</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2</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0440</v>
      </c>
      <c r="C111" s="27"/>
      <c r="D111" s="27"/>
      <c r="E111" s="27"/>
      <c r="F111" s="27"/>
      <c r="G111" s="21" t="str">
        <f>_xlfn.IFNA(INDEX('Systemmanager - Datenassistent'!$B$9:$BJ$159,MATCH($A111,Input_Lieferant!$B$9:$B$158,0),MATCH(G$1,'Systemmanager - Datenassistent'!$B$8:$BJ$8,0)), "") &amp; ""</f>
        <v>S</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M210</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2</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0440</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M320</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0800</v>
      </c>
      <c r="C113" s="27"/>
      <c r="D113" s="27"/>
      <c r="E113" s="27"/>
      <c r="F113" s="27"/>
      <c r="G113" s="21" t="str">
        <f>_xlfn.IFNA(INDEX('Systemmanager - Datenassistent'!$B$9:$BJ$159,MATCH($A113,Input_Lieferant!$B$9:$B$158,0),MATCH(G$1,'Systemmanager - Datenassistent'!$B$8:$BJ$8,0)), "") &amp; ""</f>
        <v>S</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M400</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0430</v>
      </c>
      <c r="C114" s="27"/>
      <c r="D114" s="27"/>
      <c r="E114" s="27"/>
      <c r="F114" s="27"/>
      <c r="G114" s="21" t="str">
        <f>_xlfn.IFNA(INDEX('Systemmanager - Datenassistent'!$B$9:$BJ$159,MATCH($A114,Input_Lieferant!$B$9:$B$158,0),MATCH(G$1,'Systemmanager - Datenassistent'!$B$8:$BJ$8,0)), "") &amp; ""</f>
        <v>S</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M130</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2</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0440</v>
      </c>
      <c r="C115" s="27"/>
      <c r="D115" s="27"/>
      <c r="E115" s="27"/>
      <c r="F115" s="27"/>
      <c r="G115" s="21" t="str">
        <f>_xlfn.IFNA(INDEX('Systemmanager - Datenassistent'!$B$9:$BJ$159,MATCH($A115,Input_Lieferant!$B$9:$B$158,0),MATCH(G$1,'Systemmanager - Datenassistent'!$B$8:$BJ$8,0)), "") &amp; ""</f>
        <v>S</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M710</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2</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0440</v>
      </c>
      <c r="C116" s="27"/>
      <c r="D116" s="27"/>
      <c r="E116" s="27"/>
      <c r="F116" s="27"/>
      <c r="G116" s="21" t="str">
        <f>_xlfn.IFNA(INDEX('Systemmanager - Datenassistent'!$B$9:$BJ$159,MATCH($A116,Input_Lieferant!$B$9:$B$158,0),MATCH(G$1,'Systemmanager - Datenassistent'!$B$8:$BJ$8,0)), "") &amp; ""</f>
        <v>S</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M330</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2</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0800</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M330</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0420</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M330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0430</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M240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0440</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A100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0800</v>
      </c>
      <c r="C121" s="27"/>
      <c r="D121" s="27"/>
      <c r="E121" s="27"/>
      <c r="F121" s="27"/>
      <c r="G121" s="21" t="str">
        <f>_xlfn.IFNA(INDEX('Systemmanager - Datenassistent'!$B$9:$BJ$159,MATCH($A121,Input_Lieferant!$B$9:$B$158,0),MATCH(G$1,'Systemmanager - Datenassistent'!$B$8:$BJ$8,0)), "") &amp; ""</f>
        <v>V</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M340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2</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0420</v>
      </c>
      <c r="C122" s="27"/>
      <c r="D122" s="27"/>
      <c r="E122" s="27"/>
      <c r="F122" s="27"/>
      <c r="G122" s="21" t="str">
        <f>_xlfn.IFNA(INDEX('Systemmanager - Datenassistent'!$B$9:$BJ$159,MATCH($A122,Input_Lieferant!$B$9:$B$158,0),MATCH(G$1,'Systemmanager - Datenassistent'!$B$8:$BJ$8,0)), "") &amp; ""</f>
        <v>S</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M800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2</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0430</v>
      </c>
      <c r="C123" s="27"/>
      <c r="D123" s="27"/>
      <c r="E123" s="27"/>
      <c r="F123" s="27"/>
      <c r="G123" s="21" t="str">
        <f>_xlfn.IFNA(INDEX('Systemmanager - Datenassistent'!$B$9:$BJ$159,MATCH($A123,Input_Lieferant!$B$9:$B$158,0),MATCH(G$1,'Systemmanager - Datenassistent'!$B$8:$BJ$8,0)), "") &amp; ""</f>
        <v>S</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M710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2</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0800</v>
      </c>
      <c r="C124" s="27"/>
      <c r="D124" s="27"/>
      <c r="E124" s="27"/>
      <c r="F124" s="27"/>
      <c r="G124" s="21" t="str">
        <f>_xlfn.IFNA(INDEX('Systemmanager - Datenassistent'!$B$9:$BJ$159,MATCH($A124,Input_Lieferant!$B$9:$B$158,0),MATCH(G$1,'Systemmanager - Datenassistent'!$B$8:$BJ$8,0)), "") &amp; ""</f>
        <v>V</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M910</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2</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0420</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M240</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0420</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M810</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0420</v>
      </c>
      <c r="C127" s="27"/>
      <c r="D127" s="27"/>
      <c r="E127" s="27"/>
      <c r="F127" s="27"/>
      <c r="G127" s="21" t="str">
        <f>_xlfn.IFNA(INDEX('Systemmanager - Datenassistent'!$B$9:$BJ$159,MATCH($A127,Input_Lieferant!$B$9:$B$158,0),MATCH(G$1,'Systemmanager - Datenassistent'!$B$8:$BJ$8,0)), "") &amp; ""</f>
        <v>S</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M290</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2</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0800</v>
      </c>
      <c r="C128" s="27"/>
      <c r="D128" s="27"/>
      <c r="E128" s="27"/>
      <c r="F128" s="27"/>
      <c r="G128" s="21" t="str">
        <f>_xlfn.IFNA(INDEX('Systemmanager - Datenassistent'!$B$9:$BJ$159,MATCH($A128,Input_Lieferant!$B$9:$B$158,0),MATCH(G$1,'Systemmanager - Datenassistent'!$B$8:$BJ$8,0)), "") &amp; ""</f>
        <v>V</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M130</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2</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0440</v>
      </c>
      <c r="C129" s="27"/>
      <c r="D129" s="27"/>
      <c r="E129" s="27"/>
      <c r="F129" s="27"/>
      <c r="G129" s="21" t="str">
        <f>_xlfn.IFNA(INDEX('Systemmanager - Datenassistent'!$B$9:$BJ$159,MATCH($A129,Input_Lieferant!$B$9:$B$158,0),MATCH(G$1,'Systemmanager - Datenassistent'!$B$8:$BJ$8,0)), "") &amp; ""</f>
        <v>S</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M290</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2</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0440</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M200</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0430</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M220</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0800</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A000</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0430</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M230</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0430</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M131</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0440</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M250</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0800</v>
      </c>
      <c r="C136" s="27"/>
      <c r="D136" s="27"/>
      <c r="E136" s="27"/>
      <c r="F136" s="27"/>
      <c r="G136" s="21" t="str">
        <f>_xlfn.IFNA(INDEX('Systemmanager - Datenassistent'!$B$9:$BJ$159,MATCH($A136,Input_Lieferant!$B$9:$B$158,0),MATCH(G$1,'Systemmanager - Datenassistent'!$B$8:$BJ$8,0)), "") &amp; ""</f>
        <v>V</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M140</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2</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0440</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M131</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0440</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M720</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0440</v>
      </c>
      <c r="C139" s="27"/>
      <c r="D139" s="27"/>
      <c r="E139" s="27"/>
      <c r="F139" s="27"/>
      <c r="G139" s="21" t="str">
        <f>_xlfn.IFNA(INDEX('Systemmanager - Datenassistent'!$B$9:$BJ$159,MATCH($A139,Input_Lieferant!$B$9:$B$158,0),MATCH(G$1,'Systemmanager - Datenassistent'!$B$8:$BJ$8,0)), "") &amp; ""</f>
        <v>V</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M120</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2</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0440</v>
      </c>
      <c r="C140" s="27"/>
      <c r="D140" s="27"/>
      <c r="E140" s="27"/>
      <c r="F140" s="27"/>
      <c r="G140" s="21" t="str">
        <f>_xlfn.IFNA(INDEX('Systemmanager - Datenassistent'!$B$9:$BJ$159,MATCH($A140,Input_Lieferant!$B$9:$B$158,0),MATCH(G$1,'Systemmanager - Datenassistent'!$B$8:$BJ$8,0)), "") &amp; ""</f>
        <v>S</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M140</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2</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0800</v>
      </c>
      <c r="C141" s="27"/>
      <c r="D141" s="27"/>
      <c r="E141" s="27"/>
      <c r="F141" s="27"/>
      <c r="G141" s="21" t="str">
        <f>_xlfn.IFNA(INDEX('Systemmanager - Datenassistent'!$B$9:$BJ$159,MATCH($A141,Input_Lieferant!$B$9:$B$158,0),MATCH(G$1,'Systemmanager - Datenassistent'!$B$8:$BJ$8,0)), "") &amp; ""</f>
        <v>V</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M320</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2</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0420</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M910</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0800</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M400</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0800</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M260</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0800</v>
      </c>
      <c r="C145" s="27"/>
      <c r="D145" s="27"/>
      <c r="E145" s="27"/>
      <c r="F145" s="27"/>
      <c r="G145" s="21" t="str">
        <f>_xlfn.IFNA(INDEX('Systemmanager - Datenassistent'!$B$9:$BJ$159,MATCH($A145,Input_Lieferant!$B$9:$B$158,0),MATCH(G$1,'Systemmanager - Datenassistent'!$B$8:$BJ$8,0)), "") &amp; ""</f>
        <v>V</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M260</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2</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0420</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M131</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0430</v>
      </c>
      <c r="C147" s="27"/>
      <c r="D147" s="27"/>
      <c r="E147" s="27"/>
      <c r="F147" s="27"/>
      <c r="G147" s="21" t="str">
        <f>_xlfn.IFNA(INDEX('Systemmanager - Datenassistent'!$B$9:$BJ$159,MATCH($A147,Input_Lieferant!$B$9:$B$158,0),MATCH(G$1,'Systemmanager - Datenassistent'!$B$8:$BJ$8,0)), "") &amp; ""</f>
        <v>S</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M400</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2</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0800</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M720</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0430</v>
      </c>
      <c r="C149" s="27"/>
      <c r="D149" s="27"/>
      <c r="E149" s="27"/>
      <c r="F149" s="27"/>
      <c r="G149" s="21" t="str">
        <f>_xlfn.IFNA(INDEX('Systemmanager - Datenassistent'!$B$9:$BJ$159,MATCH($A149,Input_Lieferant!$B$9:$B$158,0),MATCH(G$1,'Systemmanager - Datenassistent'!$B$8:$BJ$8,0)), "") &amp; ""</f>
        <v>V</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M100</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2</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0440</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M120</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0420</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M141</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0440</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0420</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S</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0420</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0800</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0440</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0420</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V</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0430</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V</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0420</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S</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0440</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0420</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V</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0800</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V</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0800</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V</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0420</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V</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0800</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0440</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V</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0800</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V</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0420</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V</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0440</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S</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0420</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V</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0440</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0430</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V</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0440</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0440</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S</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0430</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V</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0800</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0440</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S</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0800</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V</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0800</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V</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0430</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V</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0430</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S</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0430</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V</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0440</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0430</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S</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0800</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V</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0440</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0440</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S</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0440</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0420</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V</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0420</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V</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0800</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V</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0800</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V</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0440</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0420</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0420</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V</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0800</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V</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0800</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V</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0430</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0440</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0440</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V</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0430</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V</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0800</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S</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0430</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V</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0440</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V</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0800</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V</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0420</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V</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0800</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V</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0440</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S</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0800</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0430</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V</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0430</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S</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0420</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S</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0420</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0440</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0420</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S</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0800</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V</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0440</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V</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0440</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S</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0420</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V</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0430</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V</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0800</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V</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0420</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0430</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S</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0420</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V</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0800</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0800</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0800</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V</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0430</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0430</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0800</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V</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0430</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V</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0440</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V</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0800</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V</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0440</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V</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0420</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S</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0800</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0420</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0440</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S</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0420</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S</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0800</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S</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0420</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S</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0440</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V</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0440</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S</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0440</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0420</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0420</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0420</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V</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0420</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S</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0440</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S</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0440</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V</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0800</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V</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0420</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S</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0800</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V</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0440</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S</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0430</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V</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0800</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V</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0440</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V</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0800</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S</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0430</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0430</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S</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0440</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S</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0440</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0800</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S</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0430</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S</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0440</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S</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0440</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S</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0800</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0420</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0430</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0440</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0800</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V</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0420</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S</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0430</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S</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0800</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V</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0420</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0420</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0420</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S</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0800</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V</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0440</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S</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0440</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0430</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0800</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0430</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0430</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0440</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0800</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V</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0440</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0440</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0440</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V</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0440</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S</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0800</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V</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0420</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0800</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0800</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0800</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V</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0420</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0430</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S</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0800</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0430</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V</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0440</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0420</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CcRbjEeyu</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6.19</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f0ZoPasG6</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P</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N4zpBY5Op</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vAjwB2yA7</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J</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X</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X</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45767.333240509259</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X</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6</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cHNY3v6IO</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1.9</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PqdUlCoEz</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U</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nmaiaPdwf</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AJVzMsh3Q</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J</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X</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X</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45767.333240509259</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X</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8</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He3AV0RaZ</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3</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U</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JFAVaKEH9</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J</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X</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X</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45767.333240509259</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X</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9</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P</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i3pdwPz7Y</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J</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X</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X</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45767.333240624997</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X</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9</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N</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JVkeK7XSG</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J</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X</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X</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45767.333240624997</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X</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00</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N</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O7fxJL0on</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J</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X</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X</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45767.333240624997</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X</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P</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FQiBchjYB</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J</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X</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X</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45767.333240624997</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X</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N</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vv9m5KqMx</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X</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X</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45767.333240624997</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X</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bFnQ4pwmq</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U</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L5WG5K80z</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X</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X</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45767.333240624997</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X</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lIGw3yrYY</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N</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BTRVEMMCu</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X</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X</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45767.333240624997</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00</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3.5</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7ReISPjLf</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P</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A7A96F41B</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X</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X</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45767.333240624997</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00</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8.35</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0iamb9tFm</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N</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2rslFhLIz</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X</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X</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45767.333240624997</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cOhIJFyEC</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2.62</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bMDujUDbY</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N</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Dxj3J7Ydb</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X</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X</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45767.333240624997</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mIBm5lq0F</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2.08</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q7VsEkwgE</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N</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wlPWnsbdo</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X</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X</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45767.333240624997</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8.22</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RVHFguXkV</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N</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ZzT3TeK5x</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X</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X</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45767.333240624997</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5.54</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alXBRIs94</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N</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KBAhrCo88</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J</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X</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X</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45767.333240624997</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0.48</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wNdnWEzTn</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U</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BZ13luGey</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J</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X</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X</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45767.333240624997</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1.76</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U</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82TxPvlCd</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J</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X</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X</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45767.333240624997</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3.26</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U</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TsabLcwZa</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J</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X</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X</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45767.333240624997</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X</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00</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8.91</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P</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KPLU49uNN</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sF2j4kVvE</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J</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X</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X</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45767.333240624997</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X</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1.32</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N</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JsvVGDPtZ</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OP5OxG3SJ</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J</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X</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X</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45767.333240624997</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X</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1.8</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N</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z7pnAZZnE</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8DoEcEhcQ</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J</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X</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X</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45767.333240624997</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X</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4.95</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U</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90ElJR9N1</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2Ip1VAHSz</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J</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X</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X</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45767.333240624997</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X</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VGvQPd9yJ</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8.99</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U</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inJUhXy3z</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3iNJkcgcg</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X</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X</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45767.333240624997</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X</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dbXRvUxup</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5.48</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U</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QAirMqAXG</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4pbD3XPUY</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X</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X</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45767.333240624997</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X</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n4yHhOPxn</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1.28</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U</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xC5cJf7DC</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X</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X</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45767.333240624997</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X</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00</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qrwfuMiHh</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9.46</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U</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2sWW8gx1H</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X</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X</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45767.333240624997</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X</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00</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5X9uaYgaV</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6.55</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U</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ccPZeB6GB</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X</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X</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45767.333240624997</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X</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00</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tp1g7nv7q</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6lCEpg8E6</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U</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ipZR7lgRN</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X</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45767.333240624997</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X</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00</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0SVGk7MnF</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U</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n6gg4ipn2</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X</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45767.333240624997</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X</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HzBPFcVHv</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U</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sZwZstWA3</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J</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X</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45767.333240624997</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X</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00</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G83K9s3Jh</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U</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Wl9edDCzT</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J</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X</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45767.333240624997</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X</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QJ2fMDfwl</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P</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21vA3N5hB</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J</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X</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45767.333240740743</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3</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rZWwq2ysx</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U</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Xh17WI89T</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J</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X</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45767.333240740743</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8</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00</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dMjpzK5Ei</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U</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YHj7iHzyJ</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J</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X</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45767.333240740743</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8</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EIO6G1ySr</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N</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gUQ8XPv0Y</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J</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X</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45767.333240740743</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10</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eLxh0hkKL</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U</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OQxYVM8cj</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J</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X</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45767.333240740743</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8</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lxUQgkazX</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P</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tRpvCTvpX</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J</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X</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45767.333240740743</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5</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cy706zFFY</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U</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np5uKEY46</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J</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X</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45767.333240740743</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4</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6.12</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xt5oN5Kb7</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N</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vT33zDVGU</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J</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X</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45767.333240740743</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9</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00</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uO5IJi7sp</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0.83</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N</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kkWge8Ek3</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J</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X</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45767.333240740743</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2</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CiiZrlVeW</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6.11</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U</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qZN57ADQ7</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iwFPHKIBR</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J</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X</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45767.333240740743</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8</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00</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nTEKCBSmB</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3.59</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N</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DDYfnY0U1</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ydz9Rzlyn</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J</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X</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X</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45767.333240740743</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9</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6.49</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N</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3s33tIf8f</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gfIED5lBz</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J</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X</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X</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45767.333240740743</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9</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1.45</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U</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K3vrTWzrs</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bpKBPCenV</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J</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X</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45767.333240740743</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8</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5.81</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N</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LRTYBFRVi</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uNSbGR7Lz</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J</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X</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45767.333240740743</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X</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5</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3.41</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U</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FqHEsplMP</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FuB6DhduN</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J</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X</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45767.333240740743</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X</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8</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2</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N</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eumrxAawl</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bamA7xKLH</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J</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X</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45767.333240740743</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X</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7</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3.84</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P</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vnNcPhTRd</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5iV1M9Olw</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J</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X</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45767.333240740743</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X</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7</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1.18</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N</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cPtwDFtjk</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vdlBRd7Kr</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J</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X</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45767.333240740743</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X</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8</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2.38</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U</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H3bSAD2PM</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J</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X</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45767.333240740743</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X</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7</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XFXOh7c4H</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4.67</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U</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Er3UdXCzI</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J</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X</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45767.333240740743</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X</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10</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6lmCdiu9c</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8.13</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N</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bj9jdLCIS</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J</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X</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45767.333240740743</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X</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7</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4rHiuOIxL</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8.4</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feoekuQGP</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P</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657FxEjNV</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J</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X</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X</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45767.333240740743</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X</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6</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wPi9MYi75</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4.06</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MsvpZ6iai</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U</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rXVaoIO0I</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Ju4Ulj5Ot</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J</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X</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X</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45767.333240740743</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X</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9</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4tvg4KUpx</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3.29</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JCrPXaDji</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P</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PraGOj8Kw</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dI9kZCI2m</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J</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X</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X</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45767.333240740743</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X</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5</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bho5lDFsW</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4.09</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mbpk3icmc</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N</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baGV5M2xJ</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gICa4q5Yg</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J</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X</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X</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45767.333240740743</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X</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4</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6jfvUVVzh</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6.29</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kgK0v1qQI</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U</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FJd0wqwiK</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SMn5Vl6VY</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J</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X</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X</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45767.333240740743</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X</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2</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bl9Mx5yCZ</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10</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tvTbl1VE7</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P</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qqQrBzqPv</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32ylmeDOp</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J</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X</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X</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45767.333240740743</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X</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3</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eCag32E1v</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7.47</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VcLd23v5H</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U</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VT5inJsXY</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L7ZuPmXPI</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J</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X</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X</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45767.333240856482</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X</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5</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anaY4ocjm</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9.47</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WcvVafGME</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N</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GNV408LDO</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OPXKHvFls</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J</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X</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X</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45767.333240856482</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X</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3</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ewJQaWpXL</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1.8</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YVdY4NYCU</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U</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GLQzsjcOi</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aXvP13uNF</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J</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X</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X</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45767.333240856482</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X</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9</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hAvRbwEJi</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6.1</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1y90bkbCK</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U</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dHyGVj6vs</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y9NSr0KFa</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J</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X</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X</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45767.333240856482</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X</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8</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7hUWo4dIS</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8.22</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5szWqNgny</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P</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qZwYUl5ps</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80Tdd2fOm</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J</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X</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X</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45767.333240856482</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X</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5</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jhA6nZ5vV</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0.19</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HZ0QxLI5y</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U</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rGYf2BCFG</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4QQ567oEp</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J</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X</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X</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45767.333240856482</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X</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4</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feQUs5Ce1</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3.02</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wPL0tchLF</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U</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EcWg4ol66</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b3lvwqyNt</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J</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X</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X</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45767.333240856482</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X</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7</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0pXklPUzl</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9.19</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Ws3ax7kQt</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N</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ZiZiBWB7K</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ekMvuHz7y</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J</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X</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X</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45767.333240856482</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X</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9</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tqq1a3QBz</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3.59</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JfQ0xjlVC</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N</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y8fhD4NVx</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ISfQzbHtI</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J</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X</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X</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45767.333240856482</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X</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7</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knqBh5N2t</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4.74</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Y9gj3kiPL</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U</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3p9MG9ieW</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LWXFCyOsx</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J</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X</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X</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45767.333240856482</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X</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8</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Yn0BVqnPt</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0.97</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5AnlNNnJX</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P</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CttOmb3m7</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48zE0SE6A</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J</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X</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X</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45767.333240856482</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X</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2</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9aGXzrEUy</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9.3</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rcZFIIdqG</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U</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e7TCb5GB2</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qL92U4TS0</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J</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X</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X</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45767.333240856482</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X</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5</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mgnTFW2aS</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1.47</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pu7ldbrVl</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N</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Jm4l4sO1o</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Qqg0f9j9j</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J</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X</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X</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45767.333240856482</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X</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1</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QOQpR7TP6</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1.66</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2UF2Qf4Sg</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N</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1Y5W2DI8S</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Jgrt3Rc7X</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J</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X</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X</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45767.333240856482</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X</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10</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00</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GGr6uIAcq</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2.28</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i4Lvlf7Sh</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P</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gccDnx3JU</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uWUCngdG6</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J</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X</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X</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45767.333240856482</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X</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4</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Q8YRgqPT7</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10</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xq8HUDWIS</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U</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eGVMn5URg</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rg1jy2WPd</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J</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X</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X</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45767.333240856482</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X</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9</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l8IkDvd6f</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4.03</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2QUTlm7iV</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P</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ovkHlvZaG</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uvh7zuM28</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J</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X</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X</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45767.333240856482</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X</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10</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7EXs8mgwc</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6.95</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A2FubQsUN</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N</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2PM8kX6la</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ix1T0JkLU</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J</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X</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X</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45767.333240856482</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X</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9</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QMXlDOzm5</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4.85</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ftjj6f9hp</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P</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mVmjsCfXy</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Fv1NgaVph</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J</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X</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X</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45767.333240856482</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X</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9</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fYp6hJCiO</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6.4</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nVlRk8OIw</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P</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BPowQ6Ewy</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CnKcLcr6I</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J</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X</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X</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45767.333240856482</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X</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2</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e25G7KrJR</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3.91</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ghUxgFl0Y</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N</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6RSjTapus</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Oo3NrW2aN</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J</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X</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X</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45767.333240856482</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X</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1</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00</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UtFLIzeoP</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6.48</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h2bHOQfx9</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U</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u0wLRr6NJ</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RCEO858CN</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J</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X</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X</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45767.333240856482</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X</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5</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VNhIs0noq</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7.35</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dpqEyiz1I</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N</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bnPkXGKqi</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7HoMFhVGA</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J</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X</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X</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45767.333240856482</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X</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4</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zliiOVxeF</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7.93</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9yo0MLKNn</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N</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iJjKTzDEg</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k1hy3FDYX</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J</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X</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X</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45767.333240856482</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X</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5</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xWb98ltX7</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8.32</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bS06hO5Ls</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N</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rwDQO2S29</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TKnTZWgn8</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J</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X</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X</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45767.333240856482</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X</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7</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7b9hDVZhW</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2.87</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jrN6iwqli</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P</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t1IIbRmWw</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XG98gEpcP</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J</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X</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X</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45767.333240856482</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X</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8</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00</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lCvpRA45q</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4.55</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X8kdX0I7X</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P</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xHNAW2zFz</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Snk6iFJ2S</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J</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X</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X</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45767.333240856482</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X</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8</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MNRVrJKye</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3.57</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r1HRHach7</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N</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m4P9cfHxS</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fnneiFUlb</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J</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X</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X</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45767.333240856482</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X</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10</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1wTYme466</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8.36</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q5hrc5UjR</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P</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W3ZdXMZbx</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bdObWhQdm</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J</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X</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X</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45767.333240972221</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X</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2</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7QSyZxbth</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8.4</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TF9Rn8R6C</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N</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6RKvYTizY</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2cFK7H4pO</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J</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X</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X</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45767.333240972221</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X</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10</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qoKv8cDLs</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2.15</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kFYUzCNCe</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P</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h1jMMX0LA</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g5MzuPY4A</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J</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X</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X</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45767.333240972221</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X</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2</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tLJQ5aTAL</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0.39</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LCQxs5NmW</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N</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HAeM6gdmH</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leQm7Zu1W</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J</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X</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X</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45767.333240972221</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X</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3</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gS7sSQUHQ</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1.95</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joh6RvNB8</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P</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Utp2jokFE</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AGWbdiRdN</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J</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X</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X</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45767.333240972221</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X</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2</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q45zWSgSt</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9.89</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QuFkmpcKd</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U</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lnai5Ucdh</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ukok7Mi4t</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J</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X</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X</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45767.333240972221</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X</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1</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Ly4Ai81bH</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1.11</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P1z321vP2</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N</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3IoFke7Hy</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ceWmxEoQ0</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J</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X</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X</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45767.333240972221</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X</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5</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Q8HagqUGh</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0.8</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bIHtUubPk</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U</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2prh14Q7b</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MECdX0rBG</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J</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X</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X</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45767.333240972221</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X</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8</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wfhF0hC70</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7.42</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8lPoYfvGO</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P</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pnDmLJW33</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N04hxig1V</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J</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X</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X</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45767.333240972221</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X</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8</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00</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MPgjRBAmT</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2.09</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FLK6shsao</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U</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82EtAzx0L</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X1qrMTmFO</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J</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X</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X</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45767.333240972221</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X</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8</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zdFgSKeJP</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3.32</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yE9C0OSN5</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U</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2zBrDBFBv</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cdQY8Baxs</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J</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X</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X</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45767.333240972221</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X</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9</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00</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HntMxocpa</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7.99</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3ylUp117g</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U</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EDyVzrMbK</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x0REsLInA</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J</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X</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X</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45767.333240972221</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X</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2</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TYznaTWDr</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3.58</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zbiDmbv5J</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N</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EFuGn6iS6</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oQHuiU9l9</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J</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X</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X</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45767.333240972221</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X</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8</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00</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qs5VwIyTG</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8.64</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BnZ9TPDyB</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N</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akVK0rLWR</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iHc0qP1Ss</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J</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X</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X</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45767.333240972221</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X</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5</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ToQUz1rds</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5.42</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CMn1zqo4C</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N</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sUAV5twql</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tyrS8zqM1</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J</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X</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X</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45767.333240972221</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X</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6</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00</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3Nv65x7Kr</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6.58</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8Ej9m5Xq3</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U</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gdT4gzQTg</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S1KGktY3D</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J</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X</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X</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45767.333240972221</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X</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10</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hlrSWl5RU</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7.48</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Nffp2rLf9</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P</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BLwCx6eNu</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efBeb7474</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J</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X</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X</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45767.333240972221</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X</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9</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4Mh42N9mW</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5.58</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1t8g4He14</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N</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WNn8Tsk7y</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2BE0IetZd</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J</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X</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X</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45767.333240972221</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X</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5</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KlgrPiYhJ</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1.26</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3AETkDaae</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P</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IBVY8dcHn</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M83qgw8O9</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J</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X</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X</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45767.333240972221</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X</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6</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WPW2QA8gW</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5.44</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VWKMNgvWe</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U</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eKw8vOpN9</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Vjtc9dzyT</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J</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X</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X</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45767.333240972221</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X</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5</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l2s19vLuL</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4.48</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IfRWrrh3x</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U</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8MWAB0XOE</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Qxvx97nst</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J</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X</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X</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45767.333240972221</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X</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10</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S5UoNYYzU</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1.53</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UnUBedZPD</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P</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49MF7Dcv1</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dGICBUSed</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J</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X</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X</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45767.333240972221</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X</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1</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YduAqcJkU</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7.92</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mOVWBgq4N</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P</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OPrMU9SFy</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CAtI2cpqQ</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J</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X</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X</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45767.333240972221</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X</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9</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kBeWOKMdV</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2.95</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1NAav11R1</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N</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rMXg0q0UE</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LmGqSy2qI</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J</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X</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X</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45767.333240972221</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X</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3</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TI2YxhGwQ</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4.59</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91fGeApya</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P</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bsMqtGToe</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HK35pF3QA</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J</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X</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X</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45767.333240972221</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X</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3</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L4JR4G2Jc</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3.32</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2Vf4CXVvp</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N</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nJnOFaTOG</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9s5jjzuEU</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J</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X</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X</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45767.333240972221</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X</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9</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Aia2cTh6K</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4.25</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uI0uElnWL</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P</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fDq8lZlix</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UpqVLMwjk</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J</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X</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X</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45767.333240972221</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X</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5</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ENCWCYllk</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4.11</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aQD0eDIO1</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U</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e5K0R4nlx</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3u3AroxGu</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J</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X</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X</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45767.333240972221</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X</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2</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ITxQGdvnc</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0.42</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RvAmRXNRX</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N</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qK7jhOcQk</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Gt6UnREeV</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J</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X</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X</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45767.333240972221</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X</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5</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xvY1H4Lzs</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2.04</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tGvand5xB</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P</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hfBACAXtx</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PWhqB2R7o</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J</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X</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X</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45767.333240972221</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X</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9</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8nWpFl1FJ</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6.13</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aldMLTLPy</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P</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B9AEUJEO6</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cZhpoiVXO</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J</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X</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X</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45767.333241087967</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X</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6</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2NvaQ36pv</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9.65</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IdQqZJbgX</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P</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9UVixo91z</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CcwqbONli</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J</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X</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X</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45767.333241087967</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X</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2</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entBwidXA</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8.62</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ZQ8FSzLZU</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P</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yiHmITsAR</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qktudOskj</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J</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X</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X</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45767.333241087967</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X</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7</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I6ZMkcRnd</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3.56</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xSvBv1tW1</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N</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bp4jLg4NJ</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tQy4cF6aI</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J</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X</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X</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45767.333241087967</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X</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9</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9z3Bzv2gb</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1.9</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5cyo9xXaJ</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P</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tDCCWuLR6</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JKSJjnHwj</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J</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X</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X</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45767.333241087967</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X</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9</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sUER6W1ol</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6.25</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weWb521Pg</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P</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d4Zcvcdmf</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3jHQaroyN</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J</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X</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X</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45767.333241087967</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X</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5</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pWpev17CA</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0.57</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M6HwgSPOv</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U</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FshjpGoaY</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LhWCcX9hr</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J</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X</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X</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45767.333241087967</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X</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3</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vLSmk0v3O</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5.46</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JlCPMlRVj</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N</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kZ538NBKz</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oq5V9I12K</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J</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X</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X</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45767.333241087967</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X</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3</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MeWTNj8gn</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6.95</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s6eWEvqmo</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U</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EkJMy8TP5</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xFWzSVXEo</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J</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X</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X</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45767.333241087967</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X</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8</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j2W2vacw4</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7.27</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civWvWUOI</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P</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1sr065497</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HvIfK77Pg</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J</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X</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X</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45767.333241087967</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X</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1</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xspYZ4dsM</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3.94</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8Db8qqodL</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U</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WGA1ottVK</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9sXjl3W2g</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J</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X</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X</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45767.333241087967</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X</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6</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tppfdD33o</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4.46</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p521ytfS2</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N</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QOLzdFS1w</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wjNcLAwWt</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J</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X</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X</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45767.333241087967</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X</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4</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kN1sqxddL</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5.59</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godJ6dlVF</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N</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OsD5eTX6q</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pfcu0dokf</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J</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X</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X</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45767.333241087967</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X</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10</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yAwaSDSwh</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6.71</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irmuSU5py</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U</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DajJfAbY2</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6UACXkHTV</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J</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X</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X</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45767.333241087967</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X</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5</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2oQTONdi9</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7.35</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8knsWfMFT</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U</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dKeL1fwRf</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uVnNFdGaq</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J</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X</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X</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45767.333241087967</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X</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7</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liiSxBoUX</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4.5</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Po94PF7eb</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N</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ARjtZUHTa</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mGLZWjcnd</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J</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X</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X</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45767.333241087967</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X</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6</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bWkLQRfQA</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2.7</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pd3Ul317E</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N</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G6FCSNpy1</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oDeytgqGG</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J</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X</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X</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45767.333241087967</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X</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7</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00</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R5NA2SDtv</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4.25</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i5Vs0m3T3</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P</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LOZlda0Ha</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7tH9koyUl</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J</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X</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X</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45767.333241087967</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X</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6</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O01mtD6cH</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9.18</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ul2FsglbN</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P</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XDOJ1B66o</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z2BnTrFXm</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J</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X</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X</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45767.333241087967</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X</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1</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VIzmJKrJw</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2.46</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2ckAMD8Le</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P</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iRHbItsTv</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v8SLk3X2z</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J</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X</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X</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45767.333241087967</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X</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8</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hAqYS6Tjj</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4.65</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Utu5HXyFx</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U</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RGPfsXEQV</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ct5gB9sUi</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J</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X</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X</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45767.333241087967</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X</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5</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L9NEHjkHO</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4.28</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k24LCV39i</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N</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wURhkU72T</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b01giM5Hr</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J</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X</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X</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45767.333241087967</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X</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10</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ROcJeNoRh</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6.21</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PKny67GyX</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U</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TBj0MpwfF</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8Rc4ohWtF</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J</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X</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X</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45767.333241087967</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X</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5</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00</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iugoho2DD</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9.11</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9UWgfw6aL</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N</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XS2Fh5Yaw</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Eikuu8mvt</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J</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X</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X</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45767.333241087967</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X</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1</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FdCvy6yOU</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2.32</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osp7lDiAH</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P</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IcJTn0bre</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2vvs8vmQc</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J</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X</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X</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45767.333241087967</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X</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10</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8SIl7lMkU</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1.09</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uppgfWWwg</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P</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yXMCTFA6K</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lqToqnNUK</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J</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X</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X</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45767.333241087967</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X</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4</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UPYmIgduj</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6.55</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p8h62X9SQ</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U</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7S6bR3PbO</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8gK8B6aSM</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J</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X</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X</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45767.333241087967</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X</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7</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JNbkkRAS4</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8.72</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oiLnlQ3Qw</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P</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5WeTLCr0X</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GMxo3rJpG</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J</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X</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X</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45767.333241087967</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X</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9</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Wti8UGQLw</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6.48</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9VUxR8FXO</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P</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K2s2iicSq</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M0vAlRT04</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J</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X</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X</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45767.333241087967</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X</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5</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00</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3hgz4L1oK</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1.55</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ijciOo7iY</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P</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fYc3kUaom</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NOFsMog5C</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J</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X</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X</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45767.333241087967</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X</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9</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Np6kxSXUU</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2.55</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X3kwF9bGU</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U</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j4ccFIDSG</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xcDPp5fOZ</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J</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X</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X</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45767.333241087967</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X</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9</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dx1Eu8fsG</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2.13</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EIe9DUKIA</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U</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y9Wuyj3sE</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MhR3DOFtD</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J</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X</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X</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45767.333241087967</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X</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2</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oqXBPiF1o</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8.81</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idyPgvHbl</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U</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J7F7nfCZP</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XBjaFqTuf</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J</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X</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X</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45767.333241203705</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X</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5</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X</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X</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X</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X</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X</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X</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X</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X</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X</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X</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X</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X</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X</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X</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X</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X</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X</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X</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X</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X</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X</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X</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X</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X</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X</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X</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X</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X</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X</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X</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X</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X</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X</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X</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X</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X</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X</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X</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X</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X</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X</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X</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X</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X</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X</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X</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X</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X</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X</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X</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X</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X</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X</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X</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X</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X</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X</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X</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X</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X</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X</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X</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X</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X</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X</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X</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X</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X</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X</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X</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X</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X</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X</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X</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X</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X</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X</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X</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X</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X</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X</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X</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X</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X</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X</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X</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X</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X</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X</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X</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X</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X</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X</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X</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X</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X</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X</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X</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X</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X</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X</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X</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X</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X</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X</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X</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X</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X</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X</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X</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X</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X</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X</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X</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X</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X</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X</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X</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X</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X</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X</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X</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X</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X</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X</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X</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X</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X</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X</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X</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X</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X</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X</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X</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X</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X</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X</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X</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2025-04-20T06:00:04Z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