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B3" i="1" l="1"/>
  <c r="AC36" i="1"/>
  <c r="M36" i="1"/>
  <c r="G17" i="1" s="1"/>
  <c r="M35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AC3" i="1"/>
  <c r="AA3" i="1"/>
  <c r="Z3" i="1"/>
  <c r="W3" i="1"/>
  <c r="AE36" i="1"/>
  <c r="Y17" i="1" s="1"/>
  <c r="AD36" i="1"/>
  <c r="AF36" i="1" s="1"/>
  <c r="X17" i="1" s="1"/>
  <c r="AE35" i="1"/>
  <c r="Y16" i="1" s="1"/>
  <c r="AD35" i="1"/>
  <c r="AF35" i="1" s="1"/>
  <c r="X16" i="1" s="1"/>
  <c r="AE34" i="1"/>
  <c r="Y15" i="1" s="1"/>
  <c r="AD34" i="1"/>
  <c r="V15" i="1" s="1"/>
  <c r="AE33" i="1"/>
  <c r="Y14" i="1" s="1"/>
  <c r="AD33" i="1"/>
  <c r="AF33" i="1" s="1"/>
  <c r="X14" i="1" s="1"/>
  <c r="AE32" i="1"/>
  <c r="Y13" i="1" s="1"/>
  <c r="AD32" i="1"/>
  <c r="AF32" i="1" s="1"/>
  <c r="X13" i="1" s="1"/>
  <c r="AE31" i="1"/>
  <c r="Y12" i="1" s="1"/>
  <c r="AD31" i="1"/>
  <c r="AF31" i="1" s="1"/>
  <c r="X12" i="1" s="1"/>
  <c r="AE30" i="1"/>
  <c r="Y11" i="1" s="1"/>
  <c r="AD30" i="1"/>
  <c r="AF30" i="1" s="1"/>
  <c r="X11" i="1" s="1"/>
  <c r="AE29" i="1"/>
  <c r="Y10" i="1" s="1"/>
  <c r="AD29" i="1"/>
  <c r="V10" i="1" s="1"/>
  <c r="AE28" i="1"/>
  <c r="Y9" i="1" s="1"/>
  <c r="AD28" i="1"/>
  <c r="AF28" i="1" s="1"/>
  <c r="X9" i="1" s="1"/>
  <c r="AE27" i="1"/>
  <c r="Y8" i="1" s="1"/>
  <c r="AD27" i="1"/>
  <c r="AF27" i="1" s="1"/>
  <c r="X8" i="1" s="1"/>
  <c r="AE26" i="1"/>
  <c r="Y7" i="1" s="1"/>
  <c r="AD26" i="1"/>
  <c r="AF26" i="1" s="1"/>
  <c r="X7" i="1" s="1"/>
  <c r="AE25" i="1"/>
  <c r="Y6" i="1" s="1"/>
  <c r="AD25" i="1"/>
  <c r="AF25" i="1" s="1"/>
  <c r="X6" i="1" s="1"/>
  <c r="AE24" i="1"/>
  <c r="Y5" i="1" s="1"/>
  <c r="AD24" i="1"/>
  <c r="AF24" i="1" s="1"/>
  <c r="X5" i="1" s="1"/>
  <c r="AE23" i="1"/>
  <c r="Y4" i="1" s="1"/>
  <c r="AD23" i="1"/>
  <c r="AF23" i="1" s="1"/>
  <c r="X4" i="1" s="1"/>
  <c r="AE22" i="1"/>
  <c r="Y3" i="1" s="1"/>
  <c r="AD22" i="1"/>
  <c r="AF22" i="1" s="1"/>
  <c r="X3" i="1" s="1"/>
  <c r="N22" i="1"/>
  <c r="P22" i="1" s="1"/>
  <c r="H3" i="1" s="1"/>
  <c r="O22" i="1"/>
  <c r="I3" i="1" s="1"/>
  <c r="N23" i="1"/>
  <c r="P23" i="1" s="1"/>
  <c r="H4" i="1" s="1"/>
  <c r="O23" i="1"/>
  <c r="I4" i="1" s="1"/>
  <c r="N24" i="1"/>
  <c r="P24" i="1" s="1"/>
  <c r="H5" i="1" s="1"/>
  <c r="O24" i="1"/>
  <c r="I5" i="1" s="1"/>
  <c r="N25" i="1"/>
  <c r="P25" i="1" s="1"/>
  <c r="H6" i="1" s="1"/>
  <c r="O25" i="1"/>
  <c r="I6" i="1" s="1"/>
  <c r="N26" i="1"/>
  <c r="P26" i="1" s="1"/>
  <c r="H7" i="1" s="1"/>
  <c r="O26" i="1"/>
  <c r="I7" i="1" s="1"/>
  <c r="N27" i="1"/>
  <c r="P27" i="1" s="1"/>
  <c r="H8" i="1" s="1"/>
  <c r="O27" i="1"/>
  <c r="I8" i="1" s="1"/>
  <c r="N28" i="1"/>
  <c r="P28" i="1" s="1"/>
  <c r="H9" i="1" s="1"/>
  <c r="O28" i="1"/>
  <c r="I9" i="1" s="1"/>
  <c r="N29" i="1"/>
  <c r="F10" i="1" s="1"/>
  <c r="O29" i="1"/>
  <c r="I10" i="1" s="1"/>
  <c r="N30" i="1"/>
  <c r="P30" i="1" s="1"/>
  <c r="H11" i="1" s="1"/>
  <c r="O30" i="1"/>
  <c r="I11" i="1" s="1"/>
  <c r="N31" i="1"/>
  <c r="P31" i="1" s="1"/>
  <c r="H12" i="1" s="1"/>
  <c r="O31" i="1"/>
  <c r="I12" i="1" s="1"/>
  <c r="N32" i="1"/>
  <c r="P32" i="1" s="1"/>
  <c r="H13" i="1" s="1"/>
  <c r="O32" i="1"/>
  <c r="I13" i="1" s="1"/>
  <c r="N33" i="1"/>
  <c r="P33" i="1" s="1"/>
  <c r="H14" i="1" s="1"/>
  <c r="O33" i="1"/>
  <c r="I14" i="1" s="1"/>
  <c r="N34" i="1"/>
  <c r="P34" i="1" s="1"/>
  <c r="H15" i="1" s="1"/>
  <c r="O34" i="1"/>
  <c r="I15" i="1" s="1"/>
  <c r="N35" i="1"/>
  <c r="P35" i="1" s="1"/>
  <c r="H16" i="1" s="1"/>
  <c r="O35" i="1"/>
  <c r="I16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M3" i="1"/>
  <c r="L3" i="1"/>
  <c r="K3" i="1"/>
  <c r="J3" i="1"/>
  <c r="G3" i="1"/>
  <c r="N36" i="1"/>
  <c r="F17" i="1" s="1"/>
  <c r="V17" i="1" l="1"/>
  <c r="O36" i="1"/>
  <c r="I17" i="1" s="1"/>
  <c r="V16" i="1"/>
  <c r="V14" i="1"/>
  <c r="F16" i="1"/>
  <c r="F15" i="1"/>
  <c r="P36" i="1"/>
  <c r="H17" i="1" s="1"/>
  <c r="F12" i="1"/>
  <c r="AF34" i="1"/>
  <c r="X15" i="1" s="1"/>
  <c r="F6" i="1"/>
  <c r="V12" i="1"/>
  <c r="V9" i="1"/>
  <c r="V5" i="1"/>
  <c r="V4" i="1"/>
  <c r="V8" i="1"/>
  <c r="V7" i="1"/>
  <c r="V13" i="1"/>
  <c r="V6" i="1"/>
  <c r="AF29" i="1"/>
  <c r="X10" i="1" s="1"/>
  <c r="V11" i="1"/>
  <c r="V3" i="1"/>
  <c r="F5" i="1"/>
  <c r="F11" i="1"/>
  <c r="F8" i="1"/>
  <c r="F7" i="1"/>
  <c r="F14" i="1"/>
  <c r="P29" i="1"/>
  <c r="H10" i="1" s="1"/>
  <c r="F13" i="1"/>
  <c r="F4" i="1"/>
  <c r="F3" i="1"/>
  <c r="F9" i="1"/>
</calcChain>
</file>

<file path=xl/sharedStrings.xml><?xml version="1.0" encoding="utf-8"?>
<sst xmlns="http://schemas.openxmlformats.org/spreadsheetml/2006/main" count="180" uniqueCount="55">
  <si>
    <t>N</t>
  </si>
  <si>
    <t>Rate</t>
  </si>
  <si>
    <t>Fmax</t>
  </si>
  <si>
    <t>Cycles</t>
  </si>
  <si>
    <t>Latence</t>
  </si>
  <si>
    <t>LUTs</t>
  </si>
  <si>
    <t>FFs</t>
  </si>
  <si>
    <t>Slices</t>
  </si>
  <si>
    <t>BRAMS</t>
  </si>
  <si>
    <t xml:space="preserve">Cycles </t>
  </si>
  <si>
    <t>Thoughput</t>
  </si>
  <si>
    <t>1/2</t>
  </si>
  <si>
    <t>3/4</t>
  </si>
  <si>
    <t>Inter</t>
  </si>
  <si>
    <t>Débit</t>
  </si>
  <si>
    <t>Solution</t>
  </si>
  <si>
    <t>LUT</t>
  </si>
  <si>
    <t>FF</t>
  </si>
  <si>
    <t>DSP</t>
  </si>
  <si>
    <t>BRAM</t>
  </si>
  <si>
    <t>SRL</t>
  </si>
  <si>
    <t>CP</t>
  </si>
  <si>
    <t>COMP_648_I3_S7_333</t>
  </si>
  <si>
    <t>OPT BRAM</t>
  </si>
  <si>
    <t>OPT LUT</t>
  </si>
  <si>
    <t>COMP_648_I3_S7_333_opt</t>
  </si>
  <si>
    <t>COMP_648_I5_V7_333</t>
  </si>
  <si>
    <t>COMP_648_I5_V7_333_opt</t>
  </si>
  <si>
    <t>COMP_648_I6_V7_333</t>
  </si>
  <si>
    <t>COMP_648_I6_V7_333_opt</t>
  </si>
  <si>
    <t>COMP_672_I5_V7_333</t>
  </si>
  <si>
    <t>IT</t>
  </si>
  <si>
    <t>Target</t>
  </si>
  <si>
    <t>Stratix5</t>
  </si>
  <si>
    <t>Artix7</t>
  </si>
  <si>
    <t>Spartan7</t>
  </si>
  <si>
    <t>Virtex7</t>
  </si>
  <si>
    <t>Kintex7</t>
  </si>
  <si>
    <t>COMP_672_I5_V7_333_opt</t>
  </si>
  <si>
    <t>COMP_768_I5_V7_333</t>
  </si>
  <si>
    <t>COMP_768_I5_V7_333_opt</t>
  </si>
  <si>
    <t>COMP_1152_I5_V7_333</t>
  </si>
  <si>
    <t>COMP_1152_I5_V7_333_opt</t>
  </si>
  <si>
    <t>COMP_1920_I5_V7_333</t>
  </si>
  <si>
    <t>COMP_1920_I5_V7_333_opt</t>
  </si>
  <si>
    <t>COMP_1944_I5_V7_333</t>
  </si>
  <si>
    <t>COMP_1944_I5_V7_333_opt</t>
  </si>
  <si>
    <t>COMP_1944_I8_K7_333</t>
  </si>
  <si>
    <t>COMP_1944_I8_K7_333_opt</t>
  </si>
  <si>
    <t>COMP_2304_I10_V7_333</t>
  </si>
  <si>
    <t>COMP_2304_I10_V7_333_opt</t>
  </si>
  <si>
    <t>LUTs/ALUT</t>
  </si>
  <si>
    <t>FFs/ Registers</t>
  </si>
  <si>
    <t>Slices/ ALMs</t>
  </si>
  <si>
    <t>BRAMS/ M20k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</si>
</sst>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name val="宋体"/>
      <family val="3"/>
      <charset val="134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5" fillId="0" borderId="0">
      <alignment vertical="center"/>
    </xf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>
      <alignment vertical="center"/>
    </xf>
  </cellStyleXfs>
  <cellXfs count="82"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3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" xfId="0" applyBorder="1"/>
    <xf numFmtId="0" fontId="0" fillId="0" borderId="14" xfId="0" applyBorder="1"/>
    <xf numFmtId="0" fontId="0" fillId="0" borderId="8" xfId="0" applyBorder="1"/>
    <xf numFmtId="0" fontId="0" fillId="0" borderId="15" xfId="0" applyBorder="1"/>
    <xf numFmtId="49" fontId="0" fillId="0" borderId="0" xfId="0" applyNumberFormat="1" applyBorder="1"/>
    <xf numFmtId="49" fontId="0" fillId="0" borderId="8" xfId="0" applyNumberFormat="1" applyBorder="1"/>
    <xf numFmtId="49" fontId="0" fillId="0" borderId="12" xfId="0" applyNumberFormat="1" applyBorder="1"/>
    <xf numFmtId="1" fontId="0" fillId="0" borderId="0" xfId="0" applyNumberFormat="1" applyBorder="1"/>
    <xf numFmtId="1" fontId="0" fillId="9" borderId="0" xfId="0" applyNumberFormat="1" applyFill="1" applyBorder="1"/>
    <xf numFmtId="1" fontId="0" fillId="9" borderId="3" xfId="0" applyNumberFormat="1" applyFill="1" applyBorder="1"/>
    <xf numFmtId="49" fontId="0" fillId="0" borderId="6" xfId="0" applyNumberFormat="1" applyBorder="1"/>
    <xf numFmtId="1" fontId="0" fillId="0" borderId="6" xfId="0" applyNumberFormat="1" applyBorder="1"/>
    <xf numFmtId="1" fontId="0" fillId="0" borderId="12" xfId="0" applyNumberFormat="1" applyBorder="1"/>
    <xf numFmtId="1" fontId="0" fillId="0" borderId="8" xfId="0" applyNumberFormat="1" applyBorder="1"/>
    <xf numFmtId="49" fontId="0" fillId="0" borderId="6" xfId="0" applyNumberFormat="1" applyFill="1" applyBorder="1"/>
    <xf numFmtId="0" fontId="0" fillId="0" borderId="6" xfId="0" applyFill="1" applyBorder="1"/>
    <xf numFmtId="0" fontId="0" fillId="0" borderId="5" xfId="0" applyFill="1" applyBorder="1"/>
    <xf numFmtId="1" fontId="0" fillId="9" borderId="4" xfId="0" applyNumberFormat="1" applyFill="1" applyBorder="1"/>
    <xf numFmtId="0" fontId="0" fillId="0" borderId="10" xfId="0" applyBorder="1"/>
    <xf numFmtId="1" fontId="0" fillId="0" borderId="4" xfId="0" applyNumberFormat="1" applyBorder="1"/>
    <xf numFmtId="0" fontId="0" fillId="0" borderId="16" xfId="0" applyBorder="1"/>
    <xf numFmtId="49" fontId="0" fillId="0" borderId="17" xfId="0" applyNumberFormat="1" applyBorder="1"/>
    <xf numFmtId="1" fontId="0" fillId="0" borderId="17" xfId="0" applyNumberFormat="1" applyBorder="1"/>
    <xf numFmtId="0" fontId="0" fillId="0" borderId="17" xfId="0" applyBorder="1"/>
    <xf numFmtId="0" fontId="2" fillId="0" borderId="0" xfId="0" applyFont="1" applyFill="1" applyBorder="1"/>
    <xf numFmtId="0" fontId="9" fillId="0" borderId="0" xfId="0" applyFont="1" applyFill="1" applyBorder="1"/>
    <xf numFmtId="0" fontId="3" fillId="0" borderId="0" xfId="0" applyFont="1" applyFill="1" applyBorder="1"/>
    <xf numFmtId="0" fontId="0" fillId="0" borderId="18" xfId="0" applyBorder="1"/>
    <xf numFmtId="0" fontId="4" fillId="0" borderId="0" xfId="0" applyFont="1" applyFill="1" applyBorder="1"/>
    <xf numFmtId="0" fontId="10" fillId="0" borderId="0" xfId="0" applyFont="1" applyFill="1" applyBorder="1"/>
    <xf numFmtId="1" fontId="4" fillId="9" borderId="7" xfId="0" applyNumberFormat="1" applyFont="1" applyFill="1" applyBorder="1"/>
    <xf numFmtId="1" fontId="4" fillId="9" borderId="6" xfId="0" applyNumberFormat="1" applyFont="1" applyFill="1" applyBorder="1"/>
    <xf numFmtId="1" fontId="4" fillId="9" borderId="5" xfId="0" applyNumberFormat="1" applyFont="1" applyFill="1" applyBorder="1"/>
    <xf numFmtId="0" fontId="4" fillId="0" borderId="0" xfId="0" applyFont="1"/>
    <xf numFmtId="1" fontId="4" fillId="9" borderId="4" xfId="0" applyNumberFormat="1" applyFont="1" applyFill="1" applyBorder="1"/>
    <xf numFmtId="1" fontId="4" fillId="9" borderId="0" xfId="0" applyNumberFormat="1" applyFont="1" applyFill="1" applyBorder="1"/>
    <xf numFmtId="1" fontId="4" fillId="9" borderId="3" xfId="0" applyNumberFormat="1" applyFont="1" applyFill="1" applyBorder="1"/>
    <xf numFmtId="0" fontId="4" fillId="0" borderId="4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4" xfId="0" applyFont="1" applyBorder="1"/>
    <xf numFmtId="0" fontId="4" fillId="0" borderId="8" xfId="0" applyFont="1" applyBorder="1"/>
    <xf numFmtId="0" fontId="0" fillId="10" borderId="7" xfId="0" applyFill="1" applyBorder="1"/>
    <xf numFmtId="0" fontId="0" fillId="10" borderId="6" xfId="0" applyFill="1" applyBorder="1"/>
    <xf numFmtId="49" fontId="0" fillId="10" borderId="6" xfId="0" applyNumberFormat="1" applyFill="1" applyBorder="1"/>
    <xf numFmtId="1" fontId="0" fillId="10" borderId="7" xfId="0" applyNumberFormat="1" applyFill="1" applyBorder="1"/>
    <xf numFmtId="1" fontId="0" fillId="10" borderId="6" xfId="0" applyNumberFormat="1" applyFill="1" applyBorder="1"/>
    <xf numFmtId="0" fontId="0" fillId="10" borderId="5" xfId="0" applyFill="1" applyBorder="1"/>
    <xf numFmtId="0" fontId="0" fillId="10" borderId="4" xfId="0" applyFill="1" applyBorder="1"/>
    <xf numFmtId="0" fontId="0" fillId="10" borderId="0" xfId="0" applyFill="1" applyBorder="1"/>
    <xf numFmtId="49" fontId="0" fillId="10" borderId="0" xfId="0" applyNumberFormat="1" applyFill="1" applyBorder="1"/>
    <xf numFmtId="1" fontId="0" fillId="10" borderId="4" xfId="0" applyNumberFormat="1" applyFill="1" applyBorder="1"/>
    <xf numFmtId="1" fontId="0" fillId="10" borderId="0" xfId="0" applyNumberFormat="1" applyFill="1" applyBorder="1"/>
    <xf numFmtId="0" fontId="0" fillId="10" borderId="3" xfId="0" applyFill="1" applyBorder="1"/>
    <xf numFmtId="0" fontId="0" fillId="10" borderId="16" xfId="0" applyFill="1" applyBorder="1"/>
    <xf numFmtId="0" fontId="0" fillId="10" borderId="17" xfId="0" applyFill="1" applyBorder="1"/>
    <xf numFmtId="49" fontId="0" fillId="10" borderId="17" xfId="0" applyNumberFormat="1" applyFill="1" applyBorder="1"/>
    <xf numFmtId="0" fontId="4" fillId="10" borderId="7" xfId="0" applyFont="1" applyFill="1" applyBorder="1"/>
    <xf numFmtId="0" fontId="4" fillId="10" borderId="6" xfId="0" applyFont="1" applyFill="1" applyBorder="1"/>
    <xf numFmtId="0" fontId="4" fillId="10" borderId="0" xfId="0" applyFont="1" applyFill="1"/>
    <xf numFmtId="0" fontId="4" fillId="10" borderId="0" xfId="0" applyFont="1" applyFill="1" applyBorder="1"/>
    <xf numFmtId="0" fontId="10" fillId="10" borderId="0" xfId="0" applyFont="1" applyFill="1" applyBorder="1"/>
    <xf numFmtId="1" fontId="0" fillId="10" borderId="5" xfId="0" applyNumberFormat="1" applyFill="1" applyBorder="1"/>
    <xf numFmtId="0" fontId="4" fillId="10" borderId="4" xfId="0" applyFont="1" applyFill="1" applyBorder="1"/>
    <xf numFmtId="1" fontId="0" fillId="10" borderId="3" xfId="0" applyNumberFormat="1" applyFill="1" applyBorder="1"/>
    <xf numFmtId="0" fontId="4" fillId="10" borderId="16" xfId="0" applyFont="1" applyFill="1" applyBorder="1"/>
    <xf numFmtId="0" fontId="4" fillId="10" borderId="17" xfId="0" applyFont="1" applyFill="1" applyBorder="1"/>
    <xf numFmtId="0" fontId="0" fillId="0" borderId="0" xfId="0" applyFill="1"/>
  </cellXfs>
  <cellStyles count="11">
    <cellStyle name="60 % - Accent1 2" xfId="2"/>
    <cellStyle name="60 % - Accent2 2" xfId="3"/>
    <cellStyle name="60 % - Accent3 2" xfId="4"/>
    <cellStyle name="60 % - Accent4 2" xfId="5"/>
    <cellStyle name="60 % - Accent5 2" xfId="6"/>
    <cellStyle name="60 % - Accent6 2" xfId="7"/>
    <cellStyle name="Neutre 2" xfId="8"/>
    <cellStyle name="Normal" xfId="0" builtinId="0"/>
    <cellStyle name="Normal 3" xfId="1"/>
    <cellStyle name="Titre 2" xfId="9"/>
    <cellStyle name="常规 2" xf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topLeftCell="F1" workbookViewId="0">
      <selection activeCell="O14" sqref="O14"/>
    </sheetView>
  </sheetViews>
  <sheetFormatPr baseColWidth="10" defaultColWidth="9.140625" defaultRowHeight="15"/>
  <cols>
    <col min="1" max="1" width="12.5703125" customWidth="1"/>
    <col min="3" max="4" width="9.140625" style="1"/>
    <col min="5" max="5" width="8.42578125" customWidth="1"/>
    <col min="18" max="18" width="10.85546875" customWidth="1"/>
    <col min="19" max="20" width="10.85546875" style="1" customWidth="1"/>
    <col min="22" max="22" width="12.7109375" customWidth="1"/>
    <col min="23" max="23" width="11.42578125" customWidth="1"/>
    <col min="24" max="24" width="11.28515625" customWidth="1"/>
    <col min="26" max="26" width="13.85546875" customWidth="1"/>
    <col min="27" max="27" width="12.7109375" customWidth="1"/>
    <col min="28" max="28" width="12.5703125" customWidth="1"/>
    <col min="29" max="29" width="13.28515625" customWidth="1"/>
  </cols>
  <sheetData>
    <row r="1" spans="1:35" ht="15.75" thickBot="1">
      <c r="B1" s="1"/>
      <c r="E1" s="1"/>
      <c r="F1" s="1"/>
      <c r="G1" s="3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U1" s="1"/>
      <c r="V1" s="1"/>
      <c r="W1" s="1"/>
      <c r="X1" s="1"/>
      <c r="Y1" s="1"/>
      <c r="Z1" s="1"/>
    </row>
    <row r="2" spans="1:35" ht="15.75" thickBot="1">
      <c r="A2" t="s">
        <v>24</v>
      </c>
      <c r="B2" s="5" t="s">
        <v>0</v>
      </c>
      <c r="C2" s="6" t="s">
        <v>31</v>
      </c>
      <c r="D2" s="6" t="s">
        <v>32</v>
      </c>
      <c r="E2" s="6" t="s">
        <v>1</v>
      </c>
      <c r="F2" s="32" t="s">
        <v>2</v>
      </c>
      <c r="G2" s="6" t="s">
        <v>9</v>
      </c>
      <c r="H2" s="6" t="s">
        <v>10</v>
      </c>
      <c r="I2" s="6" t="s">
        <v>4</v>
      </c>
      <c r="J2" s="6" t="s">
        <v>5</v>
      </c>
      <c r="K2" s="6" t="s">
        <v>6</v>
      </c>
      <c r="L2" s="6" t="s">
        <v>7</v>
      </c>
      <c r="M2" s="7" t="s">
        <v>8</v>
      </c>
      <c r="N2" s="1"/>
      <c r="O2" s="1"/>
      <c r="Q2" s="1" t="s">
        <v>23</v>
      </c>
      <c r="R2" s="13" t="s">
        <v>0</v>
      </c>
      <c r="S2" s="6" t="s">
        <v>31</v>
      </c>
      <c r="T2" s="6" t="s">
        <v>32</v>
      </c>
      <c r="U2" s="14" t="s">
        <v>1</v>
      </c>
      <c r="V2" s="32" t="s">
        <v>2</v>
      </c>
      <c r="W2" s="6" t="s">
        <v>9</v>
      </c>
      <c r="X2" s="6" t="s">
        <v>10</v>
      </c>
      <c r="Y2" s="6" t="s">
        <v>4</v>
      </c>
      <c r="Z2" s="6" t="s">
        <v>51</v>
      </c>
      <c r="AA2" s="6" t="s">
        <v>52</v>
      </c>
      <c r="AB2" s="6" t="s">
        <v>53</v>
      </c>
      <c r="AC2" s="7" t="s">
        <v>54</v>
      </c>
      <c r="AD2" s="1"/>
      <c r="AE2" s="2"/>
      <c r="AF2" s="2"/>
      <c r="AG2" s="2"/>
      <c r="AH2" s="2"/>
      <c r="AI2" s="2"/>
    </row>
    <row r="3" spans="1:35">
      <c r="B3" s="5">
        <v>768</v>
      </c>
      <c r="C3" s="6">
        <v>5</v>
      </c>
      <c r="D3" s="6" t="s">
        <v>33</v>
      </c>
      <c r="E3" s="24" t="s">
        <v>11</v>
      </c>
      <c r="F3" s="25">
        <f>N22</f>
        <v>219.58717610891523</v>
      </c>
      <c r="G3" s="6">
        <f>M22</f>
        <v>1232</v>
      </c>
      <c r="H3" s="25">
        <f>P22</f>
        <v>410.65653713875054</v>
      </c>
      <c r="I3" s="25">
        <f>O22</f>
        <v>5.6105280000000004</v>
      </c>
      <c r="J3" s="6">
        <f>G22</f>
        <v>8134</v>
      </c>
      <c r="K3" s="6">
        <f>H22</f>
        <v>14552</v>
      </c>
      <c r="L3" s="6">
        <f>F22</f>
        <v>3152</v>
      </c>
      <c r="M3" s="7">
        <f>J22</f>
        <v>32</v>
      </c>
      <c r="N3" s="1"/>
      <c r="O3" s="1" t="s">
        <v>50</v>
      </c>
      <c r="Q3" s="1"/>
      <c r="R3" s="56">
        <v>768</v>
      </c>
      <c r="S3" s="57">
        <v>5</v>
      </c>
      <c r="T3" s="57" t="s">
        <v>33</v>
      </c>
      <c r="U3" s="58" t="s">
        <v>11</v>
      </c>
      <c r="V3" s="59">
        <f>AD22</f>
        <v>242.89531212047606</v>
      </c>
      <c r="W3" s="57">
        <f>AC22</f>
        <v>1232</v>
      </c>
      <c r="X3" s="60">
        <f>AF22</f>
        <v>454.24577851102015</v>
      </c>
      <c r="Y3" s="60">
        <f>AE22</f>
        <v>5.0721440000000007</v>
      </c>
      <c r="Z3" s="57">
        <f>W22</f>
        <v>7148</v>
      </c>
      <c r="AA3" s="57">
        <f>X22</f>
        <v>17666</v>
      </c>
      <c r="AB3" s="57">
        <f>V22</f>
        <v>7057</v>
      </c>
      <c r="AC3" s="61">
        <f>Z22</f>
        <v>21</v>
      </c>
      <c r="AD3" s="1" t="s">
        <v>29</v>
      </c>
      <c r="AE3" s="2"/>
      <c r="AF3" s="2"/>
      <c r="AG3" s="2"/>
      <c r="AH3" s="2"/>
      <c r="AI3" s="2"/>
    </row>
    <row r="4" spans="1:35">
      <c r="B4" s="8">
        <v>1152</v>
      </c>
      <c r="C4" s="4">
        <v>5</v>
      </c>
      <c r="D4" s="4" t="s">
        <v>33</v>
      </c>
      <c r="E4" s="18" t="s">
        <v>11</v>
      </c>
      <c r="F4" s="21">
        <f>N23</f>
        <v>211.41649048625791</v>
      </c>
      <c r="G4" s="4">
        <f>M23</f>
        <v>1232</v>
      </c>
      <c r="H4" s="21">
        <f>P23</f>
        <v>593.06444084456768</v>
      </c>
      <c r="I4" s="21">
        <f>O23</f>
        <v>5.8273600000000005</v>
      </c>
      <c r="J4" s="4">
        <f>G23</f>
        <v>11722</v>
      </c>
      <c r="K4" s="4">
        <f>H23</f>
        <v>21521</v>
      </c>
      <c r="L4" s="4">
        <f>F23</f>
        <v>5306</v>
      </c>
      <c r="M4" s="9">
        <f>J23</f>
        <v>42</v>
      </c>
      <c r="N4" s="1"/>
      <c r="O4" s="1">
        <v>10757</v>
      </c>
      <c r="Q4" s="1"/>
      <c r="R4" s="62">
        <v>1152</v>
      </c>
      <c r="S4" s="63">
        <v>5</v>
      </c>
      <c r="T4" s="63" t="s">
        <v>33</v>
      </c>
      <c r="U4" s="64" t="s">
        <v>11</v>
      </c>
      <c r="V4" s="65">
        <f>AD23</f>
        <v>243.01336573511543</v>
      </c>
      <c r="W4" s="63">
        <f>AC23</f>
        <v>1232</v>
      </c>
      <c r="X4" s="66">
        <f>AF23</f>
        <v>681.69983115305104</v>
      </c>
      <c r="Y4" s="66">
        <f>AE23</f>
        <v>5.06968</v>
      </c>
      <c r="Z4" s="63">
        <f>W23</f>
        <v>15716</v>
      </c>
      <c r="AA4" s="63">
        <f>X23</f>
        <v>26154</v>
      </c>
      <c r="AB4" s="63">
        <f>V23</f>
        <v>14851</v>
      </c>
      <c r="AC4" s="67">
        <f>Z23</f>
        <v>30</v>
      </c>
      <c r="AD4" s="1">
        <v>2859</v>
      </c>
      <c r="AE4" s="2"/>
      <c r="AF4" s="2"/>
      <c r="AG4" s="2"/>
      <c r="AH4" s="2"/>
      <c r="AI4" s="2"/>
    </row>
    <row r="5" spans="1:35">
      <c r="B5" s="8">
        <v>1920</v>
      </c>
      <c r="C5" s="4">
        <v>5</v>
      </c>
      <c r="D5" s="2" t="s">
        <v>33</v>
      </c>
      <c r="E5" s="18" t="s">
        <v>11</v>
      </c>
      <c r="F5" s="21">
        <f>N24</f>
        <v>200.32051282051282</v>
      </c>
      <c r="G5" s="4">
        <f>M24</f>
        <v>1232</v>
      </c>
      <c r="H5" s="21">
        <f>P24</f>
        <v>936.56343656343654</v>
      </c>
      <c r="I5" s="21">
        <f>O24</f>
        <v>6.1501440000000001</v>
      </c>
      <c r="J5" s="4">
        <f>G24</f>
        <v>21998</v>
      </c>
      <c r="K5" s="4">
        <f>H24</f>
        <v>36053</v>
      </c>
      <c r="L5" s="4">
        <f>F24</f>
        <v>9169</v>
      </c>
      <c r="M5" s="9">
        <f>J24</f>
        <v>70</v>
      </c>
      <c r="N5" s="1"/>
      <c r="O5" s="1">
        <v>24798</v>
      </c>
      <c r="Q5" s="1"/>
      <c r="R5" s="62">
        <v>1920</v>
      </c>
      <c r="S5" s="63">
        <v>5</v>
      </c>
      <c r="T5" s="63" t="s">
        <v>33</v>
      </c>
      <c r="U5" s="64" t="s">
        <v>11</v>
      </c>
      <c r="V5" s="65">
        <f>AD24</f>
        <v>200</v>
      </c>
      <c r="W5" s="63">
        <f>AC24</f>
        <v>1232</v>
      </c>
      <c r="X5" s="66">
        <f>AF24</f>
        <v>935.06493506493507</v>
      </c>
      <c r="Y5" s="66">
        <f>AE24</f>
        <v>6.16</v>
      </c>
      <c r="Z5" s="63">
        <f>W24</f>
        <v>19238</v>
      </c>
      <c r="AA5" s="63">
        <f>X24</f>
        <v>42328</v>
      </c>
      <c r="AB5" s="63">
        <f>V24</f>
        <v>24385</v>
      </c>
      <c r="AC5" s="67">
        <f>Z24</f>
        <v>45</v>
      </c>
      <c r="AD5" s="1">
        <v>6787</v>
      </c>
      <c r="AE5" s="2"/>
      <c r="AF5" s="2"/>
      <c r="AG5" s="2"/>
      <c r="AH5" s="2"/>
      <c r="AI5" s="2"/>
    </row>
    <row r="6" spans="1:35">
      <c r="B6" s="8">
        <v>816</v>
      </c>
      <c r="C6" s="2">
        <v>5</v>
      </c>
      <c r="D6" s="2" t="s">
        <v>34</v>
      </c>
      <c r="E6" s="18" t="s">
        <v>11</v>
      </c>
      <c r="F6" s="21" t="e">
        <f>N25</f>
        <v>#DIV/0!</v>
      </c>
      <c r="G6" s="4">
        <f>M25</f>
        <v>0</v>
      </c>
      <c r="H6" s="21" t="e">
        <f>P25</f>
        <v>#DIV/0!</v>
      </c>
      <c r="I6" s="21">
        <f>O25</f>
        <v>0</v>
      </c>
      <c r="J6" s="4">
        <f>G25</f>
        <v>0</v>
      </c>
      <c r="K6" s="4">
        <f>H25</f>
        <v>0</v>
      </c>
      <c r="L6" s="4">
        <f>F25</f>
        <v>0</v>
      </c>
      <c r="M6" s="9">
        <f>J25</f>
        <v>0</v>
      </c>
      <c r="N6" s="1"/>
      <c r="O6" s="1">
        <v>42735</v>
      </c>
      <c r="Q6" s="1"/>
      <c r="R6" s="8">
        <v>816</v>
      </c>
      <c r="S6" s="2">
        <v>5</v>
      </c>
      <c r="T6" s="2" t="s">
        <v>34</v>
      </c>
      <c r="U6" s="18" t="s">
        <v>11</v>
      </c>
      <c r="V6" s="33" t="e">
        <f>AD25</f>
        <v>#DIV/0!</v>
      </c>
      <c r="W6" s="4">
        <f>AC25</f>
        <v>0</v>
      </c>
      <c r="X6" s="21" t="e">
        <f>AF25</f>
        <v>#DIV/0!</v>
      </c>
      <c r="Y6" s="21">
        <f>AE25</f>
        <v>0</v>
      </c>
      <c r="Z6" s="4">
        <f>W25</f>
        <v>0</v>
      </c>
      <c r="AA6" s="4">
        <f>X25</f>
        <v>0</v>
      </c>
      <c r="AB6" s="4">
        <f>V25</f>
        <v>0</v>
      </c>
      <c r="AC6" s="9">
        <f>Z25</f>
        <v>0</v>
      </c>
      <c r="AD6" s="1">
        <v>12440</v>
      </c>
      <c r="AE6" s="2"/>
      <c r="AF6" s="2"/>
      <c r="AG6" s="2"/>
      <c r="AH6" s="2"/>
      <c r="AI6" s="2"/>
    </row>
    <row r="7" spans="1:35">
      <c r="B7" s="8">
        <v>648</v>
      </c>
      <c r="C7" s="2">
        <v>3</v>
      </c>
      <c r="D7" s="2" t="s">
        <v>35</v>
      </c>
      <c r="E7" s="18" t="s">
        <v>11</v>
      </c>
      <c r="F7" s="21">
        <f>N26</f>
        <v>128.61736334405143</v>
      </c>
      <c r="G7" s="4">
        <f>M26</f>
        <v>884</v>
      </c>
      <c r="H7" s="21">
        <f>P26</f>
        <v>282.8418035529819</v>
      </c>
      <c r="I7" s="21">
        <f>O26</f>
        <v>6.8731</v>
      </c>
      <c r="J7" s="4">
        <f>G26</f>
        <v>7253</v>
      </c>
      <c r="K7" s="4">
        <f>H26</f>
        <v>12808</v>
      </c>
      <c r="L7" s="4">
        <f>F26</f>
        <v>2818</v>
      </c>
      <c r="M7" s="9">
        <f>J26</f>
        <v>27</v>
      </c>
      <c r="N7" s="1"/>
      <c r="O7" s="1">
        <v>0</v>
      </c>
      <c r="Q7" s="1"/>
      <c r="R7" s="8">
        <v>648</v>
      </c>
      <c r="S7" s="2">
        <v>3</v>
      </c>
      <c r="T7" s="2" t="s">
        <v>35</v>
      </c>
      <c r="U7" s="18" t="s">
        <v>11</v>
      </c>
      <c r="V7" s="33">
        <f>AD26</f>
        <v>129.88699831146903</v>
      </c>
      <c r="W7" s="4">
        <f>AC26</f>
        <v>884</v>
      </c>
      <c r="X7" s="21">
        <f>AF26</f>
        <v>285.63385149037987</v>
      </c>
      <c r="Y7" s="21">
        <f>AE26</f>
        <v>6.8059159999999999</v>
      </c>
      <c r="Z7" s="4">
        <f>W26</f>
        <v>6776</v>
      </c>
      <c r="AA7" s="4">
        <f>X26</f>
        <v>12802</v>
      </c>
      <c r="AB7" s="4">
        <f>V26</f>
        <v>2812</v>
      </c>
      <c r="AC7" s="9">
        <f>Z26</f>
        <v>19</v>
      </c>
      <c r="AD7" s="1">
        <v>0</v>
      </c>
      <c r="AE7" s="2"/>
      <c r="AF7" s="2"/>
      <c r="AG7" s="2"/>
      <c r="AH7" s="2"/>
      <c r="AI7" s="2"/>
    </row>
    <row r="8" spans="1:35">
      <c r="B8" s="34">
        <v>1944</v>
      </c>
      <c r="C8" s="37">
        <v>5</v>
      </c>
      <c r="D8" s="37" t="s">
        <v>33</v>
      </c>
      <c r="E8" s="35" t="s">
        <v>11</v>
      </c>
      <c r="F8" s="36">
        <f>N27</f>
        <v>204.70829068577279</v>
      </c>
      <c r="G8" s="37">
        <f>M27</f>
        <v>1382</v>
      </c>
      <c r="H8" s="36">
        <f>P27</f>
        <v>863.86306170725538</v>
      </c>
      <c r="I8" s="36">
        <f>O27</f>
        <v>6.7510699999999995</v>
      </c>
      <c r="J8" s="37">
        <f>G27</f>
        <v>22319</v>
      </c>
      <c r="K8" s="37">
        <f>H27</f>
        <v>36413</v>
      </c>
      <c r="L8" s="37">
        <f>F27</f>
        <v>8560</v>
      </c>
      <c r="M8" s="41">
        <f>J27</f>
        <v>70</v>
      </c>
      <c r="N8" s="1"/>
      <c r="O8" s="1">
        <v>62</v>
      </c>
      <c r="Q8" s="1"/>
      <c r="R8" s="68">
        <v>1944</v>
      </c>
      <c r="S8" s="69">
        <v>5</v>
      </c>
      <c r="T8" s="69" t="s">
        <v>33</v>
      </c>
      <c r="U8" s="70" t="s">
        <v>11</v>
      </c>
      <c r="V8" s="65">
        <f>AD27</f>
        <v>200</v>
      </c>
      <c r="W8" s="63">
        <f>AC27</f>
        <v>1382</v>
      </c>
      <c r="X8" s="66">
        <f>AF27</f>
        <v>843.99421128798838</v>
      </c>
      <c r="Y8" s="66">
        <f>AE27</f>
        <v>6.91</v>
      </c>
      <c r="Z8" s="63">
        <f>W27</f>
        <v>19488</v>
      </c>
      <c r="AA8" s="63">
        <f>X27</f>
        <v>42880</v>
      </c>
      <c r="AB8" s="63">
        <f>V27</f>
        <v>24710</v>
      </c>
      <c r="AC8" s="67">
        <f>Z27</f>
        <v>48</v>
      </c>
      <c r="AD8" s="1">
        <v>19</v>
      </c>
      <c r="AE8" s="2"/>
      <c r="AF8" s="2"/>
      <c r="AG8" s="2"/>
      <c r="AH8" s="2"/>
      <c r="AI8" s="2"/>
    </row>
    <row r="9" spans="1:35">
      <c r="B9" s="15">
        <v>672</v>
      </c>
      <c r="C9" s="16">
        <v>5</v>
      </c>
      <c r="D9" s="16" t="s">
        <v>36</v>
      </c>
      <c r="E9" s="19" t="s">
        <v>12</v>
      </c>
      <c r="F9" s="27">
        <f>N28</f>
        <v>244.25989252564727</v>
      </c>
      <c r="G9" s="16">
        <f>M28</f>
        <v>1856</v>
      </c>
      <c r="H9" s="27">
        <f>P28</f>
        <v>265.316779812341</v>
      </c>
      <c r="I9" s="27">
        <f>O28</f>
        <v>7.5984640000000008</v>
      </c>
      <c r="J9" s="16">
        <f>G28</f>
        <v>5880</v>
      </c>
      <c r="K9" s="16">
        <f>H28</f>
        <v>9787</v>
      </c>
      <c r="L9" s="16">
        <f>F28</f>
        <v>2255</v>
      </c>
      <c r="M9" s="17">
        <f>J28</f>
        <v>21</v>
      </c>
      <c r="N9" s="1"/>
      <c r="O9" s="42">
        <v>872</v>
      </c>
      <c r="Q9" s="1"/>
      <c r="R9" s="15">
        <v>672</v>
      </c>
      <c r="S9" s="16">
        <v>5</v>
      </c>
      <c r="T9" s="16" t="s">
        <v>36</v>
      </c>
      <c r="U9" s="19" t="s">
        <v>12</v>
      </c>
      <c r="V9" s="33">
        <f>AD28</f>
        <v>234.46658851113719</v>
      </c>
      <c r="W9" s="4">
        <f>AC28</f>
        <v>1856</v>
      </c>
      <c r="X9" s="21">
        <f>AF28</f>
        <v>254.67922545175247</v>
      </c>
      <c r="Y9" s="21">
        <f>AE28</f>
        <v>7.9158399999999993</v>
      </c>
      <c r="Z9" s="4">
        <f>W28</f>
        <v>5417</v>
      </c>
      <c r="AA9" s="4">
        <f>X28</f>
        <v>9827</v>
      </c>
      <c r="AB9" s="4">
        <f>V28</f>
        <v>2359</v>
      </c>
      <c r="AC9" s="9">
        <f>Z28</f>
        <v>16</v>
      </c>
      <c r="AD9" s="1">
        <v>247</v>
      </c>
      <c r="AE9" s="38"/>
      <c r="AF9" s="38"/>
      <c r="AG9" s="2"/>
      <c r="AH9" s="2"/>
      <c r="AI9" s="2"/>
    </row>
    <row r="10" spans="1:35">
      <c r="B10" s="8">
        <v>1944</v>
      </c>
      <c r="C10" s="2">
        <v>8</v>
      </c>
      <c r="D10" s="2" t="s">
        <v>37</v>
      </c>
      <c r="E10" s="18" t="s">
        <v>11</v>
      </c>
      <c r="F10" s="21">
        <f>N29</f>
        <v>212.49468763280916</v>
      </c>
      <c r="G10" s="4">
        <f>M29</f>
        <v>2156</v>
      </c>
      <c r="H10" s="21">
        <f>P29</f>
        <v>574.80010124051159</v>
      </c>
      <c r="I10" s="21">
        <f>O29</f>
        <v>10.146136</v>
      </c>
      <c r="J10" s="4">
        <f>G29</f>
        <v>22331</v>
      </c>
      <c r="K10" s="4">
        <f>H29</f>
        <v>36409</v>
      </c>
      <c r="L10" s="4">
        <f>F29</f>
        <v>9182</v>
      </c>
      <c r="M10" s="9">
        <f>J29</f>
        <v>70</v>
      </c>
      <c r="N10" s="1"/>
      <c r="O10" s="42">
        <v>4.7320000000000002</v>
      </c>
      <c r="Q10" s="1"/>
      <c r="R10" s="8">
        <v>1944</v>
      </c>
      <c r="S10" s="2">
        <v>8</v>
      </c>
      <c r="T10" s="2" t="s">
        <v>37</v>
      </c>
      <c r="U10" s="18" t="s">
        <v>11</v>
      </c>
      <c r="V10" s="33">
        <f>AD29</f>
        <v>228.15423226100845</v>
      </c>
      <c r="W10" s="4">
        <f>AC29</f>
        <v>2156</v>
      </c>
      <c r="X10" s="21">
        <f>AF29</f>
        <v>617.15931472458317</v>
      </c>
      <c r="Y10" s="21">
        <f>AE29</f>
        <v>9.4497479999999996</v>
      </c>
      <c r="Z10" s="4">
        <f>W29</f>
        <v>20824</v>
      </c>
      <c r="AA10" s="4">
        <f>X29</f>
        <v>36150</v>
      </c>
      <c r="AB10" s="4">
        <f>V29</f>
        <v>8583</v>
      </c>
      <c r="AC10" s="9">
        <f>Z29</f>
        <v>52</v>
      </c>
      <c r="AD10" s="1">
        <v>4.29</v>
      </c>
      <c r="AE10" s="39"/>
      <c r="AF10" s="39"/>
      <c r="AG10" s="2"/>
      <c r="AH10" s="2"/>
      <c r="AI10" s="2"/>
    </row>
    <row r="11" spans="1:35">
      <c r="B11" s="8">
        <v>648</v>
      </c>
      <c r="C11" s="2">
        <v>6</v>
      </c>
      <c r="D11" s="2" t="s">
        <v>36</v>
      </c>
      <c r="E11" s="18" t="s">
        <v>11</v>
      </c>
      <c r="F11" s="21">
        <f>N30</f>
        <v>226.50056625141562</v>
      </c>
      <c r="G11" s="4">
        <f>M30</f>
        <v>1676</v>
      </c>
      <c r="H11" s="21">
        <f>P30</f>
        <v>262.71903388589016</v>
      </c>
      <c r="I11" s="21">
        <f>O30</f>
        <v>7.39954</v>
      </c>
      <c r="J11" s="4">
        <f>G30</f>
        <v>7283</v>
      </c>
      <c r="K11" s="4">
        <f>H30</f>
        <v>12390</v>
      </c>
      <c r="L11" s="4">
        <f>F30</f>
        <v>2990</v>
      </c>
      <c r="M11" s="9">
        <f>J30</f>
        <v>27</v>
      </c>
      <c r="N11" s="1"/>
      <c r="O11" s="42">
        <v>2372</v>
      </c>
      <c r="Q11" s="1"/>
      <c r="R11" s="8">
        <v>648</v>
      </c>
      <c r="S11" s="2">
        <v>6</v>
      </c>
      <c r="T11" s="2" t="s">
        <v>36</v>
      </c>
      <c r="U11" s="18" t="s">
        <v>11</v>
      </c>
      <c r="V11" s="33">
        <f>AD30</f>
        <v>233.10023310023308</v>
      </c>
      <c r="W11" s="4">
        <f>AC30</f>
        <v>1676</v>
      </c>
      <c r="X11" s="21">
        <f>AF30</f>
        <v>270.37401739072379</v>
      </c>
      <c r="Y11" s="21">
        <f>AE30</f>
        <v>7.1900399999999998</v>
      </c>
      <c r="Z11" s="4">
        <f>W30</f>
        <v>6787</v>
      </c>
      <c r="AA11" s="4">
        <f>X30</f>
        <v>12440</v>
      </c>
      <c r="AB11" s="4">
        <f>V30</f>
        <v>2859</v>
      </c>
      <c r="AC11" s="9">
        <f>Z30</f>
        <v>19</v>
      </c>
      <c r="AD11" s="1">
        <v>1676</v>
      </c>
      <c r="AE11" s="39"/>
      <c r="AF11" s="39"/>
      <c r="AG11" s="2"/>
      <c r="AH11" s="2"/>
      <c r="AI11" s="2"/>
    </row>
    <row r="12" spans="1:35">
      <c r="B12" s="34">
        <v>648</v>
      </c>
      <c r="C12" s="37">
        <v>5</v>
      </c>
      <c r="D12" s="37" t="s">
        <v>36</v>
      </c>
      <c r="E12" s="35" t="s">
        <v>11</v>
      </c>
      <c r="F12" s="36">
        <f>N31</f>
        <v>238.54961832061068</v>
      </c>
      <c r="G12" s="37">
        <f>M31</f>
        <v>1412</v>
      </c>
      <c r="H12" s="36">
        <f>P31</f>
        <v>328.42808641307874</v>
      </c>
      <c r="I12" s="36">
        <f>O31</f>
        <v>5.9191039999999999</v>
      </c>
      <c r="J12" s="37">
        <f>G31</f>
        <v>7221</v>
      </c>
      <c r="K12" s="37">
        <f>H31</f>
        <v>12385</v>
      </c>
      <c r="L12" s="37">
        <f>F31</f>
        <v>2768</v>
      </c>
      <c r="M12" s="41">
        <f>J31</f>
        <v>27</v>
      </c>
      <c r="N12" s="1"/>
      <c r="O12" s="38"/>
      <c r="Q12" s="1"/>
      <c r="R12" s="34">
        <v>648</v>
      </c>
      <c r="S12" s="37">
        <v>5</v>
      </c>
      <c r="T12" s="37" t="s">
        <v>36</v>
      </c>
      <c r="U12" s="35" t="s">
        <v>11</v>
      </c>
      <c r="V12" s="33">
        <f>AD31</f>
        <v>246.60912453760793</v>
      </c>
      <c r="W12" s="4">
        <f>AC31</f>
        <v>1412</v>
      </c>
      <c r="X12" s="21">
        <f>AF31</f>
        <v>339.52417712543189</v>
      </c>
      <c r="Y12" s="21">
        <f>AE31</f>
        <v>5.7256599999999995</v>
      </c>
      <c r="Z12" s="4">
        <f>W31</f>
        <v>6787</v>
      </c>
      <c r="AA12" s="4">
        <f>X31</f>
        <v>12441</v>
      </c>
      <c r="AB12" s="4">
        <f>V31</f>
        <v>2872</v>
      </c>
      <c r="AC12" s="9">
        <f>Z31</f>
        <v>19</v>
      </c>
      <c r="AD12" s="1"/>
      <c r="AE12" s="38"/>
      <c r="AF12" s="38"/>
      <c r="AG12" s="2"/>
      <c r="AH12" s="2"/>
      <c r="AI12" s="2"/>
    </row>
    <row r="13" spans="1:35">
      <c r="B13" s="15">
        <v>2304</v>
      </c>
      <c r="C13" s="16">
        <v>10</v>
      </c>
      <c r="D13" s="16" t="s">
        <v>36</v>
      </c>
      <c r="E13" s="19" t="s">
        <v>11</v>
      </c>
      <c r="F13" s="27">
        <f>N32</f>
        <v>188.11136192626034</v>
      </c>
      <c r="G13" s="16">
        <f>M32</f>
        <v>2372</v>
      </c>
      <c r="H13" s="27">
        <f>P32</f>
        <v>548.15587421345344</v>
      </c>
      <c r="I13" s="27">
        <f>O32</f>
        <v>12.609551999999999</v>
      </c>
      <c r="J13" s="16">
        <f>G32</f>
        <v>26288</v>
      </c>
      <c r="K13" s="16">
        <f>H32</f>
        <v>42975</v>
      </c>
      <c r="L13" s="16">
        <f>F32</f>
        <v>11044</v>
      </c>
      <c r="M13" s="17">
        <f>J32</f>
        <v>82</v>
      </c>
      <c r="N13" s="1"/>
      <c r="O13" s="39"/>
      <c r="Q13" s="1"/>
      <c r="R13" s="15">
        <v>2304</v>
      </c>
      <c r="S13" s="16">
        <v>10</v>
      </c>
      <c r="T13" s="16" t="s">
        <v>36</v>
      </c>
      <c r="U13" s="19" t="s">
        <v>11</v>
      </c>
      <c r="V13" s="33">
        <f>AD32</f>
        <v>211.32713440405749</v>
      </c>
      <c r="W13" s="4">
        <f>AC32</f>
        <v>2372</v>
      </c>
      <c r="X13" s="21">
        <f>AF32</f>
        <v>615.806556914353</v>
      </c>
      <c r="Y13" s="21">
        <f>AE32</f>
        <v>11.224304</v>
      </c>
      <c r="Z13" s="4">
        <f>W32</f>
        <v>24798</v>
      </c>
      <c r="AA13" s="4">
        <f>X32</f>
        <v>42735</v>
      </c>
      <c r="AB13" s="4">
        <f>V32</f>
        <v>10757</v>
      </c>
      <c r="AC13" s="9">
        <f>Z32</f>
        <v>62</v>
      </c>
      <c r="AD13" s="1"/>
      <c r="AE13" s="39"/>
      <c r="AF13" s="39"/>
      <c r="AG13" s="2"/>
      <c r="AH13" s="2"/>
      <c r="AI13" s="2"/>
    </row>
    <row r="14" spans="1:35">
      <c r="B14" s="8">
        <v>2304</v>
      </c>
      <c r="C14" s="2">
        <v>10</v>
      </c>
      <c r="D14" s="2" t="s">
        <v>36</v>
      </c>
      <c r="E14" s="18" t="s">
        <v>11</v>
      </c>
      <c r="F14" s="21">
        <f>N33</f>
        <v>188.11136192626034</v>
      </c>
      <c r="G14" s="4">
        <f>M33</f>
        <v>2372</v>
      </c>
      <c r="H14" s="21">
        <f>P33</f>
        <v>548.15587421345344</v>
      </c>
      <c r="I14" s="21">
        <f>O33</f>
        <v>12.609551999999999</v>
      </c>
      <c r="J14" s="4">
        <f>G33</f>
        <v>26288</v>
      </c>
      <c r="K14" s="4">
        <f>H33</f>
        <v>42975</v>
      </c>
      <c r="L14" s="4">
        <f>F33</f>
        <v>11044</v>
      </c>
      <c r="M14" s="9">
        <f>J33</f>
        <v>82</v>
      </c>
      <c r="N14" s="1"/>
      <c r="O14" s="1"/>
      <c r="Q14" s="1"/>
      <c r="R14" s="8">
        <v>2304</v>
      </c>
      <c r="S14" s="2">
        <v>10</v>
      </c>
      <c r="T14" s="2" t="s">
        <v>36</v>
      </c>
      <c r="U14" s="18" t="s">
        <v>11</v>
      </c>
      <c r="V14" s="33">
        <f>AD33</f>
        <v>211.32713440405749</v>
      </c>
      <c r="W14" s="4">
        <f>AC33</f>
        <v>2372</v>
      </c>
      <c r="X14" s="21">
        <f>AF33</f>
        <v>615.806556914353</v>
      </c>
      <c r="Y14" s="21">
        <f>AE33</f>
        <v>11.224304</v>
      </c>
      <c r="Z14" s="4">
        <f>W33</f>
        <v>24798</v>
      </c>
      <c r="AA14" s="4">
        <f>X33</f>
        <v>42735</v>
      </c>
      <c r="AB14" s="4">
        <f>V33</f>
        <v>10757</v>
      </c>
      <c r="AC14" s="9">
        <f>Z33</f>
        <v>62</v>
      </c>
      <c r="AD14" s="1"/>
      <c r="AE14" s="2"/>
      <c r="AF14" s="2"/>
      <c r="AG14" s="2"/>
      <c r="AH14" s="2"/>
      <c r="AI14" s="2"/>
    </row>
    <row r="15" spans="1:35">
      <c r="B15" s="34">
        <v>1944</v>
      </c>
      <c r="C15" s="37">
        <v>5</v>
      </c>
      <c r="D15" s="37" t="s">
        <v>36</v>
      </c>
      <c r="E15" s="35" t="s">
        <v>11</v>
      </c>
      <c r="F15" s="36">
        <f>N34</f>
        <v>204.70829068577279</v>
      </c>
      <c r="G15" s="37">
        <f>M34</f>
        <v>1382</v>
      </c>
      <c r="H15" s="36">
        <f>P34</f>
        <v>863.86306170725538</v>
      </c>
      <c r="I15" s="36">
        <f>O34</f>
        <v>6.7510699999999995</v>
      </c>
      <c r="J15" s="37">
        <f>G34</f>
        <v>22319</v>
      </c>
      <c r="K15" s="37">
        <f>H34</f>
        <v>36413</v>
      </c>
      <c r="L15" s="37">
        <f>F34</f>
        <v>8560</v>
      </c>
      <c r="M15" s="41">
        <f>J34</f>
        <v>70</v>
      </c>
      <c r="N15" s="1"/>
      <c r="O15" s="1"/>
      <c r="Q15" s="1"/>
      <c r="R15" s="34">
        <v>1944</v>
      </c>
      <c r="S15" s="37">
        <v>5</v>
      </c>
      <c r="T15" s="37" t="s">
        <v>36</v>
      </c>
      <c r="U15" s="35" t="s">
        <v>11</v>
      </c>
      <c r="V15" s="33">
        <f>AD34</f>
        <v>216.54395842355999</v>
      </c>
      <c r="W15" s="4">
        <f>AC34</f>
        <v>1382</v>
      </c>
      <c r="X15" s="21">
        <f>AF34</f>
        <v>913.80923699435743</v>
      </c>
      <c r="Y15" s="21">
        <f>AE34</f>
        <v>6.3820759999999996</v>
      </c>
      <c r="Z15" s="4">
        <f>W34</f>
        <v>20925</v>
      </c>
      <c r="AA15" s="4">
        <f>X34</f>
        <v>36150</v>
      </c>
      <c r="AB15" s="4">
        <f>V34</f>
        <v>8988</v>
      </c>
      <c r="AC15" s="9">
        <f>Z34</f>
        <v>52</v>
      </c>
      <c r="AD15" s="1"/>
      <c r="AE15" s="2"/>
      <c r="AF15" s="2"/>
      <c r="AG15" s="2"/>
      <c r="AH15" s="2"/>
      <c r="AI15" s="2"/>
    </row>
    <row r="16" spans="1:35">
      <c r="B16" s="8">
        <v>2304</v>
      </c>
      <c r="C16" s="2">
        <v>5</v>
      </c>
      <c r="D16" s="2" t="s">
        <v>36</v>
      </c>
      <c r="E16" s="18" t="s">
        <v>11</v>
      </c>
      <c r="F16" s="21">
        <f>N35</f>
        <v>188.11136192626034</v>
      </c>
      <c r="G16" s="4">
        <f>M35</f>
        <v>1186</v>
      </c>
      <c r="H16" s="21">
        <f>P35</f>
        <v>1096.3117484269069</v>
      </c>
      <c r="I16" s="21">
        <f>O35</f>
        <v>6.3047759999999995</v>
      </c>
      <c r="J16" s="4">
        <f>G35</f>
        <v>26288</v>
      </c>
      <c r="K16" s="4">
        <f>H35</f>
        <v>42975</v>
      </c>
      <c r="L16" s="4">
        <f>F35</f>
        <v>11044</v>
      </c>
      <c r="M16" s="9">
        <f>J35</f>
        <v>82</v>
      </c>
      <c r="N16" s="1"/>
      <c r="O16" s="1"/>
      <c r="Q16" s="1"/>
      <c r="R16" s="8">
        <v>2304</v>
      </c>
      <c r="S16" s="2">
        <v>5</v>
      </c>
      <c r="T16" s="2" t="s">
        <v>36</v>
      </c>
      <c r="U16" s="18" t="s">
        <v>11</v>
      </c>
      <c r="V16" s="33">
        <f>AD35</f>
        <v>211.32713440405749</v>
      </c>
      <c r="W16" s="4">
        <f>AC35</f>
        <v>1186</v>
      </c>
      <c r="X16" s="21">
        <f>AF35</f>
        <v>1231.613113828706</v>
      </c>
      <c r="Y16" s="21">
        <f>AE35</f>
        <v>5.612152</v>
      </c>
      <c r="Z16" s="4">
        <f>W35</f>
        <v>24798</v>
      </c>
      <c r="AA16" s="4">
        <f>X35</f>
        <v>42735</v>
      </c>
      <c r="AB16" s="4">
        <f>V35</f>
        <v>10757</v>
      </c>
      <c r="AC16" s="9">
        <f>Z35</f>
        <v>62</v>
      </c>
      <c r="AD16" s="1"/>
      <c r="AE16" s="2"/>
      <c r="AF16" s="2"/>
      <c r="AG16" s="2"/>
      <c r="AH16" s="2"/>
      <c r="AI16" s="2"/>
    </row>
    <row r="17" spans="1:35" ht="15.75" thickBot="1">
      <c r="A17" s="1"/>
      <c r="B17" s="10">
        <v>2304</v>
      </c>
      <c r="C17" s="11">
        <v>5</v>
      </c>
      <c r="D17" s="11" t="s">
        <v>36</v>
      </c>
      <c r="E17" s="20" t="s">
        <v>11</v>
      </c>
      <c r="F17" s="26">
        <f>N36</f>
        <v>188.11136192626034</v>
      </c>
      <c r="G17" s="11">
        <f>M36</f>
        <v>1186</v>
      </c>
      <c r="H17" s="26">
        <f>P36</f>
        <v>1096.3117484269069</v>
      </c>
      <c r="I17" s="26">
        <f>O36</f>
        <v>6.3047759999999995</v>
      </c>
      <c r="J17" s="11">
        <f>G36</f>
        <v>26288</v>
      </c>
      <c r="K17" s="11">
        <f>H36</f>
        <v>42975</v>
      </c>
      <c r="L17" s="11">
        <f>F36</f>
        <v>11044</v>
      </c>
      <c r="M17" s="12">
        <f>J36</f>
        <v>82</v>
      </c>
      <c r="N17" s="1"/>
      <c r="O17" s="1"/>
      <c r="P17" s="40"/>
      <c r="Q17" s="1"/>
      <c r="R17" s="10">
        <v>2304</v>
      </c>
      <c r="S17" s="11">
        <v>5</v>
      </c>
      <c r="T17" s="11" t="s">
        <v>36</v>
      </c>
      <c r="U17" s="20" t="s">
        <v>11</v>
      </c>
      <c r="V17" s="33">
        <f>AD36</f>
        <v>211.32713440405749</v>
      </c>
      <c r="W17" s="4">
        <f>AC36</f>
        <v>1186</v>
      </c>
      <c r="X17" s="21">
        <f>AF36</f>
        <v>1231.613113828706</v>
      </c>
      <c r="Y17" s="21">
        <f>AE36</f>
        <v>5.612152</v>
      </c>
      <c r="Z17" s="4">
        <f>W36</f>
        <v>24798</v>
      </c>
      <c r="AA17" s="4">
        <f>X36</f>
        <v>42735</v>
      </c>
      <c r="AB17" s="4">
        <f>V36</f>
        <v>10757</v>
      </c>
      <c r="AC17" s="9">
        <f>Z36</f>
        <v>62</v>
      </c>
      <c r="AD17" s="1"/>
      <c r="AE17" s="2"/>
      <c r="AF17" s="2"/>
      <c r="AG17" s="40"/>
      <c r="AH17" s="40"/>
      <c r="AI17" s="2"/>
    </row>
    <row r="18" spans="1:35" s="1" customFormat="1">
      <c r="B18" s="4"/>
      <c r="C18" s="4"/>
      <c r="D18" s="4"/>
      <c r="E18" s="18"/>
      <c r="F18" s="4"/>
      <c r="G18" s="21"/>
      <c r="H18" s="4"/>
      <c r="I18" s="21"/>
      <c r="J18" s="21"/>
      <c r="K18" s="4"/>
      <c r="L18" s="4"/>
      <c r="M18" s="4"/>
      <c r="N18" s="4"/>
    </row>
    <row r="19" spans="1:35">
      <c r="A19" s="1"/>
      <c r="B19" s="1"/>
      <c r="E19" s="1"/>
      <c r="F19" s="4"/>
      <c r="G19" s="4"/>
      <c r="H19" s="4"/>
      <c r="I19" s="4"/>
      <c r="J19" s="4"/>
      <c r="K19" s="4"/>
      <c r="L19" s="4"/>
      <c r="M19" s="4"/>
      <c r="N19" s="4"/>
      <c r="O19" s="4"/>
      <c r="P19" s="1"/>
      <c r="Q19" s="1"/>
      <c r="R19" s="1"/>
      <c r="U19" s="1"/>
      <c r="V19" s="1"/>
      <c r="W19" s="1"/>
      <c r="X19" s="1"/>
      <c r="Y19" s="1"/>
      <c r="Z19" s="1"/>
      <c r="AA19" s="1"/>
      <c r="AB19" s="1"/>
      <c r="AC19" s="1"/>
    </row>
    <row r="20" spans="1:35" ht="15.75" thickBot="1">
      <c r="A20" s="1" t="s">
        <v>24</v>
      </c>
      <c r="B20" s="1"/>
      <c r="E20" s="1"/>
      <c r="F20" s="4"/>
      <c r="G20" s="4"/>
      <c r="H20" s="4"/>
      <c r="I20" s="4"/>
      <c r="J20" s="4"/>
      <c r="K20" s="4"/>
      <c r="L20" s="4"/>
      <c r="M20" s="4"/>
      <c r="N20" s="4"/>
      <c r="O20" s="4"/>
      <c r="P20" s="1"/>
      <c r="Q20" s="1" t="s">
        <v>23</v>
      </c>
      <c r="R20" s="1"/>
      <c r="U20" s="1"/>
      <c r="V20" s="1"/>
      <c r="W20" s="1"/>
      <c r="X20" s="1"/>
      <c r="Y20" s="1"/>
      <c r="Z20" s="1"/>
      <c r="AA20" s="1"/>
      <c r="AB20" s="1"/>
      <c r="AC20" s="1"/>
    </row>
    <row r="21" spans="1:35" ht="15.75" thickBot="1">
      <c r="A21" s="1" t="s">
        <v>13</v>
      </c>
      <c r="B21" s="13" t="s">
        <v>0</v>
      </c>
      <c r="C21" s="6" t="s">
        <v>31</v>
      </c>
      <c r="D21" s="6" t="s">
        <v>32</v>
      </c>
      <c r="E21" s="6" t="s">
        <v>15</v>
      </c>
      <c r="F21" s="6" t="s">
        <v>7</v>
      </c>
      <c r="G21" s="6" t="s">
        <v>16</v>
      </c>
      <c r="H21" s="29" t="s">
        <v>17</v>
      </c>
      <c r="I21" s="29" t="s">
        <v>18</v>
      </c>
      <c r="J21" s="29" t="s">
        <v>19</v>
      </c>
      <c r="K21" s="29" t="s">
        <v>20</v>
      </c>
      <c r="L21" s="29" t="s">
        <v>21</v>
      </c>
      <c r="M21" s="28" t="s">
        <v>3</v>
      </c>
      <c r="N21" s="28" t="s">
        <v>2</v>
      </c>
      <c r="O21" s="29" t="s">
        <v>4</v>
      </c>
      <c r="P21" s="30" t="s">
        <v>14</v>
      </c>
      <c r="Q21" s="1" t="s">
        <v>13</v>
      </c>
      <c r="R21" s="13" t="s">
        <v>0</v>
      </c>
      <c r="S21" s="6" t="s">
        <v>31</v>
      </c>
      <c r="T21" s="6" t="s">
        <v>32</v>
      </c>
      <c r="U21" s="6" t="s">
        <v>15</v>
      </c>
      <c r="V21" s="6" t="s">
        <v>53</v>
      </c>
      <c r="W21" s="6" t="s">
        <v>51</v>
      </c>
      <c r="X21" s="6" t="s">
        <v>52</v>
      </c>
      <c r="Y21" s="29" t="s">
        <v>18</v>
      </c>
      <c r="Z21" s="7" t="s">
        <v>54</v>
      </c>
      <c r="AA21" s="29" t="s">
        <v>20</v>
      </c>
      <c r="AB21" s="29" t="s">
        <v>21</v>
      </c>
      <c r="AC21" s="28" t="s">
        <v>3</v>
      </c>
      <c r="AD21" s="28" t="s">
        <v>2</v>
      </c>
      <c r="AE21" s="29" t="s">
        <v>4</v>
      </c>
      <c r="AF21" s="30" t="s">
        <v>14</v>
      </c>
    </row>
    <row r="22" spans="1:35">
      <c r="A22" s="1">
        <v>3</v>
      </c>
      <c r="B22" s="5">
        <v>768</v>
      </c>
      <c r="C22" s="6">
        <v>5</v>
      </c>
      <c r="D22" s="6" t="s">
        <v>33</v>
      </c>
      <c r="E22" s="1" t="s">
        <v>39</v>
      </c>
      <c r="F22" s="1">
        <v>3152</v>
      </c>
      <c r="G22" s="1">
        <v>8134</v>
      </c>
      <c r="H22" s="1">
        <v>14552</v>
      </c>
      <c r="I22" s="1">
        <v>0</v>
      </c>
      <c r="J22" s="1">
        <v>32</v>
      </c>
      <c r="K22" s="42">
        <v>136</v>
      </c>
      <c r="L22" s="43">
        <v>4.5540000000000003</v>
      </c>
      <c r="M22" s="43">
        <v>1232</v>
      </c>
      <c r="N22" s="44">
        <f>1/L22*1000</f>
        <v>219.58717610891523</v>
      </c>
      <c r="O22" s="45">
        <f>M22*L22/1000</f>
        <v>5.6105280000000004</v>
      </c>
      <c r="P22" s="46">
        <f>$A$22*B22*N22/M22</f>
        <v>410.65653713875054</v>
      </c>
      <c r="Q22" s="47">
        <v>3</v>
      </c>
      <c r="R22" s="71">
        <v>768</v>
      </c>
      <c r="S22" s="72">
        <v>5</v>
      </c>
      <c r="T22" s="72" t="s">
        <v>33</v>
      </c>
      <c r="U22" s="73" t="s">
        <v>40</v>
      </c>
      <c r="V22" s="73">
        <v>7057</v>
      </c>
      <c r="W22" s="73">
        <v>7148</v>
      </c>
      <c r="X22" s="73">
        <v>17666</v>
      </c>
      <c r="Y22" s="73"/>
      <c r="Z22" s="73">
        <v>21</v>
      </c>
      <c r="AA22" s="74"/>
      <c r="AB22" s="75">
        <v>4.117</v>
      </c>
      <c r="AC22" s="75">
        <v>1232</v>
      </c>
      <c r="AD22" s="59">
        <f>1/AB22*1000</f>
        <v>242.89531212047606</v>
      </c>
      <c r="AE22" s="60">
        <f>AC22*AB22/1000</f>
        <v>5.0721440000000007</v>
      </c>
      <c r="AF22" s="76">
        <f>$A$22*R22*AD22/AC22</f>
        <v>454.24577851102015</v>
      </c>
    </row>
    <row r="23" spans="1:35">
      <c r="A23" s="1"/>
      <c r="B23" s="8">
        <v>1152</v>
      </c>
      <c r="C23" s="4">
        <v>5</v>
      </c>
      <c r="D23" s="4" t="s">
        <v>33</v>
      </c>
      <c r="E23" s="1" t="s">
        <v>41</v>
      </c>
      <c r="F23" s="1">
        <v>5306</v>
      </c>
      <c r="G23" s="1">
        <v>11722</v>
      </c>
      <c r="H23" s="1">
        <v>21521</v>
      </c>
      <c r="I23" s="1">
        <v>0</v>
      </c>
      <c r="J23" s="1">
        <v>42</v>
      </c>
      <c r="K23" s="42">
        <v>200</v>
      </c>
      <c r="L23" s="43">
        <v>4.7300000000000004</v>
      </c>
      <c r="M23" s="43">
        <v>1232</v>
      </c>
      <c r="N23" s="48">
        <f t="shared" ref="N23:N36" si="0">1/L23*1000</f>
        <v>211.41649048625791</v>
      </c>
      <c r="O23" s="49">
        <f t="shared" ref="O23:O36" si="1">L23*M23/1000</f>
        <v>5.8273600000000005</v>
      </c>
      <c r="P23" s="50">
        <f>$A$22*B23*N23/M23</f>
        <v>593.06444084456768</v>
      </c>
      <c r="Q23" s="47"/>
      <c r="R23" s="77">
        <v>1152</v>
      </c>
      <c r="S23" s="74">
        <v>5</v>
      </c>
      <c r="T23" s="74" t="s">
        <v>33</v>
      </c>
      <c r="U23" s="73" t="s">
        <v>42</v>
      </c>
      <c r="V23" s="73">
        <v>14851</v>
      </c>
      <c r="W23" s="73">
        <v>15716</v>
      </c>
      <c r="X23" s="73">
        <v>26154</v>
      </c>
      <c r="Y23" s="73"/>
      <c r="Z23" s="73">
        <v>30</v>
      </c>
      <c r="AA23" s="74"/>
      <c r="AB23" s="75">
        <v>4.1150000000000002</v>
      </c>
      <c r="AC23" s="75">
        <v>1232</v>
      </c>
      <c r="AD23" s="65">
        <f t="shared" ref="AD23:AD36" si="2">1/AB23*1000</f>
        <v>243.01336573511543</v>
      </c>
      <c r="AE23" s="66">
        <f t="shared" ref="AE23:AE36" si="3">AB23*AC23/1000</f>
        <v>5.06968</v>
      </c>
      <c r="AF23" s="78">
        <f>$A$22*R23*AD23/AC23</f>
        <v>681.69983115305104</v>
      </c>
    </row>
    <row r="24" spans="1:35">
      <c r="A24" s="1"/>
      <c r="B24" s="8">
        <v>1920</v>
      </c>
      <c r="C24" s="4">
        <v>5</v>
      </c>
      <c r="D24" s="2" t="s">
        <v>33</v>
      </c>
      <c r="E24" s="1" t="s">
        <v>43</v>
      </c>
      <c r="F24" s="1">
        <v>9169</v>
      </c>
      <c r="G24" s="1">
        <v>21998</v>
      </c>
      <c r="H24" s="1">
        <v>36053</v>
      </c>
      <c r="I24" s="1">
        <v>0</v>
      </c>
      <c r="J24" s="1">
        <v>70</v>
      </c>
      <c r="K24" s="42">
        <v>328</v>
      </c>
      <c r="L24" s="43">
        <v>4.992</v>
      </c>
      <c r="M24" s="43">
        <v>1232</v>
      </c>
      <c r="N24" s="48">
        <f t="shared" si="0"/>
        <v>200.32051282051282</v>
      </c>
      <c r="O24" s="49">
        <f t="shared" si="1"/>
        <v>6.1501440000000001</v>
      </c>
      <c r="P24" s="50">
        <f>$A$22*B24*N24/M24</f>
        <v>936.56343656343654</v>
      </c>
      <c r="Q24" s="47"/>
      <c r="R24" s="77">
        <v>1920</v>
      </c>
      <c r="S24" s="74">
        <v>5</v>
      </c>
      <c r="T24" s="74" t="s">
        <v>33</v>
      </c>
      <c r="U24" s="73" t="s">
        <v>44</v>
      </c>
      <c r="V24" s="73">
        <v>24385</v>
      </c>
      <c r="W24" s="73">
        <v>19238</v>
      </c>
      <c r="X24" s="73">
        <v>42328</v>
      </c>
      <c r="Y24" s="73"/>
      <c r="Z24" s="73">
        <v>45</v>
      </c>
      <c r="AA24" s="74"/>
      <c r="AB24" s="75">
        <v>5</v>
      </c>
      <c r="AC24" s="75">
        <v>1232</v>
      </c>
      <c r="AD24" s="65">
        <f t="shared" si="2"/>
        <v>200</v>
      </c>
      <c r="AE24" s="66">
        <f t="shared" si="3"/>
        <v>6.16</v>
      </c>
      <c r="AF24" s="78">
        <f>$A$22*R24*AD24/AC24</f>
        <v>935.06493506493507</v>
      </c>
    </row>
    <row r="25" spans="1:35">
      <c r="A25" s="1"/>
      <c r="B25" s="8">
        <v>816</v>
      </c>
      <c r="C25" s="2">
        <v>5</v>
      </c>
      <c r="D25" s="2" t="s">
        <v>34</v>
      </c>
      <c r="E25" s="1"/>
      <c r="F25" s="1"/>
      <c r="G25" s="1"/>
      <c r="H25" s="1"/>
      <c r="I25" s="1"/>
      <c r="J25" s="1"/>
      <c r="K25" s="42"/>
      <c r="L25" s="43"/>
      <c r="M25" s="43"/>
      <c r="N25" s="48" t="e">
        <f t="shared" si="0"/>
        <v>#DIV/0!</v>
      </c>
      <c r="O25" s="49">
        <f t="shared" si="1"/>
        <v>0</v>
      </c>
      <c r="P25" s="50" t="e">
        <f>$A$22*B25*N25/M25</f>
        <v>#DIV/0!</v>
      </c>
      <c r="Q25" s="47"/>
      <c r="R25" s="51">
        <v>816</v>
      </c>
      <c r="S25" s="42">
        <v>5</v>
      </c>
      <c r="T25" s="42" t="s">
        <v>34</v>
      </c>
      <c r="U25" s="47"/>
      <c r="V25" s="47"/>
      <c r="W25" s="47"/>
      <c r="X25" s="47"/>
      <c r="Y25" s="47"/>
      <c r="Z25" s="47"/>
      <c r="AA25" s="47"/>
      <c r="AB25" s="47"/>
      <c r="AC25" s="42"/>
      <c r="AD25" s="31" t="e">
        <f t="shared" si="2"/>
        <v>#DIV/0!</v>
      </c>
      <c r="AE25" s="22">
        <f t="shared" si="3"/>
        <v>0</v>
      </c>
      <c r="AF25" s="23" t="e">
        <f>$A$22*R25*AD25/AC25</f>
        <v>#DIV/0!</v>
      </c>
    </row>
    <row r="26" spans="1:35">
      <c r="A26" s="1"/>
      <c r="B26" s="8">
        <v>648</v>
      </c>
      <c r="C26" s="2">
        <v>3</v>
      </c>
      <c r="D26" s="2" t="s">
        <v>35</v>
      </c>
      <c r="E26" s="1" t="s">
        <v>22</v>
      </c>
      <c r="F26" s="1">
        <v>2818</v>
      </c>
      <c r="G26" s="1">
        <v>7253</v>
      </c>
      <c r="H26" s="1">
        <v>12808</v>
      </c>
      <c r="I26" s="1">
        <v>0</v>
      </c>
      <c r="J26" s="1">
        <v>27</v>
      </c>
      <c r="K26" s="42">
        <v>116</v>
      </c>
      <c r="L26" s="43">
        <v>7.7750000000000004</v>
      </c>
      <c r="M26" s="43">
        <v>884</v>
      </c>
      <c r="N26" s="48">
        <f t="shared" si="0"/>
        <v>128.61736334405143</v>
      </c>
      <c r="O26" s="49">
        <f t="shared" si="1"/>
        <v>6.8731</v>
      </c>
      <c r="P26" s="50">
        <f>$A$22*B26*N26/M26</f>
        <v>282.8418035529819</v>
      </c>
      <c r="Q26" s="47"/>
      <c r="R26" s="51">
        <v>648</v>
      </c>
      <c r="S26" s="42">
        <v>3</v>
      </c>
      <c r="T26" s="42" t="s">
        <v>35</v>
      </c>
      <c r="U26" s="47" t="s">
        <v>25</v>
      </c>
      <c r="V26" s="47">
        <v>2812</v>
      </c>
      <c r="W26" s="47">
        <v>6776</v>
      </c>
      <c r="X26" s="47">
        <v>12802</v>
      </c>
      <c r="Y26" s="47">
        <v>0</v>
      </c>
      <c r="Z26" s="47">
        <v>19</v>
      </c>
      <c r="AA26" s="42">
        <v>255</v>
      </c>
      <c r="AB26" s="43">
        <v>7.6989999999999998</v>
      </c>
      <c r="AC26" s="43">
        <v>884</v>
      </c>
      <c r="AD26" s="31">
        <f t="shared" si="2"/>
        <v>129.88699831146903</v>
      </c>
      <c r="AE26" s="22">
        <f t="shared" si="3"/>
        <v>6.8059159999999999</v>
      </c>
      <c r="AF26" s="23">
        <f>$A$22*R26*AD26/AC26</f>
        <v>285.63385149037987</v>
      </c>
    </row>
    <row r="27" spans="1:35">
      <c r="A27" s="1"/>
      <c r="B27" s="34">
        <v>1944</v>
      </c>
      <c r="C27" s="37">
        <v>5</v>
      </c>
      <c r="D27" s="37" t="s">
        <v>33</v>
      </c>
      <c r="E27" s="1" t="s">
        <v>45</v>
      </c>
      <c r="F27" s="1">
        <v>8560</v>
      </c>
      <c r="G27" s="1">
        <v>22319</v>
      </c>
      <c r="H27" s="1">
        <v>36413</v>
      </c>
      <c r="I27" s="1">
        <v>0</v>
      </c>
      <c r="J27" s="1">
        <v>70</v>
      </c>
      <c r="K27" s="42">
        <v>332</v>
      </c>
      <c r="L27" s="43">
        <v>4.8849999999999998</v>
      </c>
      <c r="M27" s="43">
        <v>1382</v>
      </c>
      <c r="N27" s="48">
        <f t="shared" si="0"/>
        <v>204.70829068577279</v>
      </c>
      <c r="O27" s="49">
        <f t="shared" si="1"/>
        <v>6.7510699999999995</v>
      </c>
      <c r="P27" s="50">
        <f>$A$22*B27*N27/M27</f>
        <v>863.86306170725538</v>
      </c>
      <c r="Q27" s="47"/>
      <c r="R27" s="79">
        <v>1944</v>
      </c>
      <c r="S27" s="80">
        <v>5</v>
      </c>
      <c r="T27" s="80" t="s">
        <v>33</v>
      </c>
      <c r="U27" s="73" t="s">
        <v>46</v>
      </c>
      <c r="V27" s="73">
        <v>24710</v>
      </c>
      <c r="W27" s="73">
        <v>19488</v>
      </c>
      <c r="X27" s="73">
        <v>42880</v>
      </c>
      <c r="Y27" s="73"/>
      <c r="Z27" s="73">
        <v>48</v>
      </c>
      <c r="AA27" s="74"/>
      <c r="AB27" s="75">
        <v>5</v>
      </c>
      <c r="AC27" s="75">
        <v>1382</v>
      </c>
      <c r="AD27" s="65">
        <f t="shared" si="2"/>
        <v>200</v>
      </c>
      <c r="AE27" s="66">
        <f t="shared" si="3"/>
        <v>6.91</v>
      </c>
      <c r="AF27" s="78">
        <f>$A$22*R27*AD27/AC27</f>
        <v>843.99421128798838</v>
      </c>
      <c r="AG27" s="81"/>
    </row>
    <row r="28" spans="1:35">
      <c r="A28" s="1"/>
      <c r="B28" s="15">
        <v>672</v>
      </c>
      <c r="C28" s="16">
        <v>5</v>
      </c>
      <c r="D28" s="16" t="s">
        <v>36</v>
      </c>
      <c r="E28" s="1" t="s">
        <v>30</v>
      </c>
      <c r="F28" s="1">
        <v>2255</v>
      </c>
      <c r="G28" s="1">
        <v>5880</v>
      </c>
      <c r="H28" s="1">
        <v>9787</v>
      </c>
      <c r="I28" s="1">
        <v>0</v>
      </c>
      <c r="J28" s="1">
        <v>21</v>
      </c>
      <c r="K28" s="42">
        <v>99</v>
      </c>
      <c r="L28" s="43">
        <v>4.0940000000000003</v>
      </c>
      <c r="M28" s="43">
        <v>1856</v>
      </c>
      <c r="N28" s="48">
        <f t="shared" si="0"/>
        <v>244.25989252564727</v>
      </c>
      <c r="O28" s="49">
        <f t="shared" si="1"/>
        <v>7.5984640000000008</v>
      </c>
      <c r="P28" s="50">
        <f>$A$22*B28*N28/M28</f>
        <v>265.316779812341</v>
      </c>
      <c r="Q28" s="47"/>
      <c r="R28" s="54">
        <v>672</v>
      </c>
      <c r="S28" s="55">
        <v>5</v>
      </c>
      <c r="T28" s="55" t="s">
        <v>36</v>
      </c>
      <c r="U28" s="47" t="s">
        <v>38</v>
      </c>
      <c r="V28" s="47">
        <v>2359</v>
      </c>
      <c r="W28" s="47">
        <v>5417</v>
      </c>
      <c r="X28" s="47">
        <v>9827</v>
      </c>
      <c r="Y28" s="47">
        <v>0</v>
      </c>
      <c r="Z28" s="47">
        <v>16</v>
      </c>
      <c r="AA28" s="42">
        <v>172</v>
      </c>
      <c r="AB28" s="43">
        <v>4.2649999999999997</v>
      </c>
      <c r="AC28" s="43">
        <v>1856</v>
      </c>
      <c r="AD28" s="31">
        <f t="shared" si="2"/>
        <v>234.46658851113719</v>
      </c>
      <c r="AE28" s="22">
        <f t="shared" si="3"/>
        <v>7.9158399999999993</v>
      </c>
      <c r="AF28" s="23">
        <f>$A$22*R28*AD28/AC28</f>
        <v>254.67922545175247</v>
      </c>
    </row>
    <row r="29" spans="1:35">
      <c r="A29" s="1"/>
      <c r="B29" s="8">
        <v>1944</v>
      </c>
      <c r="C29" s="2">
        <v>8</v>
      </c>
      <c r="D29" s="2" t="s">
        <v>37</v>
      </c>
      <c r="E29" s="1" t="s">
        <v>47</v>
      </c>
      <c r="F29" s="1">
        <v>9182</v>
      </c>
      <c r="G29" s="1">
        <v>22331</v>
      </c>
      <c r="H29" s="1">
        <v>36409</v>
      </c>
      <c r="I29" s="1">
        <v>0</v>
      </c>
      <c r="J29" s="1">
        <v>70</v>
      </c>
      <c r="K29" s="42">
        <v>332</v>
      </c>
      <c r="L29" s="43">
        <v>4.7060000000000004</v>
      </c>
      <c r="M29" s="43">
        <v>2156</v>
      </c>
      <c r="N29" s="48">
        <f t="shared" si="0"/>
        <v>212.49468763280916</v>
      </c>
      <c r="O29" s="49">
        <f t="shared" si="1"/>
        <v>10.146136</v>
      </c>
      <c r="P29" s="50">
        <f>$A$22*B29*N29/M29</f>
        <v>574.80010124051159</v>
      </c>
      <c r="Q29" s="47"/>
      <c r="R29" s="51">
        <v>1944</v>
      </c>
      <c r="S29" s="42">
        <v>8</v>
      </c>
      <c r="T29" s="42" t="s">
        <v>37</v>
      </c>
      <c r="U29" s="47" t="s">
        <v>48</v>
      </c>
      <c r="V29" s="47">
        <v>8583</v>
      </c>
      <c r="W29" s="47">
        <v>20824</v>
      </c>
      <c r="X29" s="47">
        <v>36150</v>
      </c>
      <c r="Y29" s="47">
        <v>0</v>
      </c>
      <c r="Z29" s="47">
        <v>52</v>
      </c>
      <c r="AA29" s="42">
        <v>737</v>
      </c>
      <c r="AB29" s="43">
        <v>4.383</v>
      </c>
      <c r="AC29" s="43">
        <v>2156</v>
      </c>
      <c r="AD29" s="31">
        <f t="shared" si="2"/>
        <v>228.15423226100845</v>
      </c>
      <c r="AE29" s="22">
        <f t="shared" si="3"/>
        <v>9.4497479999999996</v>
      </c>
      <c r="AF29" s="23">
        <f>$A$22*R29*AD29/AC29</f>
        <v>617.15931472458317</v>
      </c>
    </row>
    <row r="30" spans="1:35">
      <c r="A30" s="1"/>
      <c r="B30" s="8">
        <v>648</v>
      </c>
      <c r="C30" s="2">
        <v>6</v>
      </c>
      <c r="D30" s="2" t="s">
        <v>36</v>
      </c>
      <c r="E30" s="1" t="s">
        <v>28</v>
      </c>
      <c r="F30" s="1">
        <v>2990</v>
      </c>
      <c r="G30" s="1">
        <v>7283</v>
      </c>
      <c r="H30" s="1">
        <v>12390</v>
      </c>
      <c r="I30" s="1">
        <v>0</v>
      </c>
      <c r="J30" s="1">
        <v>27</v>
      </c>
      <c r="K30" s="42">
        <v>116</v>
      </c>
      <c r="L30" s="43">
        <v>4.415</v>
      </c>
      <c r="M30" s="43">
        <v>1676</v>
      </c>
      <c r="N30" s="48">
        <f t="shared" si="0"/>
        <v>226.50056625141562</v>
      </c>
      <c r="O30" s="49">
        <f t="shared" si="1"/>
        <v>7.39954</v>
      </c>
      <c r="P30" s="50">
        <f>$A$22*B30*N30/M30</f>
        <v>262.71903388589016</v>
      </c>
      <c r="Q30" s="47"/>
      <c r="R30" s="51">
        <v>648</v>
      </c>
      <c r="S30" s="42">
        <v>6</v>
      </c>
      <c r="T30" s="42" t="s">
        <v>36</v>
      </c>
      <c r="U30" s="47" t="s">
        <v>29</v>
      </c>
      <c r="V30" s="47">
        <v>2859</v>
      </c>
      <c r="W30" s="47">
        <v>6787</v>
      </c>
      <c r="X30" s="47">
        <v>12440</v>
      </c>
      <c r="Y30" s="47">
        <v>0</v>
      </c>
      <c r="Z30" s="47">
        <v>19</v>
      </c>
      <c r="AA30" s="42">
        <v>247</v>
      </c>
      <c r="AB30" s="43">
        <v>4.29</v>
      </c>
      <c r="AC30" s="43">
        <v>1676</v>
      </c>
      <c r="AD30" s="31">
        <f t="shared" si="2"/>
        <v>233.10023310023308</v>
      </c>
      <c r="AE30" s="22">
        <f t="shared" si="3"/>
        <v>7.1900399999999998</v>
      </c>
      <c r="AF30" s="23">
        <f>$A$22*R30*AD30/AC30</f>
        <v>270.37401739072379</v>
      </c>
    </row>
    <row r="31" spans="1:35">
      <c r="A31" s="1"/>
      <c r="B31" s="34">
        <v>648</v>
      </c>
      <c r="C31" s="37">
        <v>5</v>
      </c>
      <c r="D31" s="37" t="s">
        <v>36</v>
      </c>
      <c r="E31" s="1" t="s">
        <v>26</v>
      </c>
      <c r="F31" s="1">
        <v>2768</v>
      </c>
      <c r="G31" s="1">
        <v>7221</v>
      </c>
      <c r="H31" s="1">
        <v>12385</v>
      </c>
      <c r="I31" s="1">
        <v>0</v>
      </c>
      <c r="J31" s="1">
        <v>27</v>
      </c>
      <c r="K31" s="42">
        <v>116</v>
      </c>
      <c r="L31" s="43">
        <v>4.1920000000000002</v>
      </c>
      <c r="M31" s="43">
        <v>1412</v>
      </c>
      <c r="N31" s="48">
        <f t="shared" si="0"/>
        <v>238.54961832061068</v>
      </c>
      <c r="O31" s="49">
        <f t="shared" si="1"/>
        <v>5.9191039999999999</v>
      </c>
      <c r="P31" s="50">
        <f>$A$22*B31*N31/M31</f>
        <v>328.42808641307874</v>
      </c>
      <c r="Q31" s="47"/>
      <c r="R31" s="52">
        <v>648</v>
      </c>
      <c r="S31" s="53">
        <v>5</v>
      </c>
      <c r="T31" s="53" t="s">
        <v>36</v>
      </c>
      <c r="U31" s="47" t="s">
        <v>27</v>
      </c>
      <c r="V31" s="47">
        <v>2872</v>
      </c>
      <c r="W31" s="47">
        <v>6787</v>
      </c>
      <c r="X31" s="47">
        <v>12441</v>
      </c>
      <c r="Y31" s="47">
        <v>0</v>
      </c>
      <c r="Z31" s="47">
        <v>19</v>
      </c>
      <c r="AA31" s="42">
        <v>247</v>
      </c>
      <c r="AB31" s="43">
        <v>4.0549999999999997</v>
      </c>
      <c r="AC31" s="43">
        <v>1412</v>
      </c>
      <c r="AD31" s="31">
        <f t="shared" si="2"/>
        <v>246.60912453760793</v>
      </c>
      <c r="AE31" s="22">
        <f t="shared" si="3"/>
        <v>5.7256599999999995</v>
      </c>
      <c r="AF31" s="23">
        <f>$A$22*R31*AD31/AC31</f>
        <v>339.52417712543189</v>
      </c>
    </row>
    <row r="32" spans="1:35">
      <c r="B32" s="15">
        <v>2304</v>
      </c>
      <c r="C32" s="16">
        <v>10</v>
      </c>
      <c r="D32" s="16" t="s">
        <v>36</v>
      </c>
      <c r="E32" s="1" t="s">
        <v>49</v>
      </c>
      <c r="F32" s="1">
        <v>11044</v>
      </c>
      <c r="G32" s="1">
        <v>26288</v>
      </c>
      <c r="H32" s="1">
        <v>42975</v>
      </c>
      <c r="I32" s="1">
        <v>0</v>
      </c>
      <c r="J32" s="1">
        <v>82</v>
      </c>
      <c r="K32" s="42">
        <v>392</v>
      </c>
      <c r="L32" s="43">
        <v>5.3159999999999998</v>
      </c>
      <c r="M32" s="43">
        <v>2372</v>
      </c>
      <c r="N32" s="48">
        <f t="shared" si="0"/>
        <v>188.11136192626034</v>
      </c>
      <c r="O32" s="49">
        <f t="shared" si="1"/>
        <v>12.609551999999999</v>
      </c>
      <c r="P32" s="50">
        <f>$A$22*B32*N32/M32</f>
        <v>548.15587421345344</v>
      </c>
      <c r="Q32" s="47"/>
      <c r="R32" s="54">
        <v>2304</v>
      </c>
      <c r="S32" s="55">
        <v>10</v>
      </c>
      <c r="T32" s="55" t="s">
        <v>36</v>
      </c>
      <c r="U32" s="47" t="s">
        <v>50</v>
      </c>
      <c r="V32" s="47">
        <v>10757</v>
      </c>
      <c r="W32" s="47">
        <v>24798</v>
      </c>
      <c r="X32" s="47">
        <v>42735</v>
      </c>
      <c r="Y32" s="47">
        <v>0</v>
      </c>
      <c r="Z32" s="47">
        <v>62</v>
      </c>
      <c r="AA32" s="42">
        <v>872</v>
      </c>
      <c r="AB32" s="43">
        <v>4.7320000000000002</v>
      </c>
      <c r="AC32" s="43">
        <v>2372</v>
      </c>
      <c r="AD32" s="31">
        <f t="shared" si="2"/>
        <v>211.32713440405749</v>
      </c>
      <c r="AE32" s="22">
        <f t="shared" si="3"/>
        <v>11.224304</v>
      </c>
      <c r="AF32" s="23">
        <f>$A$22*R32*AD32/AC32</f>
        <v>615.806556914353</v>
      </c>
    </row>
    <row r="33" spans="2:32">
      <c r="B33" s="8">
        <v>2304</v>
      </c>
      <c r="C33" s="2">
        <v>10</v>
      </c>
      <c r="D33" s="2" t="s">
        <v>36</v>
      </c>
      <c r="E33" s="1" t="s">
        <v>49</v>
      </c>
      <c r="F33" s="1">
        <v>11044</v>
      </c>
      <c r="G33" s="1">
        <v>26288</v>
      </c>
      <c r="H33" s="1">
        <v>42975</v>
      </c>
      <c r="I33" s="1">
        <v>0</v>
      </c>
      <c r="J33" s="1">
        <v>82</v>
      </c>
      <c r="K33" s="42">
        <v>392</v>
      </c>
      <c r="L33" s="43">
        <v>5.3159999999999998</v>
      </c>
      <c r="M33" s="43">
        <v>2372</v>
      </c>
      <c r="N33" s="48">
        <f t="shared" si="0"/>
        <v>188.11136192626034</v>
      </c>
      <c r="O33" s="49">
        <f t="shared" si="1"/>
        <v>12.609551999999999</v>
      </c>
      <c r="P33" s="50">
        <f>$A$22*B33*N33/M33</f>
        <v>548.15587421345344</v>
      </c>
      <c r="Q33" s="47"/>
      <c r="R33" s="51">
        <v>2304</v>
      </c>
      <c r="S33" s="42">
        <v>10</v>
      </c>
      <c r="T33" s="42" t="s">
        <v>36</v>
      </c>
      <c r="U33" s="47" t="s">
        <v>50</v>
      </c>
      <c r="V33" s="47">
        <v>10757</v>
      </c>
      <c r="W33" s="47">
        <v>24798</v>
      </c>
      <c r="X33" s="47">
        <v>42735</v>
      </c>
      <c r="Y33" s="47">
        <v>0</v>
      </c>
      <c r="Z33" s="47">
        <v>62</v>
      </c>
      <c r="AA33" s="42">
        <v>872</v>
      </c>
      <c r="AB33" s="43">
        <v>4.7320000000000002</v>
      </c>
      <c r="AC33" s="43">
        <v>2372</v>
      </c>
      <c r="AD33" s="31">
        <f t="shared" si="2"/>
        <v>211.32713440405749</v>
      </c>
      <c r="AE33" s="22">
        <f t="shared" si="3"/>
        <v>11.224304</v>
      </c>
      <c r="AF33" s="23">
        <f>$A$22*R33*AD33/AC33</f>
        <v>615.806556914353</v>
      </c>
    </row>
    <row r="34" spans="2:32">
      <c r="B34" s="34">
        <v>1944</v>
      </c>
      <c r="C34" s="37">
        <v>5</v>
      </c>
      <c r="D34" s="37" t="s">
        <v>36</v>
      </c>
      <c r="E34" s="1" t="s">
        <v>45</v>
      </c>
      <c r="F34" s="1">
        <v>8560</v>
      </c>
      <c r="G34" s="1">
        <v>22319</v>
      </c>
      <c r="H34" s="1">
        <v>36413</v>
      </c>
      <c r="I34" s="1">
        <v>0</v>
      </c>
      <c r="J34" s="1">
        <v>70</v>
      </c>
      <c r="K34" s="42">
        <v>332</v>
      </c>
      <c r="L34" s="43">
        <v>4.8849999999999998</v>
      </c>
      <c r="M34" s="43">
        <v>1382</v>
      </c>
      <c r="N34" s="48">
        <f t="shared" si="0"/>
        <v>204.70829068577279</v>
      </c>
      <c r="O34" s="49">
        <f t="shared" si="1"/>
        <v>6.7510699999999995</v>
      </c>
      <c r="P34" s="50">
        <f>$A$22*B34*N34/M34</f>
        <v>863.86306170725538</v>
      </c>
      <c r="Q34" s="47"/>
      <c r="R34" s="52">
        <v>1944</v>
      </c>
      <c r="S34" s="53">
        <v>5</v>
      </c>
      <c r="T34" s="53" t="s">
        <v>36</v>
      </c>
      <c r="U34" s="47" t="s">
        <v>46</v>
      </c>
      <c r="V34" s="47">
        <v>8988</v>
      </c>
      <c r="W34" s="47">
        <v>20925</v>
      </c>
      <c r="X34" s="47">
        <v>36150</v>
      </c>
      <c r="Y34" s="47">
        <v>0</v>
      </c>
      <c r="Z34" s="47">
        <v>52</v>
      </c>
      <c r="AA34" s="42">
        <v>737</v>
      </c>
      <c r="AB34" s="43">
        <v>4.6180000000000003</v>
      </c>
      <c r="AC34" s="43">
        <v>1382</v>
      </c>
      <c r="AD34" s="31">
        <f t="shared" si="2"/>
        <v>216.54395842355999</v>
      </c>
      <c r="AE34" s="22">
        <f t="shared" si="3"/>
        <v>6.3820759999999996</v>
      </c>
      <c r="AF34" s="23">
        <f>$A$22*R34*AD34/AC34</f>
        <v>913.80923699435743</v>
      </c>
    </row>
    <row r="35" spans="2:32">
      <c r="B35" s="8">
        <v>2304</v>
      </c>
      <c r="C35" s="2">
        <v>5</v>
      </c>
      <c r="D35" s="2" t="s">
        <v>36</v>
      </c>
      <c r="E35" s="1" t="s">
        <v>49</v>
      </c>
      <c r="F35" s="1">
        <v>11044</v>
      </c>
      <c r="G35" s="1">
        <v>26288</v>
      </c>
      <c r="H35" s="1">
        <v>42975</v>
      </c>
      <c r="I35" s="1">
        <v>0</v>
      </c>
      <c r="J35" s="1">
        <v>82</v>
      </c>
      <c r="K35" s="42">
        <v>392</v>
      </c>
      <c r="L35" s="43">
        <v>5.3159999999999998</v>
      </c>
      <c r="M35" s="43">
        <f>2372/2</f>
        <v>1186</v>
      </c>
      <c r="N35" s="31">
        <f t="shared" si="0"/>
        <v>188.11136192626034</v>
      </c>
      <c r="O35" s="22">
        <f t="shared" si="1"/>
        <v>6.3047759999999995</v>
      </c>
      <c r="P35" s="23">
        <f>$A$22*B35*N35/M35</f>
        <v>1096.3117484269069</v>
      </c>
      <c r="Q35" s="1"/>
      <c r="R35" s="8">
        <v>2304</v>
      </c>
      <c r="S35" s="2">
        <v>5</v>
      </c>
      <c r="T35" s="2" t="s">
        <v>36</v>
      </c>
      <c r="U35" s="47" t="s">
        <v>50</v>
      </c>
      <c r="V35" s="47">
        <v>10757</v>
      </c>
      <c r="W35" s="47">
        <v>24798</v>
      </c>
      <c r="X35" s="47">
        <v>42735</v>
      </c>
      <c r="Y35" s="47">
        <v>0</v>
      </c>
      <c r="Z35" s="47">
        <v>62</v>
      </c>
      <c r="AA35" s="42">
        <v>872</v>
      </c>
      <c r="AB35" s="43">
        <v>4.7320000000000002</v>
      </c>
      <c r="AC35" s="43">
        <v>1186</v>
      </c>
      <c r="AD35" s="31">
        <f t="shared" si="2"/>
        <v>211.32713440405749</v>
      </c>
      <c r="AE35" s="22">
        <f t="shared" si="3"/>
        <v>5.612152</v>
      </c>
      <c r="AF35" s="23">
        <f>$A$22*R35*AD35/AC35</f>
        <v>1231.613113828706</v>
      </c>
    </row>
    <row r="36" spans="2:32" ht="15.75" thickBot="1">
      <c r="B36" s="10">
        <v>2304</v>
      </c>
      <c r="C36" s="11">
        <v>5</v>
      </c>
      <c r="D36" s="11" t="s">
        <v>36</v>
      </c>
      <c r="E36" s="1" t="s">
        <v>49</v>
      </c>
      <c r="F36" s="1">
        <v>11044</v>
      </c>
      <c r="G36" s="1">
        <v>26288</v>
      </c>
      <c r="H36" s="1">
        <v>42975</v>
      </c>
      <c r="I36" s="1">
        <v>0</v>
      </c>
      <c r="J36" s="1">
        <v>82</v>
      </c>
      <c r="K36" s="42">
        <v>392</v>
      </c>
      <c r="L36" s="43">
        <v>5.3159999999999998</v>
      </c>
      <c r="M36" s="43">
        <f>2372/2</f>
        <v>1186</v>
      </c>
      <c r="N36" s="31">
        <f t="shared" si="0"/>
        <v>188.11136192626034</v>
      </c>
      <c r="O36" s="22">
        <f t="shared" si="1"/>
        <v>6.3047759999999995</v>
      </c>
      <c r="P36" s="23">
        <f>$A$22*B36*N36/M36</f>
        <v>1096.3117484269069</v>
      </c>
      <c r="Q36" s="1"/>
      <c r="R36" s="10">
        <v>2304</v>
      </c>
      <c r="S36" s="11">
        <v>5</v>
      </c>
      <c r="T36" s="11" t="s">
        <v>36</v>
      </c>
      <c r="U36" s="47" t="s">
        <v>50</v>
      </c>
      <c r="V36" s="47">
        <v>10757</v>
      </c>
      <c r="W36" s="47">
        <v>24798</v>
      </c>
      <c r="X36" s="47">
        <v>42735</v>
      </c>
      <c r="Y36" s="47">
        <v>0</v>
      </c>
      <c r="Z36" s="47">
        <v>62</v>
      </c>
      <c r="AA36" s="42">
        <v>872</v>
      </c>
      <c r="AB36" s="43">
        <v>4.7320000000000002</v>
      </c>
      <c r="AC36" s="43">
        <f>2372/2</f>
        <v>1186</v>
      </c>
      <c r="AD36" s="31">
        <f t="shared" si="2"/>
        <v>211.32713440405749</v>
      </c>
      <c r="AE36" s="22">
        <f t="shared" si="3"/>
        <v>5.612152</v>
      </c>
      <c r="AF36" s="23">
        <f>$A$22*R36*AD36/AC36</f>
        <v>1231.613113828706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2018-10-22T13:42:20Z</dcterms:modified>
</cp:coreProperties>
</file>