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iannos\Documents\VR_stuff\"/>
    </mc:Choice>
  </mc:AlternateContent>
  <xr:revisionPtr revIDLastSave="0" documentId="13_ncr:1_{0C191923-579F-41DD-9FD3-BB16675D1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Sheet1!$A$2:$K$31</definedName>
    <definedName name="Training_type">Sheet1!$B$3:$B$58</definedName>
  </definedNames>
  <calcPr calcId="181029"/>
</workbook>
</file>

<file path=xl/calcChain.xml><?xml version="1.0" encoding="utf-8"?>
<calcChain xmlns="http://schemas.openxmlformats.org/spreadsheetml/2006/main">
  <c r="H75" i="2" l="1"/>
  <c r="H74" i="2"/>
  <c r="H73" i="2"/>
  <c r="H72" i="2"/>
  <c r="H71" i="2"/>
  <c r="H70" i="2"/>
  <c r="H69" i="2"/>
  <c r="H68" i="2"/>
  <c r="M66" i="2"/>
  <c r="L66" i="2"/>
  <c r="K66" i="2"/>
  <c r="J66" i="2"/>
  <c r="I66" i="2"/>
  <c r="H66" i="2"/>
  <c r="M65" i="2"/>
  <c r="L65" i="2"/>
  <c r="K65" i="2"/>
  <c r="J65" i="2"/>
  <c r="I65" i="2"/>
  <c r="H65" i="2"/>
  <c r="M64" i="2"/>
  <c r="L64" i="2"/>
  <c r="K64" i="2"/>
  <c r="J64" i="2"/>
  <c r="I64" i="2"/>
  <c r="H64" i="2"/>
  <c r="M63" i="2"/>
  <c r="L63" i="2"/>
  <c r="K63" i="2"/>
  <c r="J63" i="2"/>
  <c r="I63" i="2"/>
  <c r="H63" i="2"/>
  <c r="K62" i="2"/>
  <c r="J62" i="2"/>
  <c r="I62" i="2"/>
  <c r="H62" i="2"/>
  <c r="G62" i="2"/>
  <c r="F62" i="2"/>
  <c r="E62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M62" i="2" s="1"/>
  <c r="L4" i="2"/>
  <c r="L62" i="2" s="1"/>
  <c r="M3" i="2"/>
  <c r="L3" i="2"/>
</calcChain>
</file>

<file path=xl/sharedStrings.xml><?xml version="1.0" encoding="utf-8"?>
<sst xmlns="http://schemas.openxmlformats.org/spreadsheetml/2006/main" count="93" uniqueCount="34">
  <si>
    <t>P</t>
  </si>
  <si>
    <t>R</t>
  </si>
  <si>
    <t>I</t>
  </si>
  <si>
    <t>D</t>
  </si>
  <si>
    <t>E</t>
  </si>
  <si>
    <t>Participant ID</t>
  </si>
  <si>
    <t>Training Type</t>
  </si>
  <si>
    <t>Follow-up?</t>
  </si>
  <si>
    <t>Store Data</t>
  </si>
  <si>
    <t>Num Training Sessions (out of 9)</t>
  </si>
  <si>
    <t>Attended Post-test</t>
  </si>
  <si>
    <t>Remove due to test taking speeding and/or dropping out of 183</t>
  </si>
  <si>
    <t>Pre-test: PFT (x / 20)</t>
  </si>
  <si>
    <t>Post-test PFT</t>
  </si>
  <si>
    <t>Pre-test: Yoon (Spatial X / 30)</t>
  </si>
  <si>
    <t>Post-test: Yoon</t>
  </si>
  <si>
    <t>Yes</t>
  </si>
  <si>
    <t>DiffPF</t>
  </si>
  <si>
    <t>DiffR</t>
  </si>
  <si>
    <t>Paper</t>
  </si>
  <si>
    <t>VR</t>
  </si>
  <si>
    <t>AVG</t>
  </si>
  <si>
    <t>AVG_VR</t>
  </si>
  <si>
    <t>AVG_Paper</t>
  </si>
  <si>
    <t>STD_VR</t>
  </si>
  <si>
    <t>STD_Paper</t>
  </si>
  <si>
    <t>TTEST_pf</t>
  </si>
  <si>
    <t>TTEST_r</t>
  </si>
  <si>
    <t>Paired_pf_vr</t>
  </si>
  <si>
    <t>Paired_r_vr</t>
  </si>
  <si>
    <t>TTEST_pre_vs_pre_r</t>
  </si>
  <si>
    <t>TTEST_pre_vs_pre_pf</t>
  </si>
  <si>
    <t>Paired_pf_paper</t>
  </si>
  <si>
    <t>Paired_r_paper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</si>
</sst>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 x14ac:dyDescent="0.25"/>
  <cols>
    <col min="2" max="2" width="18.33203125" customWidth="1"/>
    <col min="3" max="7" width="12.6640625" hidden="1"/>
    <col min="8" max="8" width="17.44140625" customWidth="1"/>
  </cols>
  <sheetData>
    <row r="1" spans="1:15" ht="13.2" hidden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5" ht="13.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17</v>
      </c>
      <c r="M2" s="1" t="s">
        <v>18</v>
      </c>
      <c r="N2" s="2"/>
      <c r="O2" s="2"/>
    </row>
    <row r="3" spans="1:15" ht="13.2" x14ac:dyDescent="0.25">
      <c r="A3" s="1">
        <v>8888</v>
      </c>
      <c r="B3" s="1" t="s">
        <v>19</v>
      </c>
      <c r="E3" s="1">
        <v>9</v>
      </c>
      <c r="F3" s="1" t="b">
        <v>1</v>
      </c>
      <c r="H3" s="1">
        <v>10</v>
      </c>
      <c r="I3" s="1">
        <v>11</v>
      </c>
      <c r="J3" s="1">
        <v>14</v>
      </c>
      <c r="K3" s="1">
        <v>15</v>
      </c>
      <c r="L3" s="1">
        <f t="shared" ref="L3:L58" si="0">I3-H3</f>
        <v>1</v>
      </c>
      <c r="M3" s="1">
        <f t="shared" ref="M3:M58" si="1">K3-J3</f>
        <v>1</v>
      </c>
      <c r="N3" s="3"/>
      <c r="O3" s="3"/>
    </row>
    <row r="4" spans="1:15" ht="13.2" x14ac:dyDescent="0.25">
      <c r="A4" s="1">
        <v>4189</v>
      </c>
      <c r="B4" s="1" t="s">
        <v>19</v>
      </c>
      <c r="E4" s="1">
        <v>8</v>
      </c>
      <c r="F4" s="1" t="b">
        <v>1</v>
      </c>
      <c r="H4" s="1">
        <v>11</v>
      </c>
      <c r="I4" s="1">
        <v>14</v>
      </c>
      <c r="J4" s="1">
        <v>21</v>
      </c>
      <c r="K4" s="1">
        <v>22</v>
      </c>
      <c r="L4" s="1">
        <f t="shared" si="0"/>
        <v>3</v>
      </c>
      <c r="M4" s="1">
        <f t="shared" si="1"/>
        <v>1</v>
      </c>
      <c r="N4" s="3"/>
      <c r="O4" s="3"/>
    </row>
    <row r="5" spans="1:15" ht="13.2" x14ac:dyDescent="0.25">
      <c r="A5" s="1">
        <v>6488</v>
      </c>
      <c r="B5" s="1" t="s">
        <v>19</v>
      </c>
      <c r="E5" s="1">
        <v>6</v>
      </c>
      <c r="F5" s="1" t="b">
        <v>1</v>
      </c>
      <c r="H5" s="1">
        <v>12</v>
      </c>
      <c r="I5" s="1">
        <v>16</v>
      </c>
      <c r="J5" s="1">
        <v>14</v>
      </c>
      <c r="K5" s="1">
        <v>16</v>
      </c>
      <c r="L5" s="1">
        <f t="shared" si="0"/>
        <v>4</v>
      </c>
      <c r="M5" s="1">
        <f t="shared" si="1"/>
        <v>2</v>
      </c>
      <c r="N5" s="3"/>
      <c r="O5" s="3"/>
    </row>
    <row r="6" spans="1:15" ht="13.2" x14ac:dyDescent="0.25">
      <c r="A6" s="1">
        <v>1071</v>
      </c>
      <c r="B6" s="1" t="s">
        <v>19</v>
      </c>
      <c r="E6" s="1">
        <v>8</v>
      </c>
      <c r="F6" s="1" t="b">
        <v>1</v>
      </c>
      <c r="H6" s="1">
        <v>15</v>
      </c>
      <c r="I6" s="1">
        <v>18</v>
      </c>
      <c r="J6" s="1">
        <v>20</v>
      </c>
      <c r="K6" s="1">
        <v>22</v>
      </c>
      <c r="L6" s="1">
        <f t="shared" si="0"/>
        <v>3</v>
      </c>
      <c r="M6" s="1">
        <f t="shared" si="1"/>
        <v>2</v>
      </c>
      <c r="N6" s="3"/>
      <c r="O6" s="3"/>
    </row>
    <row r="7" spans="1:15" ht="13.2" x14ac:dyDescent="0.25">
      <c r="A7" s="1">
        <v>5035</v>
      </c>
      <c r="B7" s="1" t="s">
        <v>19</v>
      </c>
      <c r="C7" s="1" t="s">
        <v>16</v>
      </c>
      <c r="D7" s="1" t="s">
        <v>16</v>
      </c>
      <c r="E7" s="1">
        <v>9</v>
      </c>
      <c r="F7" s="1" t="b">
        <v>1</v>
      </c>
      <c r="H7" s="1">
        <v>13</v>
      </c>
      <c r="I7" s="1">
        <v>17</v>
      </c>
      <c r="J7" s="1">
        <v>17</v>
      </c>
      <c r="K7" s="1">
        <v>20</v>
      </c>
      <c r="L7" s="1">
        <f t="shared" si="0"/>
        <v>4</v>
      </c>
      <c r="M7" s="1">
        <f t="shared" si="1"/>
        <v>3</v>
      </c>
      <c r="N7" s="3"/>
      <c r="O7" s="3"/>
    </row>
    <row r="8" spans="1:15" ht="13.2" x14ac:dyDescent="0.25">
      <c r="A8" s="1">
        <v>5432</v>
      </c>
      <c r="B8" s="1" t="s">
        <v>19</v>
      </c>
      <c r="E8" s="1">
        <v>9</v>
      </c>
      <c r="F8" s="1" t="b">
        <v>1</v>
      </c>
      <c r="H8" s="1">
        <v>12</v>
      </c>
      <c r="I8" s="1">
        <v>13</v>
      </c>
      <c r="J8" s="1">
        <v>21</v>
      </c>
      <c r="K8" s="1">
        <v>19</v>
      </c>
      <c r="L8" s="1">
        <f t="shared" si="0"/>
        <v>1</v>
      </c>
      <c r="M8" s="1">
        <f t="shared" si="1"/>
        <v>-2</v>
      </c>
      <c r="N8" s="3"/>
      <c r="O8" s="3"/>
    </row>
    <row r="9" spans="1:15" ht="13.2" x14ac:dyDescent="0.25">
      <c r="A9" s="1">
        <v>6379</v>
      </c>
      <c r="B9" s="1" t="s">
        <v>19</v>
      </c>
      <c r="E9" s="1">
        <v>9</v>
      </c>
      <c r="F9" s="1" t="b">
        <v>1</v>
      </c>
      <c r="H9" s="1">
        <v>16</v>
      </c>
      <c r="I9" s="1">
        <v>17</v>
      </c>
      <c r="J9" s="1">
        <v>14</v>
      </c>
      <c r="K9" s="1">
        <v>20</v>
      </c>
      <c r="L9" s="1">
        <f t="shared" si="0"/>
        <v>1</v>
      </c>
      <c r="M9" s="1">
        <f t="shared" si="1"/>
        <v>6</v>
      </c>
      <c r="N9" s="3"/>
      <c r="O9" s="3"/>
    </row>
    <row r="10" spans="1:15" ht="13.2" x14ac:dyDescent="0.25">
      <c r="A10" s="1">
        <v>4516</v>
      </c>
      <c r="B10" s="1" t="s">
        <v>19</v>
      </c>
      <c r="E10" s="1">
        <v>9</v>
      </c>
      <c r="F10" s="1" t="b">
        <v>1</v>
      </c>
      <c r="H10" s="1">
        <v>11</v>
      </c>
      <c r="I10" s="1">
        <v>16</v>
      </c>
      <c r="J10" s="1">
        <v>20</v>
      </c>
      <c r="K10" s="1">
        <v>21</v>
      </c>
      <c r="L10" s="1">
        <f t="shared" si="0"/>
        <v>5</v>
      </c>
      <c r="M10" s="1">
        <f t="shared" si="1"/>
        <v>1</v>
      </c>
      <c r="N10" s="3"/>
      <c r="O10" s="3"/>
    </row>
    <row r="11" spans="1:15" ht="13.2" x14ac:dyDescent="0.25">
      <c r="A11" s="1">
        <v>9070</v>
      </c>
      <c r="B11" s="1" t="s">
        <v>19</v>
      </c>
      <c r="E11" s="1">
        <v>8</v>
      </c>
      <c r="F11" s="1" t="b">
        <v>1</v>
      </c>
      <c r="H11" s="1">
        <v>14</v>
      </c>
      <c r="I11" s="1">
        <v>17</v>
      </c>
      <c r="J11" s="1">
        <v>12</v>
      </c>
      <c r="K11" s="1">
        <v>15</v>
      </c>
      <c r="L11" s="1">
        <f t="shared" si="0"/>
        <v>3</v>
      </c>
      <c r="M11" s="1">
        <f t="shared" si="1"/>
        <v>3</v>
      </c>
      <c r="N11" s="3"/>
      <c r="O11" s="3"/>
    </row>
    <row r="12" spans="1:15" ht="13.2" x14ac:dyDescent="0.25">
      <c r="A12" s="1">
        <v>8067</v>
      </c>
      <c r="B12" s="1" t="s">
        <v>19</v>
      </c>
      <c r="E12" s="1">
        <v>9</v>
      </c>
      <c r="F12" s="1" t="b">
        <v>1</v>
      </c>
      <c r="H12" s="1">
        <v>14</v>
      </c>
      <c r="I12" s="1">
        <v>15</v>
      </c>
      <c r="J12" s="1">
        <v>17</v>
      </c>
      <c r="K12" s="1">
        <v>25</v>
      </c>
      <c r="L12" s="1">
        <f t="shared" si="0"/>
        <v>1</v>
      </c>
      <c r="M12" s="1">
        <f t="shared" si="1"/>
        <v>8</v>
      </c>
      <c r="N12" s="3"/>
      <c r="O12" s="3"/>
    </row>
    <row r="13" spans="1:15" ht="13.2" x14ac:dyDescent="0.25">
      <c r="A13" s="1">
        <v>9293</v>
      </c>
      <c r="B13" s="1" t="s">
        <v>19</v>
      </c>
      <c r="E13" s="1">
        <v>9</v>
      </c>
      <c r="F13" s="1" t="b">
        <v>1</v>
      </c>
      <c r="H13" s="1">
        <v>20</v>
      </c>
      <c r="I13" s="1">
        <v>20</v>
      </c>
      <c r="J13" s="1">
        <v>29</v>
      </c>
      <c r="K13" s="1">
        <v>29</v>
      </c>
      <c r="L13" s="1">
        <f t="shared" si="0"/>
        <v>0</v>
      </c>
      <c r="M13" s="1">
        <f t="shared" si="1"/>
        <v>0</v>
      </c>
      <c r="N13" s="3"/>
      <c r="O13" s="3"/>
    </row>
    <row r="14" spans="1:15" ht="13.2" x14ac:dyDescent="0.25">
      <c r="A14" s="1">
        <v>7584</v>
      </c>
      <c r="B14" s="1" t="s">
        <v>19</v>
      </c>
      <c r="E14" s="1">
        <v>8</v>
      </c>
      <c r="F14" s="1" t="b">
        <v>1</v>
      </c>
      <c r="H14" s="1">
        <v>13</v>
      </c>
      <c r="I14" s="1">
        <v>16</v>
      </c>
      <c r="J14" s="1">
        <v>13</v>
      </c>
      <c r="K14" s="1">
        <v>20</v>
      </c>
      <c r="L14" s="1">
        <f t="shared" si="0"/>
        <v>3</v>
      </c>
      <c r="M14" s="1">
        <f t="shared" si="1"/>
        <v>7</v>
      </c>
      <c r="N14" s="3"/>
      <c r="O14" s="3"/>
    </row>
    <row r="15" spans="1:15" ht="13.2" x14ac:dyDescent="0.25">
      <c r="A15" s="1">
        <v>2131</v>
      </c>
      <c r="B15" s="1" t="s">
        <v>19</v>
      </c>
      <c r="E15" s="1">
        <v>7</v>
      </c>
      <c r="F15" s="1" t="b">
        <v>1</v>
      </c>
      <c r="H15" s="1">
        <v>13</v>
      </c>
      <c r="I15" s="1">
        <v>8</v>
      </c>
      <c r="J15" s="1">
        <v>18</v>
      </c>
      <c r="K15" s="1">
        <v>17</v>
      </c>
      <c r="L15" s="1">
        <f t="shared" si="0"/>
        <v>-5</v>
      </c>
      <c r="M15" s="1">
        <f t="shared" si="1"/>
        <v>-1</v>
      </c>
      <c r="N15" s="3"/>
      <c r="O15" s="3"/>
    </row>
    <row r="16" spans="1:15" ht="13.2" x14ac:dyDescent="0.25">
      <c r="A16" s="1">
        <v>6649</v>
      </c>
      <c r="B16" s="1" t="s">
        <v>19</v>
      </c>
      <c r="E16" s="1">
        <v>8</v>
      </c>
      <c r="F16" s="1" t="b">
        <v>1</v>
      </c>
      <c r="H16" s="1">
        <v>15</v>
      </c>
      <c r="I16" s="1">
        <v>14</v>
      </c>
      <c r="J16" s="1">
        <v>14</v>
      </c>
      <c r="K16" s="1">
        <v>14</v>
      </c>
      <c r="L16" s="1">
        <f t="shared" si="0"/>
        <v>-1</v>
      </c>
      <c r="M16" s="1">
        <f t="shared" si="1"/>
        <v>0</v>
      </c>
      <c r="N16" s="3"/>
      <c r="O16" s="3"/>
    </row>
    <row r="17" spans="1:15" ht="13.2" x14ac:dyDescent="0.25">
      <c r="A17" s="1">
        <v>1663</v>
      </c>
      <c r="B17" s="1" t="s">
        <v>19</v>
      </c>
      <c r="E17" s="1">
        <v>8</v>
      </c>
      <c r="F17" s="1" t="b">
        <v>1</v>
      </c>
      <c r="H17" s="1">
        <v>15</v>
      </c>
      <c r="I17" s="1">
        <v>16</v>
      </c>
      <c r="J17" s="1">
        <v>15</v>
      </c>
      <c r="K17" s="1">
        <v>25</v>
      </c>
      <c r="L17" s="1">
        <f t="shared" si="0"/>
        <v>1</v>
      </c>
      <c r="M17" s="1">
        <f t="shared" si="1"/>
        <v>10</v>
      </c>
      <c r="N17" s="3"/>
      <c r="O17" s="3"/>
    </row>
    <row r="18" spans="1:15" ht="13.2" x14ac:dyDescent="0.25">
      <c r="A18" s="1">
        <v>3516</v>
      </c>
      <c r="B18" s="1" t="s">
        <v>19</v>
      </c>
      <c r="E18" s="1">
        <v>9</v>
      </c>
      <c r="F18" s="1" t="b">
        <v>1</v>
      </c>
      <c r="H18" s="1">
        <v>13</v>
      </c>
      <c r="I18" s="1">
        <v>12</v>
      </c>
      <c r="J18" s="1">
        <v>11</v>
      </c>
      <c r="K18" s="1">
        <v>23</v>
      </c>
      <c r="L18" s="1">
        <f t="shared" si="0"/>
        <v>-1</v>
      </c>
      <c r="M18" s="1">
        <f t="shared" si="1"/>
        <v>12</v>
      </c>
      <c r="N18" s="3"/>
      <c r="O18" s="3"/>
    </row>
    <row r="19" spans="1:15" ht="13.2" x14ac:dyDescent="0.25">
      <c r="A19" s="1">
        <v>9760</v>
      </c>
      <c r="B19" s="1" t="s">
        <v>19</v>
      </c>
      <c r="E19" s="1">
        <v>9</v>
      </c>
      <c r="F19" s="1" t="b">
        <v>1</v>
      </c>
      <c r="H19" s="1">
        <v>5</v>
      </c>
      <c r="I19" s="1">
        <v>6</v>
      </c>
      <c r="J19" s="1">
        <v>8</v>
      </c>
      <c r="K19" s="1">
        <v>13</v>
      </c>
      <c r="L19" s="1">
        <f t="shared" si="0"/>
        <v>1</v>
      </c>
      <c r="M19" s="1">
        <f t="shared" si="1"/>
        <v>5</v>
      </c>
      <c r="N19" s="3"/>
      <c r="O19" s="3"/>
    </row>
    <row r="20" spans="1:15" ht="13.2" x14ac:dyDescent="0.25">
      <c r="A20" s="1">
        <v>5802</v>
      </c>
      <c r="B20" s="1" t="s">
        <v>19</v>
      </c>
      <c r="C20" s="1" t="s">
        <v>16</v>
      </c>
      <c r="D20" s="1" t="s">
        <v>16</v>
      </c>
      <c r="E20" s="1">
        <v>9</v>
      </c>
      <c r="F20" s="1" t="b">
        <v>1</v>
      </c>
      <c r="H20" s="1">
        <v>16</v>
      </c>
      <c r="I20" s="1">
        <v>18</v>
      </c>
      <c r="J20" s="1">
        <v>24</v>
      </c>
      <c r="K20" s="1">
        <v>24</v>
      </c>
      <c r="L20" s="1">
        <f t="shared" si="0"/>
        <v>2</v>
      </c>
      <c r="M20" s="1">
        <f t="shared" si="1"/>
        <v>0</v>
      </c>
      <c r="N20" s="3"/>
      <c r="O20" s="3"/>
    </row>
    <row r="21" spans="1:15" ht="13.2" x14ac:dyDescent="0.25">
      <c r="A21" s="1">
        <v>269</v>
      </c>
      <c r="B21" s="1" t="s">
        <v>19</v>
      </c>
      <c r="E21" s="1">
        <v>9</v>
      </c>
      <c r="F21" s="1" t="b">
        <v>1</v>
      </c>
      <c r="H21" s="1">
        <v>15</v>
      </c>
      <c r="I21" s="1">
        <v>20</v>
      </c>
      <c r="J21" s="1">
        <v>23</v>
      </c>
      <c r="K21" s="1">
        <v>25</v>
      </c>
      <c r="L21" s="1">
        <f t="shared" si="0"/>
        <v>5</v>
      </c>
      <c r="M21" s="1">
        <f t="shared" si="1"/>
        <v>2</v>
      </c>
      <c r="N21" s="3"/>
      <c r="O21" s="3"/>
    </row>
    <row r="22" spans="1:15" ht="13.2" x14ac:dyDescent="0.25">
      <c r="A22" s="1">
        <v>8765</v>
      </c>
      <c r="B22" s="1" t="s">
        <v>19</v>
      </c>
      <c r="E22" s="1">
        <v>8</v>
      </c>
      <c r="F22" s="1" t="b">
        <v>1</v>
      </c>
      <c r="H22" s="1">
        <v>16</v>
      </c>
      <c r="I22" s="1">
        <v>17</v>
      </c>
      <c r="J22" s="1">
        <v>25</v>
      </c>
      <c r="K22" s="1">
        <v>26</v>
      </c>
      <c r="L22" s="1">
        <f t="shared" si="0"/>
        <v>1</v>
      </c>
      <c r="M22" s="1">
        <f t="shared" si="1"/>
        <v>1</v>
      </c>
      <c r="N22" s="3"/>
      <c r="O22" s="3"/>
    </row>
    <row r="23" spans="1:15" ht="13.2" x14ac:dyDescent="0.25">
      <c r="A23" s="1">
        <v>6666</v>
      </c>
      <c r="B23" s="1" t="s">
        <v>19</v>
      </c>
      <c r="E23" s="1">
        <v>9</v>
      </c>
      <c r="F23" s="1" t="b">
        <v>1</v>
      </c>
      <c r="H23" s="1">
        <v>8</v>
      </c>
      <c r="I23" s="1">
        <v>9</v>
      </c>
      <c r="J23" s="1">
        <v>12</v>
      </c>
      <c r="K23" s="1">
        <v>15</v>
      </c>
      <c r="L23" s="1">
        <f t="shared" si="0"/>
        <v>1</v>
      </c>
      <c r="M23" s="1">
        <f t="shared" si="1"/>
        <v>3</v>
      </c>
      <c r="N23" s="3"/>
      <c r="O23" s="3"/>
    </row>
    <row r="24" spans="1:15" ht="13.2" x14ac:dyDescent="0.25">
      <c r="A24" s="1">
        <v>7457</v>
      </c>
      <c r="B24" s="1" t="s">
        <v>19</v>
      </c>
      <c r="E24" s="1">
        <v>9</v>
      </c>
      <c r="F24" s="1" t="b">
        <v>1</v>
      </c>
      <c r="H24" s="1">
        <v>15</v>
      </c>
      <c r="I24" s="1">
        <v>15</v>
      </c>
      <c r="J24" s="1">
        <v>26</v>
      </c>
      <c r="K24" s="1">
        <v>23</v>
      </c>
      <c r="L24" s="1">
        <f t="shared" si="0"/>
        <v>0</v>
      </c>
      <c r="M24" s="1">
        <f t="shared" si="1"/>
        <v>-3</v>
      </c>
      <c r="N24" s="3"/>
      <c r="O24" s="3"/>
    </row>
    <row r="25" spans="1:15" ht="13.2" x14ac:dyDescent="0.25">
      <c r="A25" s="1">
        <v>3659</v>
      </c>
      <c r="B25" s="1" t="s">
        <v>19</v>
      </c>
      <c r="C25" s="1" t="s">
        <v>16</v>
      </c>
      <c r="D25" s="1" t="s">
        <v>16</v>
      </c>
      <c r="E25" s="1">
        <v>8</v>
      </c>
      <c r="F25" s="1" t="b">
        <v>1</v>
      </c>
      <c r="H25" s="1">
        <v>13</v>
      </c>
      <c r="I25" s="1">
        <v>9</v>
      </c>
      <c r="J25" s="1">
        <v>19</v>
      </c>
      <c r="K25" s="1">
        <v>15</v>
      </c>
      <c r="L25" s="1">
        <f t="shared" si="0"/>
        <v>-4</v>
      </c>
      <c r="M25" s="1">
        <f t="shared" si="1"/>
        <v>-4</v>
      </c>
      <c r="N25" s="3"/>
      <c r="O25" s="3"/>
    </row>
    <row r="26" spans="1:15" ht="13.2" x14ac:dyDescent="0.25">
      <c r="A26" s="1">
        <v>4484</v>
      </c>
      <c r="B26" s="1" t="s">
        <v>19</v>
      </c>
      <c r="E26" s="1">
        <v>8</v>
      </c>
      <c r="F26" s="1" t="b">
        <v>1</v>
      </c>
      <c r="H26" s="1">
        <v>12</v>
      </c>
      <c r="I26" s="1">
        <v>15</v>
      </c>
      <c r="J26" s="1">
        <v>20</v>
      </c>
      <c r="K26" s="1">
        <v>25</v>
      </c>
      <c r="L26" s="1">
        <f t="shared" si="0"/>
        <v>3</v>
      </c>
      <c r="M26" s="1">
        <f t="shared" si="1"/>
        <v>5</v>
      </c>
      <c r="N26" s="3"/>
      <c r="O26" s="3"/>
    </row>
    <row r="27" spans="1:15" ht="13.2" x14ac:dyDescent="0.25">
      <c r="A27" s="1">
        <v>1792</v>
      </c>
      <c r="B27" s="1" t="s">
        <v>19</v>
      </c>
      <c r="E27" s="1">
        <v>9</v>
      </c>
      <c r="F27" s="1" t="b">
        <v>1</v>
      </c>
      <c r="H27" s="1">
        <v>14</v>
      </c>
      <c r="I27" s="1">
        <v>15</v>
      </c>
      <c r="J27" s="1">
        <v>13</v>
      </c>
      <c r="K27" s="1">
        <v>14</v>
      </c>
      <c r="L27" s="1">
        <f t="shared" si="0"/>
        <v>1</v>
      </c>
      <c r="M27" s="1">
        <f t="shared" si="1"/>
        <v>1</v>
      </c>
    </row>
    <row r="28" spans="1:15" ht="13.2" x14ac:dyDescent="0.25">
      <c r="A28" s="1">
        <v>3245</v>
      </c>
      <c r="B28" s="1" t="s">
        <v>19</v>
      </c>
      <c r="E28" s="1">
        <v>9</v>
      </c>
      <c r="F28" s="1" t="b">
        <v>1</v>
      </c>
      <c r="H28" s="1">
        <v>12</v>
      </c>
      <c r="I28" s="1">
        <v>16</v>
      </c>
      <c r="J28" s="1">
        <v>19</v>
      </c>
      <c r="K28" s="1">
        <v>26</v>
      </c>
      <c r="L28" s="1">
        <f t="shared" si="0"/>
        <v>4</v>
      </c>
      <c r="M28" s="1">
        <f t="shared" si="1"/>
        <v>7</v>
      </c>
    </row>
    <row r="29" spans="1:15" ht="13.2" x14ac:dyDescent="0.25">
      <c r="A29" s="1">
        <v>7874</v>
      </c>
      <c r="B29" s="1" t="s">
        <v>19</v>
      </c>
      <c r="E29" s="1">
        <v>9</v>
      </c>
      <c r="F29" s="1" t="b">
        <v>1</v>
      </c>
      <c r="H29" s="1">
        <v>9</v>
      </c>
      <c r="I29" s="1">
        <v>8</v>
      </c>
      <c r="J29" s="1">
        <v>18</v>
      </c>
      <c r="K29" s="1">
        <v>15</v>
      </c>
      <c r="L29" s="1">
        <f t="shared" si="0"/>
        <v>-1</v>
      </c>
      <c r="M29" s="1">
        <f t="shared" si="1"/>
        <v>-3</v>
      </c>
    </row>
    <row r="30" spans="1:15" ht="13.2" x14ac:dyDescent="0.25">
      <c r="A30" s="1">
        <v>1657</v>
      </c>
      <c r="B30" s="1" t="s">
        <v>19</v>
      </c>
      <c r="E30" s="1">
        <v>9</v>
      </c>
      <c r="F30" s="1" t="b">
        <v>1</v>
      </c>
      <c r="H30" s="1">
        <v>15</v>
      </c>
      <c r="I30" s="1">
        <v>12</v>
      </c>
      <c r="J30" s="1">
        <v>12</v>
      </c>
      <c r="K30" s="1">
        <v>15</v>
      </c>
      <c r="L30" s="1">
        <f t="shared" si="0"/>
        <v>-3</v>
      </c>
      <c r="M30" s="1">
        <f t="shared" si="1"/>
        <v>3</v>
      </c>
    </row>
    <row r="31" spans="1:15" ht="13.2" x14ac:dyDescent="0.25">
      <c r="A31" s="1">
        <v>16</v>
      </c>
      <c r="B31" s="1" t="s">
        <v>19</v>
      </c>
      <c r="H31" s="3">
        <v>20</v>
      </c>
      <c r="I31" s="3">
        <v>20</v>
      </c>
      <c r="J31" s="3">
        <v>26</v>
      </c>
      <c r="K31" s="3">
        <v>26</v>
      </c>
      <c r="L31" s="1">
        <f t="shared" si="0"/>
        <v>0</v>
      </c>
      <c r="M31" s="1">
        <f t="shared" si="1"/>
        <v>0</v>
      </c>
    </row>
    <row r="32" spans="1:15" ht="13.2" x14ac:dyDescent="0.25">
      <c r="A32" s="1">
        <v>17</v>
      </c>
      <c r="B32" s="1" t="s">
        <v>19</v>
      </c>
      <c r="H32" s="3">
        <v>15</v>
      </c>
      <c r="I32" s="3">
        <v>16</v>
      </c>
      <c r="J32" s="3">
        <v>23</v>
      </c>
      <c r="K32" s="3">
        <v>21</v>
      </c>
      <c r="L32" s="1">
        <f t="shared" si="0"/>
        <v>1</v>
      </c>
      <c r="M32" s="1">
        <f t="shared" si="1"/>
        <v>-2</v>
      </c>
    </row>
    <row r="33" spans="1:13" ht="13.2" x14ac:dyDescent="0.25">
      <c r="A33" s="1">
        <v>18</v>
      </c>
      <c r="B33" s="1" t="s">
        <v>19</v>
      </c>
      <c r="H33" s="3">
        <v>14</v>
      </c>
      <c r="I33" s="3">
        <v>17</v>
      </c>
      <c r="J33" s="3">
        <v>22</v>
      </c>
      <c r="K33" s="3">
        <v>22</v>
      </c>
      <c r="L33" s="1">
        <f t="shared" si="0"/>
        <v>3</v>
      </c>
      <c r="M33" s="1">
        <f t="shared" si="1"/>
        <v>0</v>
      </c>
    </row>
    <row r="34" spans="1:13" ht="13.2" x14ac:dyDescent="0.25">
      <c r="A34" s="1">
        <v>21</v>
      </c>
      <c r="B34" s="1" t="s">
        <v>19</v>
      </c>
      <c r="H34" s="3">
        <v>12</v>
      </c>
      <c r="I34" s="3">
        <v>14</v>
      </c>
      <c r="J34" s="3">
        <v>15</v>
      </c>
      <c r="K34" s="3">
        <v>23</v>
      </c>
      <c r="L34" s="1">
        <f t="shared" si="0"/>
        <v>2</v>
      </c>
      <c r="M34" s="1">
        <f t="shared" si="1"/>
        <v>8</v>
      </c>
    </row>
    <row r="35" spans="1:13" ht="13.2" x14ac:dyDescent="0.25">
      <c r="A35" s="1">
        <v>11</v>
      </c>
      <c r="B35" s="1" t="s">
        <v>20</v>
      </c>
      <c r="H35" s="3">
        <v>13</v>
      </c>
      <c r="I35" s="3">
        <v>17</v>
      </c>
      <c r="J35" s="3">
        <v>23</v>
      </c>
      <c r="K35" s="3">
        <v>25</v>
      </c>
      <c r="L35" s="1">
        <f t="shared" si="0"/>
        <v>4</v>
      </c>
      <c r="M35" s="1">
        <f t="shared" si="1"/>
        <v>2</v>
      </c>
    </row>
    <row r="36" spans="1:13" ht="13.2" x14ac:dyDescent="0.25">
      <c r="A36" s="3">
        <v>13</v>
      </c>
      <c r="B36" s="1" t="s">
        <v>20</v>
      </c>
      <c r="H36" s="3">
        <v>17</v>
      </c>
      <c r="I36" s="3">
        <v>19</v>
      </c>
      <c r="J36" s="3">
        <v>27</v>
      </c>
      <c r="K36" s="3">
        <v>29</v>
      </c>
      <c r="L36" s="1">
        <f t="shared" si="0"/>
        <v>2</v>
      </c>
      <c r="M36" s="1">
        <f t="shared" si="1"/>
        <v>2</v>
      </c>
    </row>
    <row r="37" spans="1:13" ht="13.2" x14ac:dyDescent="0.25">
      <c r="A37" s="3">
        <v>14</v>
      </c>
      <c r="B37" s="1" t="s">
        <v>20</v>
      </c>
      <c r="H37" s="3">
        <v>19</v>
      </c>
      <c r="I37" s="3">
        <v>19</v>
      </c>
      <c r="J37" s="3">
        <v>30</v>
      </c>
      <c r="K37" s="3">
        <v>30</v>
      </c>
      <c r="L37" s="1">
        <f t="shared" si="0"/>
        <v>0</v>
      </c>
      <c r="M37" s="1">
        <f t="shared" si="1"/>
        <v>0</v>
      </c>
    </row>
    <row r="38" spans="1:13" ht="13.2" x14ac:dyDescent="0.25">
      <c r="A38" s="3">
        <v>15</v>
      </c>
      <c r="B38" s="1" t="s">
        <v>20</v>
      </c>
      <c r="H38" s="3">
        <v>13</v>
      </c>
      <c r="I38" s="3">
        <v>13</v>
      </c>
      <c r="J38" s="3">
        <v>16</v>
      </c>
      <c r="K38" s="3">
        <v>17</v>
      </c>
      <c r="L38" s="1">
        <f t="shared" si="0"/>
        <v>0</v>
      </c>
      <c r="M38" s="1">
        <f t="shared" si="1"/>
        <v>1</v>
      </c>
    </row>
    <row r="39" spans="1:13" ht="13.2" x14ac:dyDescent="0.25">
      <c r="A39" s="1">
        <v>19</v>
      </c>
      <c r="B39" s="1" t="s">
        <v>20</v>
      </c>
      <c r="H39" s="3">
        <v>12</v>
      </c>
      <c r="I39" s="3">
        <v>15</v>
      </c>
      <c r="J39" s="3">
        <v>24</v>
      </c>
      <c r="K39" s="3">
        <v>27</v>
      </c>
      <c r="L39" s="1">
        <f t="shared" si="0"/>
        <v>3</v>
      </c>
      <c r="M39" s="1">
        <f t="shared" si="1"/>
        <v>3</v>
      </c>
    </row>
    <row r="40" spans="1:13" ht="13.2" x14ac:dyDescent="0.25">
      <c r="A40" s="1">
        <v>20</v>
      </c>
      <c r="B40" s="1" t="s">
        <v>20</v>
      </c>
      <c r="H40" s="3">
        <v>13</v>
      </c>
      <c r="I40" s="3">
        <v>18</v>
      </c>
      <c r="J40" s="3">
        <v>15</v>
      </c>
      <c r="K40" s="3">
        <v>25</v>
      </c>
      <c r="L40" s="1">
        <f t="shared" si="0"/>
        <v>5</v>
      </c>
      <c r="M40" s="1">
        <f t="shared" si="1"/>
        <v>10</v>
      </c>
    </row>
    <row r="41" spans="1:13" ht="13.2" x14ac:dyDescent="0.25">
      <c r="A41" s="3">
        <v>22</v>
      </c>
      <c r="B41" s="1" t="s">
        <v>20</v>
      </c>
      <c r="H41" s="3">
        <v>20</v>
      </c>
      <c r="I41" s="3">
        <v>20</v>
      </c>
      <c r="J41" s="3">
        <v>29</v>
      </c>
      <c r="K41" s="3">
        <v>30</v>
      </c>
      <c r="L41" s="1">
        <f t="shared" si="0"/>
        <v>0</v>
      </c>
      <c r="M41" s="1">
        <f t="shared" si="1"/>
        <v>1</v>
      </c>
    </row>
    <row r="42" spans="1:13" ht="13.2" x14ac:dyDescent="0.25">
      <c r="A42" s="3">
        <v>23</v>
      </c>
      <c r="B42" s="1" t="s">
        <v>20</v>
      </c>
      <c r="H42" s="3">
        <v>17</v>
      </c>
      <c r="I42" s="3">
        <v>19</v>
      </c>
      <c r="J42" s="3">
        <v>20</v>
      </c>
      <c r="K42" s="3">
        <v>22</v>
      </c>
      <c r="L42" s="1">
        <f t="shared" si="0"/>
        <v>2</v>
      </c>
      <c r="M42" s="1">
        <f t="shared" si="1"/>
        <v>2</v>
      </c>
    </row>
    <row r="43" spans="1:13" ht="13.2" x14ac:dyDescent="0.25">
      <c r="A43" s="3">
        <v>24</v>
      </c>
      <c r="B43" s="1" t="s">
        <v>20</v>
      </c>
      <c r="H43" s="3">
        <v>16</v>
      </c>
      <c r="I43" s="3">
        <v>17</v>
      </c>
      <c r="J43" s="3">
        <v>29</v>
      </c>
      <c r="K43" s="3">
        <v>29</v>
      </c>
      <c r="L43" s="1">
        <f t="shared" si="0"/>
        <v>1</v>
      </c>
      <c r="M43" s="1">
        <f t="shared" si="1"/>
        <v>0</v>
      </c>
    </row>
    <row r="44" spans="1:13" ht="13.2" x14ac:dyDescent="0.25">
      <c r="A44" s="1">
        <v>26</v>
      </c>
      <c r="B44" s="1" t="s">
        <v>20</v>
      </c>
      <c r="H44" s="3">
        <v>13</v>
      </c>
      <c r="I44" s="3">
        <v>13</v>
      </c>
      <c r="J44" s="3">
        <v>12</v>
      </c>
      <c r="K44" s="3">
        <v>23</v>
      </c>
      <c r="L44" s="1">
        <f t="shared" si="0"/>
        <v>0</v>
      </c>
      <c r="M44" s="1">
        <f t="shared" si="1"/>
        <v>11</v>
      </c>
    </row>
    <row r="45" spans="1:13" ht="13.2" x14ac:dyDescent="0.25">
      <c r="A45" s="3">
        <v>29</v>
      </c>
      <c r="B45" s="1" t="s">
        <v>20</v>
      </c>
      <c r="H45" s="3">
        <v>14</v>
      </c>
      <c r="I45" s="3">
        <v>15</v>
      </c>
      <c r="J45" s="3">
        <v>25</v>
      </c>
      <c r="K45" s="3">
        <v>28</v>
      </c>
      <c r="L45" s="1">
        <f t="shared" si="0"/>
        <v>1</v>
      </c>
      <c r="M45" s="1">
        <f t="shared" si="1"/>
        <v>3</v>
      </c>
    </row>
    <row r="46" spans="1:13" ht="13.2" x14ac:dyDescent="0.25">
      <c r="A46" s="3">
        <v>30</v>
      </c>
      <c r="B46" s="1" t="s">
        <v>20</v>
      </c>
      <c r="H46" s="3">
        <v>16</v>
      </c>
      <c r="I46" s="3">
        <v>20</v>
      </c>
      <c r="J46" s="3">
        <v>22</v>
      </c>
      <c r="K46" s="3">
        <v>30</v>
      </c>
      <c r="L46" s="1">
        <f t="shared" si="0"/>
        <v>4</v>
      </c>
      <c r="M46" s="1">
        <f t="shared" si="1"/>
        <v>8</v>
      </c>
    </row>
    <row r="47" spans="1:13" ht="13.2" x14ac:dyDescent="0.25">
      <c r="A47" s="3">
        <v>100</v>
      </c>
      <c r="B47" s="1" t="s">
        <v>20</v>
      </c>
      <c r="H47" s="3">
        <v>15</v>
      </c>
      <c r="I47" s="3">
        <v>15</v>
      </c>
      <c r="J47" s="3">
        <v>20</v>
      </c>
      <c r="K47" s="3">
        <v>21</v>
      </c>
      <c r="L47" s="1">
        <f t="shared" si="0"/>
        <v>0</v>
      </c>
      <c r="M47" s="1">
        <f t="shared" si="1"/>
        <v>1</v>
      </c>
    </row>
    <row r="48" spans="1:13" ht="13.2" x14ac:dyDescent="0.25">
      <c r="A48" s="3">
        <v>101</v>
      </c>
      <c r="B48" s="1" t="s">
        <v>20</v>
      </c>
      <c r="H48" s="3">
        <v>15</v>
      </c>
      <c r="I48" s="3">
        <v>15</v>
      </c>
      <c r="J48" s="3">
        <v>25</v>
      </c>
      <c r="K48" s="3">
        <v>29</v>
      </c>
      <c r="L48" s="1">
        <f t="shared" si="0"/>
        <v>0</v>
      </c>
      <c r="M48" s="1">
        <f t="shared" si="1"/>
        <v>4</v>
      </c>
    </row>
    <row r="49" spans="1:13" ht="13.2" x14ac:dyDescent="0.25">
      <c r="A49" s="3">
        <v>102</v>
      </c>
      <c r="B49" s="1" t="s">
        <v>20</v>
      </c>
      <c r="H49" s="3">
        <v>18</v>
      </c>
      <c r="I49" s="3">
        <v>20</v>
      </c>
      <c r="J49" s="3">
        <v>28</v>
      </c>
      <c r="K49" s="3">
        <v>28</v>
      </c>
      <c r="L49" s="1">
        <f t="shared" si="0"/>
        <v>2</v>
      </c>
      <c r="M49" s="1">
        <f t="shared" si="1"/>
        <v>0</v>
      </c>
    </row>
    <row r="50" spans="1:13" ht="13.2" x14ac:dyDescent="0.25">
      <c r="A50" s="3">
        <v>103</v>
      </c>
      <c r="B50" s="1" t="s">
        <v>20</v>
      </c>
      <c r="H50" s="3">
        <v>16</v>
      </c>
      <c r="I50" s="3">
        <v>19</v>
      </c>
      <c r="J50" s="3">
        <v>30</v>
      </c>
      <c r="K50" s="3">
        <v>29</v>
      </c>
      <c r="L50" s="1">
        <f t="shared" si="0"/>
        <v>3</v>
      </c>
      <c r="M50" s="1">
        <f t="shared" si="1"/>
        <v>-1</v>
      </c>
    </row>
    <row r="51" spans="1:13" ht="13.2" x14ac:dyDescent="0.25">
      <c r="A51" s="3">
        <v>104</v>
      </c>
      <c r="B51" s="1" t="s">
        <v>20</v>
      </c>
      <c r="H51" s="3">
        <v>20</v>
      </c>
      <c r="I51" s="3">
        <v>20</v>
      </c>
      <c r="J51" s="3">
        <v>29</v>
      </c>
      <c r="K51" s="3">
        <v>29</v>
      </c>
      <c r="L51" s="1">
        <f t="shared" si="0"/>
        <v>0</v>
      </c>
      <c r="M51" s="1">
        <f t="shared" si="1"/>
        <v>0</v>
      </c>
    </row>
    <row r="52" spans="1:13" ht="13.2" x14ac:dyDescent="0.25">
      <c r="A52" s="3">
        <v>105</v>
      </c>
      <c r="B52" s="1" t="s">
        <v>20</v>
      </c>
      <c r="H52" s="3">
        <v>13</v>
      </c>
      <c r="I52" s="3">
        <v>13</v>
      </c>
      <c r="J52" s="3">
        <v>15</v>
      </c>
      <c r="K52" s="3">
        <v>16</v>
      </c>
      <c r="L52" s="1">
        <f t="shared" si="0"/>
        <v>0</v>
      </c>
      <c r="M52" s="1">
        <f t="shared" si="1"/>
        <v>1</v>
      </c>
    </row>
    <row r="53" spans="1:13" ht="13.2" x14ac:dyDescent="0.25">
      <c r="A53" s="3">
        <v>106</v>
      </c>
      <c r="B53" s="1" t="s">
        <v>20</v>
      </c>
      <c r="H53" s="3">
        <v>14</v>
      </c>
      <c r="I53" s="3">
        <v>18</v>
      </c>
      <c r="J53" s="3">
        <v>15</v>
      </c>
      <c r="K53" s="3">
        <v>23</v>
      </c>
      <c r="L53" s="1">
        <f t="shared" si="0"/>
        <v>4</v>
      </c>
      <c r="M53" s="1">
        <f t="shared" si="1"/>
        <v>8</v>
      </c>
    </row>
    <row r="54" spans="1:13" ht="13.2" x14ac:dyDescent="0.25">
      <c r="A54" s="1">
        <v>108</v>
      </c>
      <c r="B54" s="1" t="s">
        <v>20</v>
      </c>
      <c r="H54" s="3">
        <v>15</v>
      </c>
      <c r="I54" s="3">
        <v>17</v>
      </c>
      <c r="J54" s="3">
        <v>29</v>
      </c>
      <c r="K54" s="3">
        <v>30</v>
      </c>
      <c r="L54" s="1">
        <f t="shared" si="0"/>
        <v>2</v>
      </c>
      <c r="M54" s="1">
        <f t="shared" si="1"/>
        <v>1</v>
      </c>
    </row>
    <row r="55" spans="1:13" ht="13.2" x14ac:dyDescent="0.25">
      <c r="A55" s="1">
        <v>110</v>
      </c>
      <c r="B55" s="1" t="s">
        <v>20</v>
      </c>
      <c r="H55" s="3">
        <v>16</v>
      </c>
      <c r="I55" s="3">
        <v>16</v>
      </c>
      <c r="J55" s="3">
        <v>30</v>
      </c>
      <c r="K55" s="3">
        <v>30</v>
      </c>
      <c r="L55" s="1">
        <f t="shared" si="0"/>
        <v>0</v>
      </c>
      <c r="M55" s="1">
        <f t="shared" si="1"/>
        <v>0</v>
      </c>
    </row>
    <row r="56" spans="1:13" ht="13.2" x14ac:dyDescent="0.25">
      <c r="A56" s="3">
        <v>114</v>
      </c>
      <c r="B56" s="1" t="s">
        <v>20</v>
      </c>
      <c r="H56" s="3">
        <v>8</v>
      </c>
      <c r="I56" s="3">
        <v>7</v>
      </c>
      <c r="J56" s="3">
        <v>23</v>
      </c>
      <c r="K56" s="3">
        <v>22</v>
      </c>
      <c r="L56" s="1">
        <f t="shared" si="0"/>
        <v>-1</v>
      </c>
      <c r="M56" s="1">
        <f t="shared" si="1"/>
        <v>-1</v>
      </c>
    </row>
    <row r="57" spans="1:13" ht="13.2" x14ac:dyDescent="0.25">
      <c r="A57" s="3">
        <v>115</v>
      </c>
      <c r="B57" s="1" t="s">
        <v>20</v>
      </c>
      <c r="H57" s="3">
        <v>7</v>
      </c>
      <c r="I57" s="3">
        <v>14</v>
      </c>
      <c r="J57" s="3">
        <v>22</v>
      </c>
      <c r="K57" s="3">
        <v>28</v>
      </c>
      <c r="L57" s="1">
        <f t="shared" si="0"/>
        <v>7</v>
      </c>
      <c r="M57" s="1">
        <f t="shared" si="1"/>
        <v>6</v>
      </c>
    </row>
    <row r="58" spans="1:13" ht="13.2" x14ac:dyDescent="0.25">
      <c r="A58" s="1">
        <v>118</v>
      </c>
      <c r="B58" s="1" t="s">
        <v>20</v>
      </c>
      <c r="H58" s="3">
        <v>14</v>
      </c>
      <c r="I58" s="3">
        <v>18</v>
      </c>
      <c r="J58" s="3">
        <v>28</v>
      </c>
      <c r="K58" s="3">
        <v>26</v>
      </c>
      <c r="L58" s="1">
        <f t="shared" si="0"/>
        <v>4</v>
      </c>
      <c r="M58" s="1">
        <f t="shared" si="1"/>
        <v>-2</v>
      </c>
    </row>
    <row r="62" spans="1:13" ht="13.2" x14ac:dyDescent="0.25">
      <c r="B62" s="1" t="s">
        <v>21</v>
      </c>
      <c r="E62" s="1">
        <f t="shared" ref="E62:G62" si="2">AVERAGE(E3:E30)</f>
        <v>8.5</v>
      </c>
      <c r="F62" s="1" t="e">
        <f t="shared" si="2"/>
        <v>#DIV/0!</v>
      </c>
      <c r="G62" s="1" t="e">
        <f t="shared" si="2"/>
        <v>#DIV/0!</v>
      </c>
      <c r="H62" s="1">
        <f t="shared" ref="H62:M62" si="3">AVERAGE(H3:H58)</f>
        <v>13.964285714285714</v>
      </c>
      <c r="I62" s="1">
        <f t="shared" si="3"/>
        <v>15.428571428571429</v>
      </c>
      <c r="J62" s="1">
        <f t="shared" si="3"/>
        <v>20.375</v>
      </c>
      <c r="K62" s="1">
        <f t="shared" si="3"/>
        <v>22.803571428571427</v>
      </c>
      <c r="L62" s="1">
        <f t="shared" si="3"/>
        <v>1.4642857142857142</v>
      </c>
      <c r="M62" s="1">
        <f t="shared" si="3"/>
        <v>2.4285714285714284</v>
      </c>
    </row>
    <row r="63" spans="1:13" ht="13.2" x14ac:dyDescent="0.25">
      <c r="B63" s="1" t="s">
        <v>22</v>
      </c>
      <c r="H63" s="1">
        <f ca="1">IFERROR(__xludf.DUMMYFUNCTION("AVERAGE(FILTER(H3:H58,Training_type=""VR""))"),14.75)</f>
        <v>14.75</v>
      </c>
      <c r="I63" s="1">
        <f ca="1">IFERROR(__xludf.DUMMYFUNCTION("AVERAGE(FILTER(I3:I58,Training_type=""VR""))"),16.5416666666666)</f>
        <v>16.5416666666666</v>
      </c>
      <c r="J63" s="1">
        <f ca="1">IFERROR(__xludf.DUMMYFUNCTION("AVERAGE(FILTER(J3:J58,Training_type=""VR""))"),23.5833333333333)</f>
        <v>23.5833333333333</v>
      </c>
      <c r="K63" s="1">
        <f ca="1">IFERROR(__xludf.DUMMYFUNCTION("AVERAGE(FILTER(K3:K58,Training_type=""VR""))"),26.0833333333333)</f>
        <v>26.0833333333333</v>
      </c>
      <c r="L63" s="1">
        <f ca="1">IFERROR(__xludf.DUMMYFUNCTION("AVERAGE(FILTER(L3:L58,Training_type=""VR""))"),1.79166666666666)</f>
        <v>1.7916666666666601</v>
      </c>
      <c r="M63" s="1">
        <f ca="1">IFERROR(__xludf.DUMMYFUNCTION("AVERAGE(FILTER(M3:M58,Training_type=""VR""))"),2.5)</f>
        <v>2.5</v>
      </c>
    </row>
    <row r="64" spans="1:13" ht="13.2" x14ac:dyDescent="0.25">
      <c r="B64" s="1" t="s">
        <v>23</v>
      </c>
      <c r="H64" s="1">
        <f ca="1">IFERROR(__xludf.DUMMYFUNCTION("AVERAGE(FILTER(H3:H58,Training_type=""Paper""))"),13.375)</f>
        <v>13.375</v>
      </c>
      <c r="I64" s="1">
        <f ca="1">IFERROR(__xludf.DUMMYFUNCTION("AVERAGE(FILTER(I3:I58,Training_type=""Paper""))"),14.59375)</f>
        <v>14.59375</v>
      </c>
      <c r="J64" s="1">
        <f ca="1">IFERROR(__xludf.DUMMYFUNCTION("AVERAGE(FILTER(J3:J58,Training_type=""Paper""))"),17.96875)</f>
        <v>17.96875</v>
      </c>
      <c r="K64" s="1">
        <f ca="1">IFERROR(__xludf.DUMMYFUNCTION("AVERAGE(FILTER(K3:K58,Training_type=""Paper""))"),20.34375)</f>
        <v>20.34375</v>
      </c>
      <c r="L64" s="1">
        <f ca="1">IFERROR(__xludf.DUMMYFUNCTION("AVERAGE(FILTER(L3:L58,Training_type=""Paper""))"),1.21875)</f>
        <v>1.21875</v>
      </c>
      <c r="M64" s="1">
        <f ca="1">IFERROR(__xludf.DUMMYFUNCTION("AVERAGE(FILTER(M3:M58,Training_type=""Paper""))"),2.375)</f>
        <v>2.375</v>
      </c>
    </row>
    <row r="65" spans="2:13" ht="13.2" x14ac:dyDescent="0.25">
      <c r="B65" s="1" t="s">
        <v>24</v>
      </c>
      <c r="H65" s="1">
        <f ca="1">IFERROR(__xludf.DUMMYFUNCTION("STDEV(FILTER(H3:H58, Training_type=""VR""))"),3.16571305244723)</f>
        <v>3.1657130524472299</v>
      </c>
      <c r="I65" s="1">
        <f ca="1">IFERROR(__xludf.DUMMYFUNCTION("STDEV(FILTER(I3:I58, Training_type=""VR""))"),3.12046772785422)</f>
        <v>3.1204677278542201</v>
      </c>
      <c r="J65" s="1">
        <f ca="1">IFERROR(__xludf.DUMMYFUNCTION("STDEV(FILTER(J3:J58, Training_type=""VR""))"),5.67156650905785)</f>
        <v>5.6715665090578504</v>
      </c>
      <c r="K65" s="1">
        <f ca="1">IFERROR(__xludf.DUMMYFUNCTION("STDEV(FILTER(K3:K58, Training_type=""VR""))"),4.14851116999053)</f>
        <v>4.1485111699905302</v>
      </c>
      <c r="L65" s="1">
        <f ca="1">IFERROR(__xludf.DUMMYFUNCTION("STDEV(FILTER(L3:L58, Training_type=""VR""))"),2.06374852417015)</f>
        <v>2.0637485241701499</v>
      </c>
      <c r="M65" s="1">
        <f ca="1">IFERROR(__xludf.DUMMYFUNCTION("STDEV(FILTER(M3:M58, Training_type=""VR""))"),3.56309586931267)</f>
        <v>3.56309586931267</v>
      </c>
    </row>
    <row r="66" spans="2:13" ht="13.2" x14ac:dyDescent="0.25">
      <c r="B66" s="1" t="s">
        <v>25</v>
      </c>
      <c r="H66" s="1">
        <f ca="1">IFERROR(__xludf.DUMMYFUNCTION("STDEV(FILTER(H3:H58, Training_type=""Paper""))"),3.00268696874284)</f>
        <v>3.0026869687428399</v>
      </c>
      <c r="I66" s="1">
        <f ca="1">IFERROR(__xludf.DUMMYFUNCTION("STDEV(FILTER(I3:I58, Training_type=""Paper""))"),3.6176928577345)</f>
        <v>3.6176928577344998</v>
      </c>
      <c r="J66" s="1">
        <f ca="1">IFERROR(__xludf.DUMMYFUNCTION("STDEV(FILTER(J3:J58, Training_type=""Paper""))"),5.15241487384877)</f>
        <v>5.1524148738487696</v>
      </c>
      <c r="K66" s="1">
        <f ca="1">IFERROR(__xludf.DUMMYFUNCTION("STDEV(FILTER(K3:K58, Training_type=""Paper""))"),4.54092057598669)</f>
        <v>4.5409205759866902</v>
      </c>
      <c r="L66" s="1">
        <f ca="1">IFERROR(__xludf.DUMMYFUNCTION("STDEV(FILTER(L3:L58, Training_type=""Paper""))"),2.3791347708914)</f>
        <v>2.3791347708914001</v>
      </c>
      <c r="M66" s="1">
        <f ca="1">IFERROR(__xludf.DUMMYFUNCTION("STDEV(FILTER(M3:M58, Training_type=""Paper""))"),3.89995864328775)</f>
        <v>3.89995864328775</v>
      </c>
    </row>
    <row r="68" spans="2:13" ht="13.2" x14ac:dyDescent="0.25">
      <c r="B68" s="1" t="s">
        <v>26</v>
      </c>
      <c r="H68" s="1">
        <f ca="1">IFERROR(__xludf.DUMMYFUNCTION("TTEST(FILTER(L3:L58,Training_type=""VR""), FILTER(L3:L58,Training_type=""Paper""), 2, 2)"),0.349944203189313)</f>
        <v>0.34994420318931302</v>
      </c>
    </row>
    <row r="69" spans="2:13" ht="13.2" x14ac:dyDescent="0.25">
      <c r="B69" s="1" t="s">
        <v>27</v>
      </c>
      <c r="H69" s="1">
        <f ca="1">IFERROR(__xludf.DUMMYFUNCTION("TTEST(FILTER(M3:M58,Training_type=""VR""), FILTER(M3:M58,Training_type=""Paper""), 2, 2)"),0.902478035884754)</f>
        <v>0.90247803588475395</v>
      </c>
    </row>
    <row r="70" spans="2:13" ht="13.2" x14ac:dyDescent="0.25">
      <c r="B70" s="1" t="s">
        <v>28</v>
      </c>
      <c r="H70" s="1">
        <f ca="1">IFERROR(__xludf.DUMMYFUNCTION("TTEST(FILTER(H3:H58,Training_type=""VR""), FILTER(I3:I58,Training_type=""VR""), 2, 1)"),0.000299637134543354)</f>
        <v>2.99637134543354E-4</v>
      </c>
    </row>
    <row r="71" spans="2:13" ht="13.2" x14ac:dyDescent="0.25">
      <c r="B71" s="1" t="s">
        <v>29</v>
      </c>
      <c r="H71" s="1">
        <f ca="1">IFERROR(__xludf.DUMMYFUNCTION("TTEST(FILTER(J3:J58,Training_type=""VR""), FILTER(K3:K58,Training_type=""VR""), 2, 1)"),0.00224579102716722)</f>
        <v>2.2457910271672199E-3</v>
      </c>
    </row>
    <row r="72" spans="2:13" ht="13.2" x14ac:dyDescent="0.25">
      <c r="B72" s="1" t="s">
        <v>30</v>
      </c>
      <c r="H72" s="1">
        <f ca="1">IFERROR(__xludf.DUMMYFUNCTION("TTEST(FILTER(J3:J58,Training_type=""VR""), FILTER(J3:J58,Training_type=""Paper""), 2, 2)"),0.000300197746614377)</f>
        <v>3.0019774661437703E-4</v>
      </c>
    </row>
    <row r="73" spans="2:13" ht="13.2" x14ac:dyDescent="0.25">
      <c r="B73" s="1" t="s">
        <v>31</v>
      </c>
      <c r="H73" s="1">
        <f ca="1">IFERROR(__xludf.DUMMYFUNCTION("TTEST(FILTER(H3:H58,Training_type=""VR""), FILTER(H3:H58,Training_type=""Paper""), 2, 2)"),0.103335694007139)</f>
        <v>0.103335694007139</v>
      </c>
    </row>
    <row r="74" spans="2:13" ht="13.2" x14ac:dyDescent="0.25">
      <c r="B74" s="1" t="s">
        <v>32</v>
      </c>
      <c r="H74" s="1">
        <f ca="1">IFERROR(__xludf.DUMMYFUNCTION("TTEST(FILTER(H3:H58,Training_type=""Paper""), FILTER(I3:I58,Training_type=""Paper""), 2, 1)"),0.00683984368180875)</f>
        <v>6.83984368180875E-3</v>
      </c>
    </row>
    <row r="75" spans="2:13" ht="13.2" x14ac:dyDescent="0.25">
      <c r="B75" s="1" t="s">
        <v>33</v>
      </c>
      <c r="H75" s="1">
        <f ca="1">IFERROR(__xludf.DUMMYFUNCTION("TTEST(FILTER(J3:J58,Training_type=""Paper""), FILTER(K3:K58,Training_type=""Paper""), 2, 1)"),0.00166041894774518)</f>
        <v>1.66041894774518E-3</v>
      </c>
    </row>
  </sheetData>
  <autoFilter ref="A2:K3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Training_type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yiannos.a.demetriou@gmail.com</cp:lastModifiedBy>
  <dcterms:modified xsi:type="dcterms:W3CDTF">2023-12-15T03:58:33Z</dcterms:modified>
</cp:coreProperties>
</file>