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hious旗舰店\"/>
    </mc:Choice>
  </mc:AlternateContent>
  <bookViews>
    <workbookView xWindow="0" yWindow="0" windowWidth="21600" windowHeight="9360" activeTab="1"/>
  </bookViews>
  <sheets>
    <sheet name="动态得分计算器" sheetId="6" r:id="rId1"/>
    <sheet name="虚拟交易退款" sheetId="4" r:id="rId2"/>
    <sheet name="Sheet2" sheetId="10" r:id="rId3"/>
    <sheet name="Sheet1" sheetId="9" r:id="rId4"/>
    <sheet name="刷单剩余款核对" sheetId="8" r:id="rId5"/>
  </sheets>
  <definedNames>
    <definedName name="_xlnm._FilterDatabase" localSheetId="1" hidden="1">虚拟交易退款!$A$1:$J$17</definedName>
    <definedName name="_xlnm.Print_Area" localSheetId="1">虚拟交易退款!$A$1:H16</definedName>
  </definedNames>
  <calcPr calcId="152511"/>
</workbook>
</file>

<file path=xl/calcChain.xml><?xml version="1.0" encoding="utf-8"?>
<calcChain xmlns="http://schemas.openxmlformats.org/spreadsheetml/2006/main">
  <c r="D6" i="4" l="1"/>
  <c r="D5" i="4" l="1"/>
  <c r="L3" i="4"/>
  <c r="D4" i="4"/>
  <c r="J4" i="4"/>
  <c r="J5" i="4"/>
  <c r="J6" i="4"/>
  <c r="J7" i="4"/>
  <c r="J8" i="4"/>
  <c r="J9" i="4"/>
  <c r="J10" i="4"/>
  <c r="J11" i="4"/>
  <c r="D12" i="4"/>
  <c r="D14" i="4"/>
  <c r="C2" i="8"/>
  <c r="D2" i="8"/>
  <c r="C13" i="6"/>
  <c r="H13" i="6"/>
  <c r="C9" i="6"/>
  <c r="H9" i="6"/>
  <c r="G14" i="6"/>
  <c r="C11" i="6"/>
  <c r="H11" i="6"/>
  <c r="C10" i="6"/>
  <c r="H10" i="6"/>
  <c r="C12" i="6"/>
  <c r="H12" i="6"/>
  <c r="H14" i="6"/>
  <c r="I9" i="6"/>
  <c r="D9" i="6"/>
  <c r="D13" i="6"/>
  <c r="D12" i="6"/>
  <c r="D11" i="6"/>
  <c r="D10" i="6"/>
  <c r="D14" i="6"/>
  <c r="E9" i="6"/>
</calcChain>
</file>

<file path=xl/comments1.xml><?xml version="1.0" encoding="utf-8"?>
<comments xmlns="http://schemas.openxmlformats.org/spreadsheetml/2006/main">
  <authors>
    <author>yijia</author>
  </authors>
  <commentList>
    <comment ref="G8" authorId="0" shapeId="0">
      <text>
        <r>
          <rPr>
            <b/>
            <sz val="9"/>
            <color indexed="81"/>
            <rFont val="宋体"/>
            <family val="3"/>
            <charset val="134"/>
          </rPr>
          <t>邱伟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此项输入增加的打分人数
如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分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人，输入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。
</t>
        </r>
      </text>
    </comment>
  </commentList>
</comments>
</file>

<file path=xl/sharedStrings.xml><?xml version="1.0" encoding="utf-8"?>
<sst xmlns="http://schemas.openxmlformats.org/spreadsheetml/2006/main" count="82" uniqueCount="71">
  <si>
    <t>YWS订单号</t>
  </si>
  <si>
    <t>订单编号</t>
  </si>
  <si>
    <t>申请日期</t>
  </si>
  <si>
    <t>支付宝交易号</t>
  </si>
  <si>
    <t>店铺</t>
  </si>
  <si>
    <t>签字区域</t>
  </si>
  <si>
    <t>虚拟交易退款申请表</t>
  </si>
  <si>
    <t>申请人</t>
  </si>
  <si>
    <t>交易内容</t>
  </si>
  <si>
    <t>账号信息</t>
  </si>
  <si>
    <t>销售人员：</t>
  </si>
  <si>
    <t>部门经理：</t>
  </si>
  <si>
    <t>销售商务：</t>
  </si>
  <si>
    <t>财务：</t>
  </si>
  <si>
    <t>邱伟</t>
    <phoneticPr fontId="6" type="noConversion"/>
  </si>
  <si>
    <t>总金额</t>
    <phoneticPr fontId="6" type="noConversion"/>
  </si>
  <si>
    <t>动态得分</t>
    <phoneticPr fontId="9" type="noConversion"/>
  </si>
  <si>
    <t>评分</t>
    <phoneticPr fontId="9" type="noConversion"/>
  </si>
  <si>
    <t>评分人数</t>
    <phoneticPr fontId="9" type="noConversion"/>
  </si>
  <si>
    <t>评分占比</t>
    <phoneticPr fontId="9" type="noConversion"/>
  </si>
  <si>
    <t>预测打分人数</t>
    <phoneticPr fontId="9" type="noConversion"/>
  </si>
  <si>
    <t>预测动态得分</t>
    <phoneticPr fontId="9" type="noConversion"/>
  </si>
  <si>
    <t>总得分</t>
    <phoneticPr fontId="9" type="noConversion"/>
  </si>
  <si>
    <t>预测总得分</t>
    <phoneticPr fontId="9" type="noConversion"/>
  </si>
  <si>
    <t>总计</t>
    <phoneticPr fontId="9" type="noConversion"/>
  </si>
  <si>
    <t>佣金</t>
    <phoneticPr fontId="6" type="noConversion"/>
  </si>
  <si>
    <t>入款金额</t>
    <phoneticPr fontId="6" type="noConversion"/>
  </si>
  <si>
    <t>剩余借款</t>
    <phoneticPr fontId="6" type="noConversion"/>
  </si>
  <si>
    <t>退款金额</t>
    <phoneticPr fontId="6" type="noConversion"/>
  </si>
  <si>
    <t>6222021711005178885 王新正 工商银行</t>
    <phoneticPr fontId="6" type="noConversion"/>
  </si>
  <si>
    <t>本金</t>
    <phoneticPr fontId="6" type="noConversion"/>
  </si>
  <si>
    <t>佣金</t>
    <phoneticPr fontId="6" type="noConversion"/>
  </si>
  <si>
    <t>刷单日期</t>
    <phoneticPr fontId="6" type="noConversion"/>
  </si>
  <si>
    <t>报销单号</t>
    <phoneticPr fontId="6" type="noConversion"/>
  </si>
  <si>
    <t>打款金额</t>
    <phoneticPr fontId="6" type="noConversion"/>
  </si>
  <si>
    <t>刷单金额</t>
    <phoneticPr fontId="6" type="noConversion"/>
  </si>
  <si>
    <t>2016-10-0106</t>
    <phoneticPr fontId="6" type="noConversion"/>
  </si>
  <si>
    <t>剩余刷单款</t>
    <phoneticPr fontId="6" type="noConversion"/>
  </si>
  <si>
    <t>2016.10.31</t>
    <phoneticPr fontId="6" type="noConversion"/>
  </si>
  <si>
    <t>高/低于行业</t>
    <phoneticPr fontId="9" type="noConversion"/>
  </si>
  <si>
    <t>刷信誉</t>
    <phoneticPr fontId="6" type="noConversion"/>
  </si>
  <si>
    <t>美的亿家联合专卖店</t>
    <phoneticPr fontId="6" type="noConversion"/>
  </si>
  <si>
    <t>产品类型</t>
  </si>
  <si>
    <t>激励政策</t>
  </si>
  <si>
    <t>政策说明</t>
  </si>
  <si>
    <t>直接销售（个人）</t>
  </si>
  <si>
    <t>店长/运营</t>
  </si>
  <si>
    <t>T1（首次）</t>
  </si>
  <si>
    <t>回款额的4%</t>
  </si>
  <si>
    <t>注释</t>
  </si>
  <si>
    <t>T1（续费）</t>
  </si>
  <si>
    <t>——</t>
  </si>
  <si>
    <t>云净包年服务（首次）</t>
  </si>
  <si>
    <t xml:space="preserve">注释      </t>
  </si>
  <si>
    <t>云净包年服务（续费）</t>
  </si>
  <si>
    <t>W1服务销售</t>
  </si>
  <si>
    <t>30元/台</t>
  </si>
  <si>
    <t>1、任务完成后按照回款额的2%，  2、未完成按照1%激励</t>
    <phoneticPr fontId="6" type="noConversion"/>
  </si>
  <si>
    <t>1、任务完成后按照回款额的2%，                  2、未完成按照1%激励</t>
    <phoneticPr fontId="6" type="noConversion"/>
  </si>
  <si>
    <t>访客数</t>
    <phoneticPr fontId="6" type="noConversion"/>
  </si>
  <si>
    <t>直通车</t>
    <phoneticPr fontId="6" type="noConversion"/>
  </si>
  <si>
    <t>手淘搜索</t>
    <phoneticPr fontId="6" type="noConversion"/>
  </si>
  <si>
    <t>销量</t>
    <phoneticPr fontId="6" type="noConversion"/>
  </si>
  <si>
    <t>147572123886899607</t>
    <phoneticPr fontId="6" type="noConversion"/>
  </si>
  <si>
    <t>2018041221001001090532153130</t>
    <phoneticPr fontId="6" type="noConversion"/>
  </si>
  <si>
    <t>150274234396911004</t>
    <phoneticPr fontId="6" type="noConversion"/>
  </si>
  <si>
    <t xml:space="preserve">此单为刷信誉已提前借款支付 无需打款 销借款单【2018-04-0129】打款至6222021711005178885 王新正 工商银行 _x000D_
</t>
    <phoneticPr fontId="6" type="noConversion"/>
  </si>
  <si>
    <t>2018042021001001350583252930</t>
    <phoneticPr fontId="6" type="noConversion"/>
  </si>
  <si>
    <t>158729572019699281</t>
    <phoneticPr fontId="6" type="noConversion"/>
  </si>
  <si>
    <t>刘明付</t>
    <phoneticPr fontId="6" type="noConversion"/>
  </si>
  <si>
    <t>2018050921001001540507721104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</si>
</sst>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&quot;￥&quot;#,##0.00;&quot;￥&quot;\-#,##0.00"/>
    <numFmt numFmtId="177" formatCode="0_);[Red]\(0\)"/>
    <numFmt numFmtId="178" formatCode="0.0000_ "/>
    <numFmt numFmtId="179" formatCode="0.00000_ "/>
    <numFmt numFmtId="180" formatCode="0.0_);[Red]\(0.0\)"/>
    <numFmt numFmtId="181" formatCode="0.00_);[Red]\(0.00\)"/>
  </numFmts>
  <fonts count="19" x14ac:knownFonts="1">
    <font>
      <sz val="11"/>
      <color indexed="8"/>
      <name val="宋体"/>
      <charset val="134"/>
    </font>
    <font>
      <b/>
      <sz val="11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11"/>
      <color rgb="FF333333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  <font>
      <i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color rgb="FF00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1">
      <alignment vertical="center"/>
    </xf>
    <xf numFmtId="0" fontId="15" fillId="0" borderId="1">
      <alignment vertical="center"/>
    </xf>
    <xf numFmtId="9" fontId="17" fillId="0" borderId="0" applyFont="0" applyFill="0" applyBorder="0" applyAlignment="0" applyProtection="0">
      <alignment vertical="center"/>
    </xf>
  </cellStyleXfs>
  <cellXfs count="89">
    <xf numFmtId="0" fontId="0" fillId="0" borderId="1" xfId="0">
      <alignment vertical="center"/>
    </xf>
    <xf numFmtId="0" fontId="3" fillId="0" borderId="1" xfId="0" applyFont="1">
      <alignment vertical="center"/>
    </xf>
    <xf numFmtId="0" fontId="2" fillId="3" borderId="4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2" fillId="3" borderId="3" xfId="0" applyFont="1" applyFill="1" applyBorder="1">
      <alignment vertical="center"/>
    </xf>
    <xf numFmtId="0" fontId="2" fillId="3" borderId="6" xfId="0" applyFont="1" applyFill="1" applyBorder="1">
      <alignment vertical="center"/>
    </xf>
    <xf numFmtId="49" fontId="2" fillId="3" borderId="6" xfId="0" applyNumberFormat="1" applyFont="1" applyFill="1" applyBorder="1">
      <alignment vertical="center"/>
    </xf>
    <xf numFmtId="0" fontId="2" fillId="0" borderId="3" xfId="0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vertical="center"/>
    </xf>
    <xf numFmtId="49" fontId="2" fillId="0" borderId="5" xfId="0" applyNumberFormat="1" applyFont="1" applyBorder="1" applyAlignment="1">
      <alignment vertical="center"/>
    </xf>
    <xf numFmtId="0" fontId="2" fillId="0" borderId="1" xfId="0" applyFont="1">
      <alignment vertical="center"/>
    </xf>
    <xf numFmtId="177" fontId="4" fillId="2" borderId="3" xfId="0" applyNumberFormat="1" applyFont="1" applyFill="1" applyBorder="1">
      <alignment vertical="center"/>
    </xf>
    <xf numFmtId="0" fontId="7" fillId="0" borderId="1" xfId="0" applyFont="1">
      <alignment vertical="center"/>
    </xf>
    <xf numFmtId="0" fontId="0" fillId="0" borderId="1" xfId="0">
      <alignment vertical="center"/>
    </xf>
    <xf numFmtId="176" fontId="4" fillId="2" borderId="4" xfId="0" applyNumberFormat="1" applyFont="1" applyFill="1" applyBorder="1" applyAlignment="1">
      <alignment vertical="center" wrapText="1"/>
    </xf>
    <xf numFmtId="176" fontId="4" fillId="2" borderId="5" xfId="0" applyNumberFormat="1" applyFont="1" applyFill="1" applyBorder="1" applyAlignment="1">
      <alignment vertical="center" wrapText="1"/>
    </xf>
    <xf numFmtId="177" fontId="4" fillId="2" borderId="4" xfId="0" applyNumberFormat="1" applyFont="1" applyFill="1" applyBorder="1">
      <alignment vertical="center"/>
    </xf>
    <xf numFmtId="177" fontId="4" fillId="2" borderId="5" xfId="0" applyNumberFormat="1" applyFont="1" applyFill="1" applyBorder="1">
      <alignment vertical="center"/>
    </xf>
    <xf numFmtId="177" fontId="4" fillId="2" borderId="4" xfId="0" applyNumberFormat="1" applyFont="1" applyFill="1" applyBorder="1" applyAlignment="1">
      <alignment horizontal="right" vertical="center"/>
    </xf>
    <xf numFmtId="0" fontId="8" fillId="0" borderId="1" xfId="0" applyFont="1">
      <alignment vertical="center"/>
    </xf>
    <xf numFmtId="0" fontId="0" fillId="0" borderId="3" xfId="0" applyBorder="1">
      <alignment vertical="center"/>
    </xf>
    <xf numFmtId="0" fontId="0" fillId="0" borderId="1" xfId="0">
      <alignment vertical="center"/>
    </xf>
    <xf numFmtId="0" fontId="0" fillId="0" borderId="1" xfId="0">
      <alignment vertical="center"/>
    </xf>
    <xf numFmtId="0" fontId="10" fillId="5" borderId="3" xfId="0" applyFont="1" applyFill="1" applyBorder="1">
      <alignment vertical="center"/>
    </xf>
    <xf numFmtId="0" fontId="10" fillId="0" borderId="3" xfId="0" applyFont="1" applyBorder="1">
      <alignment vertical="center"/>
    </xf>
    <xf numFmtId="178" fontId="10" fillId="0" borderId="3" xfId="0" applyNumberFormat="1" applyFont="1" applyBorder="1">
      <alignment vertical="center"/>
    </xf>
    <xf numFmtId="10" fontId="10" fillId="0" borderId="3" xfId="0" applyNumberFormat="1" applyFont="1" applyBorder="1">
      <alignment vertical="center"/>
    </xf>
    <xf numFmtId="178" fontId="0" fillId="0" borderId="1" xfId="0" applyNumberFormat="1">
      <alignment vertical="center"/>
    </xf>
    <xf numFmtId="0" fontId="10" fillId="5" borderId="8" xfId="0" applyFont="1" applyFill="1" applyBorder="1">
      <alignment vertical="center"/>
    </xf>
    <xf numFmtId="179" fontId="11" fillId="0" borderId="3" xfId="0" applyNumberFormat="1" applyFont="1" applyBorder="1">
      <alignment vertical="center"/>
    </xf>
    <xf numFmtId="178" fontId="10" fillId="0" borderId="1" xfId="0" applyNumberFormat="1" applyFont="1" applyBorder="1">
      <alignment vertical="center"/>
    </xf>
    <xf numFmtId="178" fontId="10" fillId="0" borderId="5" xfId="0" applyNumberFormat="1" applyFont="1" applyBorder="1">
      <alignment vertical="center"/>
    </xf>
    <xf numFmtId="179" fontId="11" fillId="0" borderId="5" xfId="0" applyNumberFormat="1" applyFont="1" applyBorder="1">
      <alignment vertical="center"/>
    </xf>
    <xf numFmtId="58" fontId="0" fillId="4" borderId="3" xfId="0" applyNumberFormat="1" applyFill="1" applyBorder="1">
      <alignment vertical="center"/>
    </xf>
    <xf numFmtId="0" fontId="0" fillId="0" borderId="1" xfId="0">
      <alignment vertical="center"/>
    </xf>
    <xf numFmtId="0" fontId="4" fillId="2" borderId="4" xfId="0" applyNumberFormat="1" applyFont="1" applyFill="1" applyBorder="1" applyAlignment="1">
      <alignment horizontal="left" vertical="center" wrapText="1"/>
    </xf>
    <xf numFmtId="0" fontId="4" fillId="2" borderId="5" xfId="0" applyNumberFormat="1" applyFont="1" applyFill="1" applyBorder="1" applyAlignment="1">
      <alignment horizontal="left" vertical="center" wrapText="1"/>
    </xf>
    <xf numFmtId="177" fontId="0" fillId="0" borderId="1" xfId="0" applyNumberFormat="1">
      <alignment vertical="center"/>
    </xf>
    <xf numFmtId="0" fontId="16" fillId="0" borderId="1" xfId="0" applyFont="1">
      <alignment vertical="center"/>
    </xf>
    <xf numFmtId="0" fontId="1" fillId="0" borderId="2" xfId="0" applyFont="1" applyBorder="1" applyAlignment="1">
      <alignment vertical="center"/>
    </xf>
    <xf numFmtId="177" fontId="3" fillId="0" borderId="1" xfId="0" applyNumberFormat="1" applyFont="1">
      <alignment vertical="center"/>
    </xf>
    <xf numFmtId="180" fontId="0" fillId="5" borderId="3" xfId="0" applyNumberFormat="1" applyFill="1" applyBorder="1">
      <alignment vertical="center"/>
    </xf>
    <xf numFmtId="0" fontId="3" fillId="0" borderId="9" xfId="0" applyFont="1" applyBorder="1" applyAlignment="1">
      <alignment vertical="center" wrapText="1"/>
    </xf>
    <xf numFmtId="180" fontId="4" fillId="4" borderId="3" xfId="0" applyNumberFormat="1" applyFont="1" applyFill="1" applyBorder="1">
      <alignment vertical="center"/>
    </xf>
    <xf numFmtId="181" fontId="3" fillId="0" borderId="9" xfId="0" applyNumberFormat="1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0" fillId="0" borderId="1" xfId="0">
      <alignment vertical="center"/>
    </xf>
    <xf numFmtId="49" fontId="2" fillId="3" borderId="4" xfId="0" applyNumberFormat="1" applyFont="1" applyFill="1" applyBorder="1" applyAlignment="1">
      <alignment horizontal="center" vertical="center"/>
    </xf>
    <xf numFmtId="49" fontId="2" fillId="3" borderId="7" xfId="0" applyNumberFormat="1" applyFont="1" applyFill="1" applyBorder="1" applyAlignment="1">
      <alignment horizontal="center" vertical="center"/>
    </xf>
    <xf numFmtId="0" fontId="0" fillId="0" borderId="1" xfId="0">
      <alignment vertical="center"/>
    </xf>
    <xf numFmtId="49" fontId="2" fillId="3" borderId="3" xfId="0" applyNumberFormat="1" applyFont="1" applyFill="1" applyBorder="1" applyAlignment="1">
      <alignment horizontal="center" vertical="center"/>
    </xf>
    <xf numFmtId="0" fontId="0" fillId="6" borderId="1" xfId="0" applyFill="1">
      <alignment vertical="center"/>
    </xf>
    <xf numFmtId="177" fontId="4" fillId="4" borderId="3" xfId="0" applyNumberFormat="1" applyFont="1" applyFill="1" applyBorder="1">
      <alignment vertical="center"/>
    </xf>
    <xf numFmtId="177" fontId="4" fillId="4" borderId="4" xfId="0" quotePrefix="1" applyNumberFormat="1" applyFont="1" applyFill="1" applyBorder="1">
      <alignment vertical="center"/>
    </xf>
    <xf numFmtId="180" fontId="0" fillId="4" borderId="3" xfId="0" applyNumberFormat="1" applyFill="1" applyBorder="1">
      <alignment vertical="center"/>
    </xf>
    <xf numFmtId="177" fontId="4" fillId="4" borderId="3" xfId="0" quotePrefix="1" applyNumberFormat="1" applyFont="1" applyFill="1" applyBorder="1">
      <alignment vertical="center"/>
    </xf>
    <xf numFmtId="10" fontId="11" fillId="0" borderId="3" xfId="2" applyNumberFormat="1" applyFont="1" applyBorder="1">
      <alignment vertical="center"/>
    </xf>
    <xf numFmtId="181" fontId="0" fillId="0" borderId="1" xfId="0" applyNumberFormat="1">
      <alignment vertical="center"/>
    </xf>
    <xf numFmtId="0" fontId="18" fillId="0" borderId="3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left" vertical="center" wrapText="1"/>
    </xf>
    <xf numFmtId="9" fontId="18" fillId="0" borderId="3" xfId="0" applyNumberFormat="1" applyFont="1" applyBorder="1" applyAlignment="1">
      <alignment horizontal="left" vertical="center" wrapText="1"/>
    </xf>
    <xf numFmtId="181" fontId="0" fillId="6" borderId="1" xfId="0" applyNumberFormat="1" applyFill="1">
      <alignment vertical="center"/>
    </xf>
    <xf numFmtId="58" fontId="0" fillId="0" borderId="1" xfId="0" applyNumberForma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4" borderId="4" xfId="0" applyNumberFormat="1" applyFont="1" applyFill="1" applyBorder="1" applyAlignment="1">
      <alignment horizontal="center" vertical="center" wrapText="1"/>
    </xf>
    <xf numFmtId="0" fontId="4" fillId="4" borderId="5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left" vertical="center"/>
    </xf>
    <xf numFmtId="49" fontId="2" fillId="0" borderId="5" xfId="0" applyNumberFormat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8" fillId="0" borderId="1" xfId="0" applyFont="1" applyAlignment="1">
      <alignment horizontal="center" vertical="center"/>
    </xf>
    <xf numFmtId="0" fontId="18" fillId="0" borderId="3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left" vertical="center" wrapText="1"/>
    </xf>
    <xf numFmtId="0" fontId="18" fillId="0" borderId="5" xfId="0" applyFont="1" applyBorder="1" applyAlignment="1">
      <alignment horizontal="left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</cellXfs>
  <cellStyles count="3">
    <cellStyle name="百分比" xfId="2" builtinId="5"/>
    <cellStyle name="常规" xfId="0" builtinId="0"/>
    <cellStyle name="常规 5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Sheet2!$A$2:$B$2</c:f>
              <c:strCache>
                <c:ptCount val="2"/>
                <c:pt idx="0">
                  <c:v>访客数</c:v>
                </c:pt>
                <c:pt idx="1">
                  <c:v>直通车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Sheet2!$C$1:$AD$1</c:f>
              <c:numCache>
                <c:formatCode>m"月"d"日"</c:formatCode>
                <c:ptCount val="28"/>
                <c:pt idx="0">
                  <c:v>43003</c:v>
                </c:pt>
                <c:pt idx="1">
                  <c:v>43004</c:v>
                </c:pt>
                <c:pt idx="2">
                  <c:v>43005</c:v>
                </c:pt>
                <c:pt idx="3">
                  <c:v>43006</c:v>
                </c:pt>
                <c:pt idx="4">
                  <c:v>43007</c:v>
                </c:pt>
                <c:pt idx="5">
                  <c:v>43008</c:v>
                </c:pt>
                <c:pt idx="6">
                  <c:v>43009</c:v>
                </c:pt>
                <c:pt idx="7">
                  <c:v>43010</c:v>
                </c:pt>
                <c:pt idx="8">
                  <c:v>43011</c:v>
                </c:pt>
                <c:pt idx="9">
                  <c:v>43012</c:v>
                </c:pt>
                <c:pt idx="10">
                  <c:v>43013</c:v>
                </c:pt>
                <c:pt idx="11">
                  <c:v>43014</c:v>
                </c:pt>
                <c:pt idx="12">
                  <c:v>43015</c:v>
                </c:pt>
                <c:pt idx="13">
                  <c:v>43016</c:v>
                </c:pt>
                <c:pt idx="14">
                  <c:v>43017</c:v>
                </c:pt>
                <c:pt idx="15">
                  <c:v>43018</c:v>
                </c:pt>
                <c:pt idx="16">
                  <c:v>43019</c:v>
                </c:pt>
                <c:pt idx="17">
                  <c:v>43020</c:v>
                </c:pt>
                <c:pt idx="18">
                  <c:v>43021</c:v>
                </c:pt>
                <c:pt idx="19">
                  <c:v>43022</c:v>
                </c:pt>
                <c:pt idx="20">
                  <c:v>43023</c:v>
                </c:pt>
                <c:pt idx="21">
                  <c:v>43024</c:v>
                </c:pt>
                <c:pt idx="22">
                  <c:v>43025</c:v>
                </c:pt>
                <c:pt idx="23">
                  <c:v>43026</c:v>
                </c:pt>
                <c:pt idx="24">
                  <c:v>43027</c:v>
                </c:pt>
                <c:pt idx="25">
                  <c:v>43028</c:v>
                </c:pt>
                <c:pt idx="26">
                  <c:v>43029</c:v>
                </c:pt>
                <c:pt idx="27">
                  <c:v>43030</c:v>
                </c:pt>
              </c:numCache>
            </c:numRef>
          </c:cat>
          <c:val>
            <c:numRef>
              <c:f>Sheet2!$C$2:$AD$2</c:f>
              <c:numCache>
                <c:formatCode>General</c:formatCode>
                <c:ptCount val="28"/>
                <c:pt idx="0">
                  <c:v>122</c:v>
                </c:pt>
                <c:pt idx="1">
                  <c:v>134</c:v>
                </c:pt>
                <c:pt idx="2">
                  <c:v>290</c:v>
                </c:pt>
                <c:pt idx="3">
                  <c:v>614</c:v>
                </c:pt>
                <c:pt idx="4">
                  <c:v>713</c:v>
                </c:pt>
                <c:pt idx="5">
                  <c:v>771</c:v>
                </c:pt>
                <c:pt idx="6">
                  <c:v>1006</c:v>
                </c:pt>
                <c:pt idx="7">
                  <c:v>801</c:v>
                </c:pt>
                <c:pt idx="8">
                  <c:v>904</c:v>
                </c:pt>
                <c:pt idx="9">
                  <c:v>889</c:v>
                </c:pt>
                <c:pt idx="10">
                  <c:v>709</c:v>
                </c:pt>
                <c:pt idx="11">
                  <c:v>609</c:v>
                </c:pt>
                <c:pt idx="12">
                  <c:v>575</c:v>
                </c:pt>
                <c:pt idx="13">
                  <c:v>743</c:v>
                </c:pt>
                <c:pt idx="14">
                  <c:v>470</c:v>
                </c:pt>
                <c:pt idx="15">
                  <c:v>413</c:v>
                </c:pt>
                <c:pt idx="16">
                  <c:v>534</c:v>
                </c:pt>
                <c:pt idx="17">
                  <c:v>498</c:v>
                </c:pt>
                <c:pt idx="18">
                  <c:v>398</c:v>
                </c:pt>
                <c:pt idx="19">
                  <c:v>446</c:v>
                </c:pt>
                <c:pt idx="20">
                  <c:v>483</c:v>
                </c:pt>
                <c:pt idx="21">
                  <c:v>523</c:v>
                </c:pt>
                <c:pt idx="22">
                  <c:v>350</c:v>
                </c:pt>
                <c:pt idx="23">
                  <c:v>316</c:v>
                </c:pt>
                <c:pt idx="24">
                  <c:v>375</c:v>
                </c:pt>
                <c:pt idx="25">
                  <c:v>298</c:v>
                </c:pt>
                <c:pt idx="26">
                  <c:v>406</c:v>
                </c:pt>
                <c:pt idx="27">
                  <c:v>445</c:v>
                </c:pt>
              </c:numCache>
            </c:numRef>
          </c:val>
        </c:ser>
        <c:ser>
          <c:idx val="1"/>
          <c:order val="1"/>
          <c:tx>
            <c:strRef>
              <c:f>Sheet2!$A$3:$B$3</c:f>
              <c:strCache>
                <c:ptCount val="2"/>
                <c:pt idx="0">
                  <c:v>访客数</c:v>
                </c:pt>
                <c:pt idx="1">
                  <c:v>手淘搜索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Sheet2!$C$1:$AD$1</c:f>
              <c:numCache>
                <c:formatCode>m"月"d"日"</c:formatCode>
                <c:ptCount val="28"/>
                <c:pt idx="0">
                  <c:v>43003</c:v>
                </c:pt>
                <c:pt idx="1">
                  <c:v>43004</c:v>
                </c:pt>
                <c:pt idx="2">
                  <c:v>43005</c:v>
                </c:pt>
                <c:pt idx="3">
                  <c:v>43006</c:v>
                </c:pt>
                <c:pt idx="4">
                  <c:v>43007</c:v>
                </c:pt>
                <c:pt idx="5">
                  <c:v>43008</c:v>
                </c:pt>
                <c:pt idx="6">
                  <c:v>43009</c:v>
                </c:pt>
                <c:pt idx="7">
                  <c:v>43010</c:v>
                </c:pt>
                <c:pt idx="8">
                  <c:v>43011</c:v>
                </c:pt>
                <c:pt idx="9">
                  <c:v>43012</c:v>
                </c:pt>
                <c:pt idx="10">
                  <c:v>43013</c:v>
                </c:pt>
                <c:pt idx="11">
                  <c:v>43014</c:v>
                </c:pt>
                <c:pt idx="12">
                  <c:v>43015</c:v>
                </c:pt>
                <c:pt idx="13">
                  <c:v>43016</c:v>
                </c:pt>
                <c:pt idx="14">
                  <c:v>43017</c:v>
                </c:pt>
                <c:pt idx="15">
                  <c:v>43018</c:v>
                </c:pt>
                <c:pt idx="16">
                  <c:v>43019</c:v>
                </c:pt>
                <c:pt idx="17">
                  <c:v>43020</c:v>
                </c:pt>
                <c:pt idx="18">
                  <c:v>43021</c:v>
                </c:pt>
                <c:pt idx="19">
                  <c:v>43022</c:v>
                </c:pt>
                <c:pt idx="20">
                  <c:v>43023</c:v>
                </c:pt>
                <c:pt idx="21">
                  <c:v>43024</c:v>
                </c:pt>
                <c:pt idx="22">
                  <c:v>43025</c:v>
                </c:pt>
                <c:pt idx="23">
                  <c:v>43026</c:v>
                </c:pt>
                <c:pt idx="24">
                  <c:v>43027</c:v>
                </c:pt>
                <c:pt idx="25">
                  <c:v>43028</c:v>
                </c:pt>
                <c:pt idx="26">
                  <c:v>43029</c:v>
                </c:pt>
                <c:pt idx="27">
                  <c:v>43030</c:v>
                </c:pt>
              </c:numCache>
            </c:numRef>
          </c:cat>
          <c:val>
            <c:numRef>
              <c:f>Sheet2!$C$3:$AD$3</c:f>
              <c:numCache>
                <c:formatCode>General</c:formatCode>
                <c:ptCount val="28"/>
                <c:pt idx="0">
                  <c:v>18</c:v>
                </c:pt>
                <c:pt idx="1">
                  <c:v>44</c:v>
                </c:pt>
                <c:pt idx="2">
                  <c:v>105</c:v>
                </c:pt>
                <c:pt idx="3">
                  <c:v>149</c:v>
                </c:pt>
                <c:pt idx="4">
                  <c:v>149</c:v>
                </c:pt>
                <c:pt idx="5">
                  <c:v>188</c:v>
                </c:pt>
                <c:pt idx="6">
                  <c:v>190</c:v>
                </c:pt>
                <c:pt idx="7">
                  <c:v>218</c:v>
                </c:pt>
                <c:pt idx="8">
                  <c:v>296</c:v>
                </c:pt>
                <c:pt idx="9">
                  <c:v>377</c:v>
                </c:pt>
                <c:pt idx="10">
                  <c:v>328</c:v>
                </c:pt>
                <c:pt idx="11">
                  <c:v>465</c:v>
                </c:pt>
                <c:pt idx="12">
                  <c:v>1577</c:v>
                </c:pt>
                <c:pt idx="13">
                  <c:v>1051</c:v>
                </c:pt>
                <c:pt idx="14">
                  <c:v>649</c:v>
                </c:pt>
                <c:pt idx="15">
                  <c:v>714</c:v>
                </c:pt>
                <c:pt idx="16">
                  <c:v>810</c:v>
                </c:pt>
                <c:pt idx="17">
                  <c:v>892</c:v>
                </c:pt>
                <c:pt idx="18">
                  <c:v>545</c:v>
                </c:pt>
                <c:pt idx="19">
                  <c:v>1038</c:v>
                </c:pt>
                <c:pt idx="20">
                  <c:v>1392</c:v>
                </c:pt>
                <c:pt idx="21">
                  <c:v>1441</c:v>
                </c:pt>
                <c:pt idx="22">
                  <c:v>1387</c:v>
                </c:pt>
                <c:pt idx="23">
                  <c:v>697</c:v>
                </c:pt>
                <c:pt idx="24">
                  <c:v>1016</c:v>
                </c:pt>
                <c:pt idx="25">
                  <c:v>1406</c:v>
                </c:pt>
                <c:pt idx="26">
                  <c:v>1761</c:v>
                </c:pt>
                <c:pt idx="27">
                  <c:v>2180</c:v>
                </c:pt>
              </c:numCache>
            </c:numRef>
          </c:val>
        </c:ser>
        <c:ser>
          <c:idx val="2"/>
          <c:order val="2"/>
          <c:tx>
            <c:strRef>
              <c:f>Sheet2!$A$4:$B$4</c:f>
              <c:strCache>
                <c:ptCount val="2"/>
                <c:pt idx="0">
                  <c:v>销量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Sheet2!$C$1:$AD$1</c:f>
              <c:numCache>
                <c:formatCode>m"月"d"日"</c:formatCode>
                <c:ptCount val="28"/>
                <c:pt idx="0">
                  <c:v>43003</c:v>
                </c:pt>
                <c:pt idx="1">
                  <c:v>43004</c:v>
                </c:pt>
                <c:pt idx="2">
                  <c:v>43005</c:v>
                </c:pt>
                <c:pt idx="3">
                  <c:v>43006</c:v>
                </c:pt>
                <c:pt idx="4">
                  <c:v>43007</c:v>
                </c:pt>
                <c:pt idx="5">
                  <c:v>43008</c:v>
                </c:pt>
                <c:pt idx="6">
                  <c:v>43009</c:v>
                </c:pt>
                <c:pt idx="7">
                  <c:v>43010</c:v>
                </c:pt>
                <c:pt idx="8">
                  <c:v>43011</c:v>
                </c:pt>
                <c:pt idx="9">
                  <c:v>43012</c:v>
                </c:pt>
                <c:pt idx="10">
                  <c:v>43013</c:v>
                </c:pt>
                <c:pt idx="11">
                  <c:v>43014</c:v>
                </c:pt>
                <c:pt idx="12">
                  <c:v>43015</c:v>
                </c:pt>
                <c:pt idx="13">
                  <c:v>43016</c:v>
                </c:pt>
                <c:pt idx="14">
                  <c:v>43017</c:v>
                </c:pt>
                <c:pt idx="15">
                  <c:v>43018</c:v>
                </c:pt>
                <c:pt idx="16">
                  <c:v>43019</c:v>
                </c:pt>
                <c:pt idx="17">
                  <c:v>43020</c:v>
                </c:pt>
                <c:pt idx="18">
                  <c:v>43021</c:v>
                </c:pt>
                <c:pt idx="19">
                  <c:v>43022</c:v>
                </c:pt>
                <c:pt idx="20">
                  <c:v>43023</c:v>
                </c:pt>
                <c:pt idx="21">
                  <c:v>43024</c:v>
                </c:pt>
                <c:pt idx="22">
                  <c:v>43025</c:v>
                </c:pt>
                <c:pt idx="23">
                  <c:v>43026</c:v>
                </c:pt>
                <c:pt idx="24">
                  <c:v>43027</c:v>
                </c:pt>
                <c:pt idx="25">
                  <c:v>43028</c:v>
                </c:pt>
                <c:pt idx="26">
                  <c:v>43029</c:v>
                </c:pt>
                <c:pt idx="27">
                  <c:v>43030</c:v>
                </c:pt>
              </c:numCache>
            </c:numRef>
          </c:cat>
          <c:val>
            <c:numRef>
              <c:f>Sheet2!$C$4:$AD$4</c:f>
              <c:numCache>
                <c:formatCode>General</c:formatCode>
                <c:ptCount val="28"/>
                <c:pt idx="0">
                  <c:v>0</c:v>
                </c:pt>
                <c:pt idx="1">
                  <c:v>19</c:v>
                </c:pt>
                <c:pt idx="2">
                  <c:v>22</c:v>
                </c:pt>
                <c:pt idx="3">
                  <c:v>26</c:v>
                </c:pt>
                <c:pt idx="4">
                  <c:v>42</c:v>
                </c:pt>
                <c:pt idx="5">
                  <c:v>32</c:v>
                </c:pt>
                <c:pt idx="6">
                  <c:v>29</c:v>
                </c:pt>
                <c:pt idx="7">
                  <c:v>29</c:v>
                </c:pt>
                <c:pt idx="8">
                  <c:v>37</c:v>
                </c:pt>
                <c:pt idx="9">
                  <c:v>38</c:v>
                </c:pt>
                <c:pt idx="10">
                  <c:v>37</c:v>
                </c:pt>
                <c:pt idx="11">
                  <c:v>53</c:v>
                </c:pt>
                <c:pt idx="12">
                  <c:v>58</c:v>
                </c:pt>
                <c:pt idx="13">
                  <c:v>56</c:v>
                </c:pt>
                <c:pt idx="14">
                  <c:v>49</c:v>
                </c:pt>
                <c:pt idx="15">
                  <c:v>37</c:v>
                </c:pt>
                <c:pt idx="16">
                  <c:v>51</c:v>
                </c:pt>
                <c:pt idx="17">
                  <c:v>45</c:v>
                </c:pt>
                <c:pt idx="18">
                  <c:v>40</c:v>
                </c:pt>
                <c:pt idx="19">
                  <c:v>158</c:v>
                </c:pt>
                <c:pt idx="20">
                  <c:v>147</c:v>
                </c:pt>
                <c:pt idx="21">
                  <c:v>67</c:v>
                </c:pt>
                <c:pt idx="22">
                  <c:v>93</c:v>
                </c:pt>
                <c:pt idx="23">
                  <c:v>53</c:v>
                </c:pt>
                <c:pt idx="24">
                  <c:v>61</c:v>
                </c:pt>
                <c:pt idx="25">
                  <c:v>68</c:v>
                </c:pt>
                <c:pt idx="26">
                  <c:v>79</c:v>
                </c:pt>
                <c:pt idx="27">
                  <c:v>79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74634080"/>
        <c:axId val="274634640"/>
      </c:barChart>
      <c:dateAx>
        <c:axId val="27463408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4634640"/>
        <c:crosses val="autoZero"/>
        <c:auto val="1"/>
        <c:lblOffset val="100"/>
        <c:baseTimeUnit val="days"/>
      </c:dateAx>
      <c:valAx>
        <c:axId val="27463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463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342900</xdr:colOff>
      <xdr:row>11</xdr:row>
      <xdr:rowOff>9525</xdr:rowOff>
    </xdr:from>
    <xdr:to>
      <xdr:col>30</xdr:col>
      <xdr:colOff>323850</xdr:colOff>
      <xdr:row>41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5"/>
  <sheetViews>
    <sheetView workbookViewId="0">
      <selection activeCell="G10" sqref="G10"/>
    </sheetView>
  </sheetViews>
  <sheetFormatPr defaultRowHeight="13.5" x14ac:dyDescent="0.15"/>
  <cols>
    <col min="1" max="1" width="10.625" bestFit="1" customWidth="1"/>
    <col min="2" max="2" width="11.875" style="23" bestFit="1" customWidth="1"/>
    <col min="3" max="3" width="17.875" customWidth="1"/>
    <col min="4" max="4" width="18.125" bestFit="1" customWidth="1"/>
    <col min="5" max="5" width="10.625" bestFit="1" customWidth="1"/>
    <col min="6" max="6" width="10.625" style="50" customWidth="1"/>
    <col min="7" max="7" width="13.25" bestFit="1" customWidth="1"/>
    <col min="8" max="8" width="13.25" style="23" customWidth="1"/>
    <col min="9" max="9" width="13.25" bestFit="1" customWidth="1"/>
  </cols>
  <sheetData>
    <row r="1" spans="1:9" x14ac:dyDescent="0.15">
      <c r="D1" s="22"/>
      <c r="E1" s="22"/>
    </row>
    <row r="2" spans="1:9" x14ac:dyDescent="0.15">
      <c r="D2" s="22"/>
    </row>
    <row r="3" spans="1:9" x14ac:dyDescent="0.15">
      <c r="D3" s="22"/>
    </row>
    <row r="4" spans="1:9" x14ac:dyDescent="0.15">
      <c r="D4" s="22"/>
    </row>
    <row r="5" spans="1:9" x14ac:dyDescent="0.15">
      <c r="D5" s="22"/>
    </row>
    <row r="6" spans="1:9" x14ac:dyDescent="0.15">
      <c r="D6" s="22"/>
    </row>
    <row r="8" spans="1:9" ht="16.5" x14ac:dyDescent="0.15">
      <c r="A8" s="24" t="s">
        <v>17</v>
      </c>
      <c r="B8" s="24" t="s">
        <v>19</v>
      </c>
      <c r="C8" s="24" t="s">
        <v>18</v>
      </c>
      <c r="D8" s="24" t="s">
        <v>22</v>
      </c>
      <c r="E8" s="24" t="s">
        <v>16</v>
      </c>
      <c r="F8" s="24" t="s">
        <v>39</v>
      </c>
      <c r="G8" s="24" t="s">
        <v>20</v>
      </c>
      <c r="H8" s="29" t="s">
        <v>23</v>
      </c>
      <c r="I8" s="29" t="s">
        <v>21</v>
      </c>
    </row>
    <row r="9" spans="1:9" ht="16.5" x14ac:dyDescent="0.15">
      <c r="A9" s="25">
        <v>5</v>
      </c>
      <c r="B9" s="27">
        <v>0.89470000000000005</v>
      </c>
      <c r="C9" s="26">
        <f>C14*B9</f>
        <v>203.99160000000001</v>
      </c>
      <c r="D9" s="26">
        <f>C9*A9</f>
        <v>1019.9580000000001</v>
      </c>
      <c r="E9" s="30">
        <f>SUM(D9:D13)/C14</f>
        <v>4.7279000000000009</v>
      </c>
      <c r="F9" s="57">
        <v>9.5999999999999992E-3</v>
      </c>
      <c r="G9" s="26">
        <v>100</v>
      </c>
      <c r="H9" s="32">
        <f>(G9+C9)*A9</f>
        <v>1519.9580000000001</v>
      </c>
      <c r="I9" s="33">
        <f>H14/(G14+C14)</f>
        <v>4.8108573170731717</v>
      </c>
    </row>
    <row r="10" spans="1:9" ht="16.5" x14ac:dyDescent="0.15">
      <c r="A10" s="25">
        <v>4</v>
      </c>
      <c r="B10" s="27">
        <v>2.63E-2</v>
      </c>
      <c r="C10" s="26">
        <f>C14*B10</f>
        <v>5.9964000000000004</v>
      </c>
      <c r="D10" s="26">
        <f>C10*A10</f>
        <v>23.985600000000002</v>
      </c>
      <c r="E10" s="25"/>
      <c r="F10" s="25"/>
      <c r="G10" s="26"/>
      <c r="H10" s="32">
        <f t="shared" ref="H10:H13" si="0">(G10+C10)*A10</f>
        <v>23.985600000000002</v>
      </c>
      <c r="I10" s="31"/>
    </row>
    <row r="11" spans="1:9" ht="16.5" x14ac:dyDescent="0.15">
      <c r="A11" s="25">
        <v>3</v>
      </c>
      <c r="B11" s="27">
        <v>3.0700000000000002E-2</v>
      </c>
      <c r="C11" s="26">
        <f>C14*B11</f>
        <v>6.9996</v>
      </c>
      <c r="D11" s="26">
        <f>C11*A11</f>
        <v>20.998799999999999</v>
      </c>
      <c r="E11" s="25"/>
      <c r="F11" s="25"/>
      <c r="G11" s="26"/>
      <c r="H11" s="32">
        <f t="shared" si="0"/>
        <v>20.998799999999999</v>
      </c>
      <c r="I11" s="31"/>
    </row>
    <row r="12" spans="1:9" ht="16.5" x14ac:dyDescent="0.15">
      <c r="A12" s="25">
        <v>2</v>
      </c>
      <c r="B12" s="27">
        <v>8.8000000000000005E-3</v>
      </c>
      <c r="C12" s="26">
        <f>C14*B12</f>
        <v>2.0064000000000002</v>
      </c>
      <c r="D12" s="26">
        <f>C12*A12</f>
        <v>4.0128000000000004</v>
      </c>
      <c r="E12" s="25"/>
      <c r="F12" s="25"/>
      <c r="G12" s="26"/>
      <c r="H12" s="32">
        <f t="shared" si="0"/>
        <v>4.0128000000000004</v>
      </c>
      <c r="I12" s="31"/>
    </row>
    <row r="13" spans="1:9" ht="16.5" x14ac:dyDescent="0.15">
      <c r="A13" s="25">
        <v>1</v>
      </c>
      <c r="B13" s="27">
        <v>3.95E-2</v>
      </c>
      <c r="C13" s="26">
        <f>C14*B13</f>
        <v>9.0060000000000002</v>
      </c>
      <c r="D13" s="26">
        <f>C13*A13</f>
        <v>9.0060000000000002</v>
      </c>
      <c r="E13" s="25"/>
      <c r="F13" s="25"/>
      <c r="G13" s="26"/>
      <c r="H13" s="32">
        <f t="shared" si="0"/>
        <v>9.0060000000000002</v>
      </c>
      <c r="I13" s="31"/>
    </row>
    <row r="14" spans="1:9" ht="16.5" x14ac:dyDescent="0.15">
      <c r="A14" s="25" t="s">
        <v>24</v>
      </c>
      <c r="B14" s="25"/>
      <c r="C14" s="25">
        <v>228</v>
      </c>
      <c r="D14" s="26">
        <f>SUM(D9:D13)</f>
        <v>1077.9612000000002</v>
      </c>
      <c r="E14" s="25"/>
      <c r="F14" s="25"/>
      <c r="G14" s="26">
        <f>SUM(G9:G13)</f>
        <v>100</v>
      </c>
      <c r="H14" s="32">
        <f>SUM(H9:H13)</f>
        <v>1577.9612000000002</v>
      </c>
      <c r="I14" s="31"/>
    </row>
    <row r="15" spans="1:9" x14ac:dyDescent="0.15">
      <c r="G15" s="28"/>
    </row>
  </sheetData>
  <phoneticPr fontId="9" type="noConversion"/>
  <pageMargins left="0.7" right="0.7" top="0.75" bottom="0.75" header="0.3" footer="0.3"/>
  <pageSetup paperSize="9" orientation="portrait" horizont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zoomScaleNormal="100" workbookViewId="0">
      <selection activeCell="B7" sqref="B7"/>
    </sheetView>
  </sheetViews>
  <sheetFormatPr defaultColWidth="9" defaultRowHeight="13.5" x14ac:dyDescent="0.15"/>
  <cols>
    <col min="1" max="1" width="9.75" customWidth="1"/>
    <col min="2" max="2" width="16.5" customWidth="1"/>
    <col min="3" max="3" width="27.75" bestFit="1" customWidth="1"/>
    <col min="4" max="4" width="9.375" bestFit="1" customWidth="1"/>
    <col min="5" max="5" width="6.125" customWidth="1"/>
    <col min="6" max="6" width="8" customWidth="1"/>
    <col min="7" max="7" width="12.25" customWidth="1"/>
    <col min="8" max="8" width="9.25" bestFit="1" customWidth="1"/>
    <col min="9" max="9" width="6.75" bestFit="1" customWidth="1"/>
    <col min="10" max="10" width="11" customWidth="1"/>
    <col min="11" max="13" width="10.5" bestFit="1" customWidth="1"/>
    <col min="14" max="14" width="9.5" bestFit="1" customWidth="1"/>
  </cols>
  <sheetData>
    <row r="1" spans="1:13" ht="37.5" customHeight="1" x14ac:dyDescent="0.15">
      <c r="A1" s="40" t="s">
        <v>6</v>
      </c>
      <c r="B1" s="40"/>
      <c r="C1" s="40"/>
      <c r="D1" s="40"/>
      <c r="E1" s="40"/>
      <c r="F1" s="46" t="s">
        <v>66</v>
      </c>
      <c r="G1" s="43"/>
      <c r="H1" s="43"/>
      <c r="I1" s="45"/>
      <c r="J1" s="43"/>
    </row>
    <row r="2" spans="1:13" s="1" customFormat="1" ht="20.100000000000001" customHeight="1" x14ac:dyDescent="0.15">
      <c r="A2" s="2" t="s">
        <v>7</v>
      </c>
      <c r="B2" s="13" t="s">
        <v>14</v>
      </c>
      <c r="C2" s="3" t="s">
        <v>2</v>
      </c>
      <c r="D2" s="4" t="s">
        <v>38</v>
      </c>
      <c r="E2" s="5" t="s">
        <v>4</v>
      </c>
      <c r="F2" s="64" t="s">
        <v>41</v>
      </c>
      <c r="G2" s="65"/>
      <c r="J2" s="41"/>
    </row>
    <row r="3" spans="1:13" ht="20.100000000000001" customHeight="1" x14ac:dyDescent="0.15">
      <c r="A3" s="6" t="s">
        <v>0</v>
      </c>
      <c r="B3" s="7" t="s">
        <v>1</v>
      </c>
      <c r="C3" s="7" t="s">
        <v>3</v>
      </c>
      <c r="D3" s="7" t="s">
        <v>28</v>
      </c>
      <c r="E3" s="7" t="s">
        <v>8</v>
      </c>
      <c r="F3" s="48" t="s">
        <v>9</v>
      </c>
      <c r="G3" s="49"/>
      <c r="H3" s="51" t="s">
        <v>32</v>
      </c>
      <c r="I3" s="48" t="s">
        <v>30</v>
      </c>
      <c r="J3" s="48" t="s">
        <v>31</v>
      </c>
      <c r="K3" s="58">
        <v>10000</v>
      </c>
      <c r="L3" s="58">
        <f>K3-SUM(D4:D11)</f>
        <v>190</v>
      </c>
      <c r="M3" s="58"/>
    </row>
    <row r="4" spans="1:13" s="52" customFormat="1" ht="25.5" customHeight="1" x14ac:dyDescent="0.15">
      <c r="A4" s="53">
        <v>1251537</v>
      </c>
      <c r="B4" s="54" t="s">
        <v>63</v>
      </c>
      <c r="C4" s="54" t="s">
        <v>64</v>
      </c>
      <c r="D4" s="44">
        <f>4245+10</f>
        <v>4255</v>
      </c>
      <c r="E4" s="53" t="s">
        <v>40</v>
      </c>
      <c r="F4" s="66" t="s">
        <v>29</v>
      </c>
      <c r="G4" s="67"/>
      <c r="H4" s="34">
        <v>43202</v>
      </c>
      <c r="I4" s="53">
        <v>4245</v>
      </c>
      <c r="J4" s="55">
        <f t="shared" ref="J4" si="0">D4-I4</f>
        <v>10</v>
      </c>
      <c r="L4" s="62"/>
      <c r="M4" s="62"/>
    </row>
    <row r="5" spans="1:13" s="47" customFormat="1" ht="25.5" customHeight="1" x14ac:dyDescent="0.15">
      <c r="A5" s="53">
        <v>1256496</v>
      </c>
      <c r="B5" s="56" t="s">
        <v>65</v>
      </c>
      <c r="C5" s="56" t="s">
        <v>67</v>
      </c>
      <c r="D5" s="44">
        <f>2978+20</f>
        <v>2998</v>
      </c>
      <c r="E5" s="53" t="s">
        <v>40</v>
      </c>
      <c r="F5" s="66" t="s">
        <v>29</v>
      </c>
      <c r="G5" s="67"/>
      <c r="H5" s="34">
        <v>43210</v>
      </c>
      <c r="I5" s="53">
        <v>2978</v>
      </c>
      <c r="J5" s="55">
        <f t="shared" ref="J5:J11" si="1">D5-I5</f>
        <v>20</v>
      </c>
    </row>
    <row r="6" spans="1:13" s="47" customFormat="1" ht="25.5" customHeight="1" x14ac:dyDescent="0.15">
      <c r="A6" s="53">
        <v>1266162</v>
      </c>
      <c r="B6" s="56" t="s">
        <v>68</v>
      </c>
      <c r="C6" s="56" t="s">
        <v>70</v>
      </c>
      <c r="D6" s="44">
        <f>2547+10</f>
        <v>2557</v>
      </c>
      <c r="E6" s="53" t="s">
        <v>40</v>
      </c>
      <c r="F6" s="66" t="s">
        <v>29</v>
      </c>
      <c r="G6" s="67"/>
      <c r="H6" s="34">
        <v>43229</v>
      </c>
      <c r="I6" s="53">
        <v>2547</v>
      </c>
      <c r="J6" s="55">
        <f t="shared" si="1"/>
        <v>10</v>
      </c>
      <c r="K6" s="20" t="s">
        <v>69</v>
      </c>
    </row>
    <row r="7" spans="1:13" s="47" customFormat="1" ht="25.5" customHeight="1" x14ac:dyDescent="0.15">
      <c r="A7" s="53"/>
      <c r="B7" s="56"/>
      <c r="C7" s="56"/>
      <c r="D7" s="44"/>
      <c r="E7" s="53"/>
      <c r="F7" s="66"/>
      <c r="G7" s="67"/>
      <c r="H7" s="34"/>
      <c r="I7" s="53"/>
      <c r="J7" s="55">
        <f t="shared" si="1"/>
        <v>0</v>
      </c>
    </row>
    <row r="8" spans="1:13" s="39" customFormat="1" ht="20.100000000000001" customHeight="1" x14ac:dyDescent="0.15">
      <c r="A8" s="53"/>
      <c r="B8" s="56"/>
      <c r="C8" s="56"/>
      <c r="D8" s="44"/>
      <c r="E8" s="53"/>
      <c r="F8" s="66"/>
      <c r="G8" s="67"/>
      <c r="H8" s="34"/>
      <c r="I8" s="53"/>
      <c r="J8" s="55">
        <f t="shared" si="1"/>
        <v>0</v>
      </c>
    </row>
    <row r="9" spans="1:13" s="47" customFormat="1" ht="25.5" customHeight="1" x14ac:dyDescent="0.15">
      <c r="A9" s="53"/>
      <c r="B9" s="56"/>
      <c r="C9" s="56"/>
      <c r="D9" s="44"/>
      <c r="E9" s="53"/>
      <c r="F9" s="66"/>
      <c r="G9" s="67"/>
      <c r="H9" s="34"/>
      <c r="I9" s="53"/>
      <c r="J9" s="55">
        <f t="shared" si="1"/>
        <v>0</v>
      </c>
    </row>
    <row r="10" spans="1:13" s="47" customFormat="1" ht="25.5" customHeight="1" x14ac:dyDescent="0.15">
      <c r="A10" s="53"/>
      <c r="B10" s="56"/>
      <c r="C10" s="56"/>
      <c r="D10" s="44"/>
      <c r="E10" s="53"/>
      <c r="F10" s="66"/>
      <c r="G10" s="67"/>
      <c r="H10" s="34"/>
      <c r="I10" s="53"/>
      <c r="J10" s="55">
        <f t="shared" si="1"/>
        <v>0</v>
      </c>
    </row>
    <row r="11" spans="1:13" s="47" customFormat="1" ht="25.5" customHeight="1" x14ac:dyDescent="0.15">
      <c r="A11" s="53"/>
      <c r="B11" s="56"/>
      <c r="C11" s="56"/>
      <c r="D11" s="44"/>
      <c r="E11" s="53"/>
      <c r="F11" s="66"/>
      <c r="G11" s="67"/>
      <c r="H11" s="34"/>
      <c r="I11" s="53"/>
      <c r="J11" s="55">
        <f t="shared" si="1"/>
        <v>0</v>
      </c>
    </row>
    <row r="12" spans="1:13" s="35" customFormat="1" ht="20.100000000000001" customHeight="1" x14ac:dyDescent="0.15">
      <c r="A12" s="12"/>
      <c r="B12" s="17"/>
      <c r="C12" s="19" t="s">
        <v>25</v>
      </c>
      <c r="D12" s="18">
        <f>SUM(J4:J11)</f>
        <v>40</v>
      </c>
      <c r="E12" s="18"/>
      <c r="F12" s="36"/>
      <c r="G12" s="37"/>
      <c r="H12" s="34"/>
      <c r="I12" s="12"/>
      <c r="J12" s="42"/>
    </row>
    <row r="13" spans="1:13" s="35" customFormat="1" ht="20.100000000000001" customHeight="1" x14ac:dyDescent="0.15">
      <c r="A13" s="12"/>
      <c r="B13" s="17"/>
      <c r="C13" s="19" t="s">
        <v>26</v>
      </c>
      <c r="D13" s="18">
        <v>250000</v>
      </c>
      <c r="E13" s="18"/>
      <c r="F13" s="36"/>
      <c r="G13" s="37"/>
      <c r="H13" s="34"/>
      <c r="I13" s="12"/>
      <c r="J13" s="42"/>
    </row>
    <row r="14" spans="1:13" s="35" customFormat="1" ht="20.100000000000001" customHeight="1" x14ac:dyDescent="0.15">
      <c r="A14" s="12"/>
      <c r="B14" s="17"/>
      <c r="C14" s="19" t="s">
        <v>27</v>
      </c>
      <c r="D14" s="18">
        <f>D13-SUM(D4:D11)</f>
        <v>240190</v>
      </c>
      <c r="E14" s="18"/>
      <c r="F14" s="36"/>
      <c r="G14" s="37"/>
      <c r="H14" s="34"/>
      <c r="I14" s="12"/>
      <c r="J14" s="42"/>
    </row>
    <row r="15" spans="1:13" s="14" customFormat="1" ht="20.100000000000001" customHeight="1" x14ac:dyDescent="0.15">
      <c r="A15" s="12"/>
      <c r="B15" s="17"/>
      <c r="C15" s="19" t="s">
        <v>15</v>
      </c>
      <c r="D15" s="18"/>
      <c r="E15" s="18"/>
      <c r="F15" s="15"/>
      <c r="G15" s="16"/>
      <c r="H15" s="21"/>
      <c r="I15" s="21"/>
      <c r="J15" s="42"/>
    </row>
    <row r="16" spans="1:13" ht="20.100000000000001" customHeight="1" x14ac:dyDescent="0.15">
      <c r="A16" s="8" t="s">
        <v>5</v>
      </c>
      <c r="B16" s="9" t="s">
        <v>10</v>
      </c>
      <c r="C16" s="68" t="s">
        <v>11</v>
      </c>
      <c r="D16" s="69"/>
      <c r="E16" s="10" t="s">
        <v>12</v>
      </c>
      <c r="F16" s="70" t="s">
        <v>13</v>
      </c>
      <c r="G16" s="70"/>
      <c r="I16" s="38"/>
      <c r="J16" s="42"/>
    </row>
    <row r="17" spans="1:10" x14ac:dyDescent="0.15">
      <c r="A17" s="11"/>
      <c r="J17" s="42"/>
    </row>
  </sheetData>
  <autoFilter ref="A1:J17"/>
  <mergeCells count="11">
    <mergeCell ref="F2:G2"/>
    <mergeCell ref="F4:G4"/>
    <mergeCell ref="C16:D16"/>
    <mergeCell ref="F16:G16"/>
    <mergeCell ref="F11:G11"/>
    <mergeCell ref="F5:G5"/>
    <mergeCell ref="F10:G10"/>
    <mergeCell ref="F9:G9"/>
    <mergeCell ref="F8:G8"/>
    <mergeCell ref="F7:G7"/>
    <mergeCell ref="F6:G6"/>
  </mergeCells>
  <phoneticPr fontId="6" type="noConversion"/>
  <pageMargins left="1" right="1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"/>
  <sheetViews>
    <sheetView topLeftCell="C2" workbookViewId="0">
      <selection activeCell="E3" sqref="E3"/>
    </sheetView>
  </sheetViews>
  <sheetFormatPr defaultRowHeight="13.5" x14ac:dyDescent="0.15"/>
  <cols>
    <col min="1" max="2" width="9" style="50"/>
  </cols>
  <sheetData>
    <row r="1" spans="1:31" x14ac:dyDescent="0.15">
      <c r="C1" s="63">
        <v>43003</v>
      </c>
      <c r="D1" s="63">
        <v>43004</v>
      </c>
      <c r="E1" s="63">
        <v>43005</v>
      </c>
      <c r="F1" s="63">
        <v>43006</v>
      </c>
      <c r="G1" s="63">
        <v>43007</v>
      </c>
      <c r="H1" s="63">
        <v>43008</v>
      </c>
      <c r="I1" s="63">
        <v>43009</v>
      </c>
      <c r="J1" s="63">
        <v>43010</v>
      </c>
      <c r="K1" s="63">
        <v>43011</v>
      </c>
      <c r="L1" s="63">
        <v>43012</v>
      </c>
      <c r="M1" s="63">
        <v>43013</v>
      </c>
      <c r="N1" s="63">
        <v>43014</v>
      </c>
      <c r="O1" s="63">
        <v>43015</v>
      </c>
      <c r="P1" s="63">
        <v>43016</v>
      </c>
      <c r="Q1" s="63">
        <v>43017</v>
      </c>
      <c r="R1" s="63">
        <v>43018</v>
      </c>
      <c r="S1" s="63">
        <v>43019</v>
      </c>
      <c r="T1" s="63">
        <v>43020</v>
      </c>
      <c r="U1" s="63">
        <v>43021</v>
      </c>
      <c r="V1" s="63">
        <v>43022</v>
      </c>
      <c r="W1" s="63">
        <v>43023</v>
      </c>
      <c r="X1" s="63">
        <v>43024</v>
      </c>
      <c r="Y1" s="63">
        <v>43025</v>
      </c>
      <c r="Z1" s="63">
        <v>43026</v>
      </c>
      <c r="AA1" s="63">
        <v>43027</v>
      </c>
      <c r="AB1" s="63">
        <v>43028</v>
      </c>
      <c r="AC1" s="63">
        <v>43029</v>
      </c>
      <c r="AD1" s="63">
        <v>43030</v>
      </c>
      <c r="AE1" s="63">
        <v>43031</v>
      </c>
    </row>
    <row r="2" spans="1:31" x14ac:dyDescent="0.15">
      <c r="A2" s="71" t="s">
        <v>59</v>
      </c>
      <c r="B2" s="20" t="s">
        <v>60</v>
      </c>
      <c r="C2">
        <v>122</v>
      </c>
      <c r="D2">
        <v>134</v>
      </c>
      <c r="E2">
        <v>290</v>
      </c>
      <c r="F2">
        <v>614</v>
      </c>
      <c r="G2">
        <v>713</v>
      </c>
      <c r="H2">
        <v>771</v>
      </c>
      <c r="I2">
        <v>1006</v>
      </c>
      <c r="J2">
        <v>801</v>
      </c>
      <c r="K2">
        <v>904</v>
      </c>
      <c r="L2">
        <v>889</v>
      </c>
      <c r="M2">
        <v>709</v>
      </c>
      <c r="N2">
        <v>609</v>
      </c>
      <c r="O2">
        <v>575</v>
      </c>
      <c r="P2">
        <v>743</v>
      </c>
      <c r="Q2">
        <v>470</v>
      </c>
      <c r="R2">
        <v>413</v>
      </c>
      <c r="S2">
        <v>534</v>
      </c>
      <c r="T2">
        <v>498</v>
      </c>
      <c r="U2">
        <v>398</v>
      </c>
      <c r="V2">
        <v>446</v>
      </c>
      <c r="W2">
        <v>483</v>
      </c>
      <c r="X2">
        <v>523</v>
      </c>
      <c r="Y2">
        <v>350</v>
      </c>
      <c r="Z2">
        <v>316</v>
      </c>
      <c r="AA2">
        <v>375</v>
      </c>
      <c r="AB2">
        <v>298</v>
      </c>
      <c r="AC2">
        <v>406</v>
      </c>
      <c r="AD2">
        <v>445</v>
      </c>
    </row>
    <row r="3" spans="1:31" x14ac:dyDescent="0.15">
      <c r="A3" s="71"/>
      <c r="B3" s="20" t="s">
        <v>61</v>
      </c>
      <c r="C3">
        <v>18</v>
      </c>
      <c r="D3">
        <v>44</v>
      </c>
      <c r="E3">
        <v>105</v>
      </c>
      <c r="F3">
        <v>149</v>
      </c>
      <c r="G3">
        <v>149</v>
      </c>
      <c r="H3">
        <v>188</v>
      </c>
      <c r="I3">
        <v>190</v>
      </c>
      <c r="J3">
        <v>218</v>
      </c>
      <c r="K3">
        <v>296</v>
      </c>
      <c r="L3">
        <v>377</v>
      </c>
      <c r="M3">
        <v>328</v>
      </c>
      <c r="N3">
        <v>465</v>
      </c>
      <c r="O3">
        <v>1577</v>
      </c>
      <c r="P3">
        <v>1051</v>
      </c>
      <c r="Q3">
        <v>649</v>
      </c>
      <c r="R3">
        <v>714</v>
      </c>
      <c r="S3">
        <v>810</v>
      </c>
      <c r="T3">
        <v>892</v>
      </c>
      <c r="U3">
        <v>545</v>
      </c>
      <c r="V3">
        <v>1038</v>
      </c>
      <c r="W3">
        <v>1392</v>
      </c>
      <c r="X3">
        <v>1441</v>
      </c>
      <c r="Y3">
        <v>1387</v>
      </c>
      <c r="Z3">
        <v>697</v>
      </c>
      <c r="AA3">
        <v>1016</v>
      </c>
      <c r="AB3">
        <v>1406</v>
      </c>
      <c r="AC3">
        <v>1761</v>
      </c>
      <c r="AD3">
        <v>2180</v>
      </c>
    </row>
    <row r="4" spans="1:31" x14ac:dyDescent="0.15">
      <c r="A4" s="20" t="s">
        <v>62</v>
      </c>
      <c r="C4">
        <v>0</v>
      </c>
      <c r="D4">
        <v>19</v>
      </c>
      <c r="E4">
        <v>22</v>
      </c>
      <c r="F4">
        <v>26</v>
      </c>
      <c r="G4">
        <v>42</v>
      </c>
      <c r="H4">
        <v>32</v>
      </c>
      <c r="I4">
        <v>29</v>
      </c>
      <c r="J4">
        <v>29</v>
      </c>
      <c r="K4">
        <v>37</v>
      </c>
      <c r="L4">
        <v>38</v>
      </c>
      <c r="M4">
        <v>37</v>
      </c>
      <c r="N4">
        <v>53</v>
      </c>
      <c r="O4">
        <v>58</v>
      </c>
      <c r="P4">
        <v>56</v>
      </c>
      <c r="Q4">
        <v>49</v>
      </c>
      <c r="R4">
        <v>37</v>
      </c>
      <c r="S4">
        <v>51</v>
      </c>
      <c r="T4">
        <v>45</v>
      </c>
      <c r="U4">
        <v>40</v>
      </c>
      <c r="V4">
        <v>158</v>
      </c>
      <c r="W4">
        <v>147</v>
      </c>
      <c r="X4">
        <v>67</v>
      </c>
      <c r="Y4">
        <v>93</v>
      </c>
      <c r="Z4">
        <v>53</v>
      </c>
      <c r="AA4">
        <v>61</v>
      </c>
      <c r="AB4">
        <v>68</v>
      </c>
      <c r="AC4">
        <v>79</v>
      </c>
      <c r="AD4">
        <v>79</v>
      </c>
    </row>
  </sheetData>
  <mergeCells count="1">
    <mergeCell ref="A2:A3"/>
  </mergeCells>
  <phoneticPr fontId="6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C17" sqref="C17"/>
    </sheetView>
  </sheetViews>
  <sheetFormatPr defaultRowHeight="13.5" x14ac:dyDescent="0.15"/>
  <cols>
    <col min="1" max="1" width="13.75" customWidth="1"/>
    <col min="2" max="2" width="17" customWidth="1"/>
    <col min="3" max="3" width="29.875" customWidth="1"/>
    <col min="4" max="4" width="14.5" customWidth="1"/>
  </cols>
  <sheetData>
    <row r="1" spans="1:6" ht="14.25" x14ac:dyDescent="0.15">
      <c r="A1" s="73" t="s">
        <v>42</v>
      </c>
      <c r="B1" s="73" t="s">
        <v>43</v>
      </c>
      <c r="C1" s="73"/>
      <c r="D1" s="84" t="s">
        <v>44</v>
      </c>
    </row>
    <row r="2" spans="1:6" ht="14.25" x14ac:dyDescent="0.15">
      <c r="A2" s="73"/>
      <c r="B2" s="60" t="s">
        <v>45</v>
      </c>
      <c r="C2" s="60" t="s">
        <v>46</v>
      </c>
      <c r="D2" s="86"/>
    </row>
    <row r="3" spans="1:6" ht="14.25" customHeight="1" x14ac:dyDescent="0.15">
      <c r="A3" s="72" t="s">
        <v>47</v>
      </c>
      <c r="B3" s="72" t="s">
        <v>48</v>
      </c>
      <c r="C3" s="87" t="s">
        <v>57</v>
      </c>
      <c r="D3" s="84" t="s">
        <v>49</v>
      </c>
    </row>
    <row r="4" spans="1:6" ht="14.25" customHeight="1" x14ac:dyDescent="0.15">
      <c r="A4" s="72"/>
      <c r="B4" s="72"/>
      <c r="C4" s="88"/>
      <c r="D4" s="85"/>
    </row>
    <row r="5" spans="1:6" ht="14.25" x14ac:dyDescent="0.15">
      <c r="A5" s="60" t="s">
        <v>50</v>
      </c>
      <c r="B5" s="60" t="s">
        <v>48</v>
      </c>
      <c r="C5" s="60" t="s">
        <v>51</v>
      </c>
      <c r="D5" s="86"/>
    </row>
    <row r="10" spans="1:6" ht="14.25" x14ac:dyDescent="0.15">
      <c r="A10" s="73" t="s">
        <v>42</v>
      </c>
      <c r="B10" s="73" t="s">
        <v>43</v>
      </c>
      <c r="C10" s="73"/>
      <c r="D10" s="73"/>
      <c r="E10" s="74" t="s">
        <v>44</v>
      </c>
      <c r="F10" s="75"/>
    </row>
    <row r="11" spans="1:6" ht="14.25" x14ac:dyDescent="0.15">
      <c r="A11" s="73"/>
      <c r="B11" s="59" t="s">
        <v>45</v>
      </c>
      <c r="C11" s="73" t="s">
        <v>46</v>
      </c>
      <c r="D11" s="73"/>
      <c r="E11" s="76"/>
      <c r="F11" s="77"/>
    </row>
    <row r="12" spans="1:6" ht="28.5" x14ac:dyDescent="0.15">
      <c r="A12" s="60" t="s">
        <v>52</v>
      </c>
      <c r="B12" s="61">
        <v>0.04</v>
      </c>
      <c r="C12" s="82" t="s">
        <v>58</v>
      </c>
      <c r="D12" s="83"/>
      <c r="E12" s="78" t="s">
        <v>53</v>
      </c>
      <c r="F12" s="75"/>
    </row>
    <row r="13" spans="1:6" ht="28.5" x14ac:dyDescent="0.15">
      <c r="A13" s="60" t="s">
        <v>54</v>
      </c>
      <c r="B13" s="61">
        <v>0.04</v>
      </c>
      <c r="C13" s="72" t="s">
        <v>51</v>
      </c>
      <c r="D13" s="72"/>
      <c r="E13" s="79"/>
      <c r="F13" s="80"/>
    </row>
    <row r="14" spans="1:6" ht="14.25" x14ac:dyDescent="0.15">
      <c r="A14" s="60" t="s">
        <v>55</v>
      </c>
      <c r="B14" s="60" t="s">
        <v>56</v>
      </c>
      <c r="C14" s="72"/>
      <c r="D14" s="72"/>
      <c r="E14" s="81"/>
      <c r="F14" s="77"/>
    </row>
  </sheetData>
  <mergeCells count="15">
    <mergeCell ref="A10:A11"/>
    <mergeCell ref="C11:D11"/>
    <mergeCell ref="C12:D12"/>
    <mergeCell ref="A1:A2"/>
    <mergeCell ref="B1:C1"/>
    <mergeCell ref="A3:A4"/>
    <mergeCell ref="B3:B4"/>
    <mergeCell ref="D3:D5"/>
    <mergeCell ref="D1:D2"/>
    <mergeCell ref="C3:C4"/>
    <mergeCell ref="C13:D13"/>
    <mergeCell ref="C14:D14"/>
    <mergeCell ref="B10:D10"/>
    <mergeCell ref="E10:F11"/>
    <mergeCell ref="E12:F14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32" sqref="D32"/>
    </sheetView>
  </sheetViews>
  <sheetFormatPr defaultRowHeight="13.5" x14ac:dyDescent="0.15"/>
  <cols>
    <col min="4" max="4" width="11" bestFit="1" customWidth="1"/>
  </cols>
  <sheetData>
    <row r="1" spans="1:4" x14ac:dyDescent="0.15">
      <c r="A1" s="20" t="s">
        <v>33</v>
      </c>
      <c r="B1" s="20" t="s">
        <v>34</v>
      </c>
      <c r="C1" s="20" t="s">
        <v>35</v>
      </c>
      <c r="D1" s="20" t="s">
        <v>37</v>
      </c>
    </row>
    <row r="2" spans="1:4" x14ac:dyDescent="0.15">
      <c r="A2" s="20" t="s">
        <v>36</v>
      </c>
      <c r="B2">
        <v>60000</v>
      </c>
      <c r="C2">
        <f>SUM(虚拟交易退款!D4:D11)</f>
        <v>9810</v>
      </c>
      <c r="D2">
        <f>B2-C2</f>
        <v>50190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动态得分计算器</vt:lpstr>
      <vt:lpstr>虚拟交易退款</vt:lpstr>
      <vt:lpstr>Sheet2</vt:lpstr>
      <vt:lpstr>Sheet1</vt:lpstr>
      <vt:lpstr>刷单剩余款核对</vt:lpstr>
      <vt:lpstr>虚拟交易退款!Print_Area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xuchen</dc:creator>
  <cp:lastModifiedBy>Yijia</cp:lastModifiedBy>
  <cp:lastPrinted>2014-11-28T03:42:54Z</cp:lastPrinted>
  <dcterms:created xsi:type="dcterms:W3CDTF">2013-05-27T11:48:00Z</dcterms:created>
  <dcterms:modified xsi:type="dcterms:W3CDTF">2018-05-11T01:05:25Z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2052-9.1.0.4047</vt:lpwstr>
  </property>
</Properties>
</file>