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udiy\Downloads\"/>
    </mc:Choice>
  </mc:AlternateContent>
  <bookViews>
    <workbookView xWindow="0" yWindow="0" windowWidth="19200" windowHeight="7050" firstSheet="3" activeTab="6"/>
    <workbookView xWindow="0" yWindow="0" windowWidth="19200" windowHeight="7050" firstSheet="3" activeTab="6"/>
  </bookViews>
  <sheets>
    <sheet name="S-IC" sheetId="1" r:id="rId1"/>
    <sheet name="S-II + Tour de svgde" sheetId="2" r:id="rId2"/>
    <sheet name="S-IVB + Case à équipements" sheetId="3" r:id="rId3"/>
    <sheet name="Payload" sheetId="5" r:id="rId4"/>
    <sheet name="Lanceur" sheetId="4" r:id="rId5"/>
    <sheet name="Traj ref" sheetId="6" r:id="rId6"/>
    <sheet name="matlab" sheetId="7" r:id="rId7"/>
    <sheet name="Graphique" sheetId="11" r:id="rId8"/>
    <sheet name="Feuil2" sheetId="10" r:id="rId9"/>
  </sheets>
  <definedNames>
    <definedName name="lbf">4.4482216</definedName>
    <definedName name="lbm">0.45359237</definedName>
  </definedNames>
  <calcPr calcId="162913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D4" i="7"/>
  <c r="A368" i="6"/>
  <c r="K3" i="7"/>
  <c r="H3" i="7"/>
  <c r="K2" i="7"/>
  <c r="H2" i="7"/>
  <c r="E2" i="7"/>
  <c r="D3" i="7"/>
  <c r="E3" i="7" s="1"/>
  <c r="A170" i="6"/>
  <c r="A168" i="6"/>
  <c r="A446" i="6"/>
  <c r="A366" i="6" l="1"/>
  <c r="G4" i="7" l="1"/>
  <c r="M3" i="7"/>
  <c r="J3" i="7"/>
  <c r="G3" i="7"/>
  <c r="M2" i="7"/>
  <c r="J2" i="7"/>
  <c r="G2" i="7"/>
  <c r="B5" i="7"/>
  <c r="N4" i="7"/>
  <c r="F4" i="7"/>
  <c r="C4" i="7"/>
  <c r="B4" i="7"/>
  <c r="N3" i="7"/>
  <c r="L3" i="7"/>
  <c r="I3" i="7"/>
  <c r="F3" i="7"/>
  <c r="C3" i="7"/>
  <c r="B3" i="7"/>
  <c r="N2" i="7"/>
  <c r="L2" i="7"/>
  <c r="I2" i="7"/>
  <c r="F2" i="7"/>
  <c r="C2" i="7"/>
  <c r="B2" i="7"/>
  <c r="AA4" i="6" l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3" i="6"/>
  <c r="H8" i="3" l="1"/>
  <c r="H7" i="3"/>
  <c r="H12" i="2"/>
  <c r="H11" i="2"/>
  <c r="H10" i="2"/>
  <c r="H9" i="2"/>
  <c r="H8" i="2"/>
  <c r="H7" i="2"/>
  <c r="H11" i="1"/>
  <c r="H7" i="1"/>
  <c r="C9" i="4"/>
  <c r="B9" i="5"/>
  <c r="C3" i="2"/>
  <c r="C7" i="5"/>
  <c r="B2" i="3"/>
  <c r="B3" i="3" s="1"/>
  <c r="C2" i="5"/>
  <c r="C3" i="5"/>
  <c r="C4" i="5"/>
  <c r="C5" i="5"/>
  <c r="C6" i="5"/>
  <c r="C1" i="5"/>
  <c r="C3" i="1"/>
  <c r="D13" i="4"/>
  <c r="D12" i="4"/>
  <c r="D2" i="4"/>
  <c r="B2" i="4"/>
  <c r="G7" i="3"/>
  <c r="F7" i="3" s="1"/>
  <c r="F8" i="3" s="1"/>
  <c r="G8" i="3" s="1"/>
  <c r="C8" i="3"/>
  <c r="C7" i="3"/>
  <c r="B8" i="3"/>
  <c r="B7" i="3"/>
  <c r="E8" i="3" s="1"/>
  <c r="D7" i="3"/>
  <c r="B1" i="3"/>
  <c r="C12" i="2"/>
  <c r="C11" i="2"/>
  <c r="C10" i="2"/>
  <c r="C9" i="2"/>
  <c r="C8" i="2"/>
  <c r="B12" i="2"/>
  <c r="G12" i="2" s="1"/>
  <c r="A10" i="2"/>
  <c r="B9" i="2"/>
  <c r="G9" i="2" s="1"/>
  <c r="B11" i="2"/>
  <c r="G11" i="2" s="1"/>
  <c r="A11" i="2"/>
  <c r="A12" i="2" s="1"/>
  <c r="B10" i="2"/>
  <c r="G10" i="2" s="1"/>
  <c r="B8" i="2"/>
  <c r="G8" i="2" s="1"/>
  <c r="C7" i="2"/>
  <c r="B1" i="2" s="1"/>
  <c r="B7" i="2"/>
  <c r="G7" i="2" s="1"/>
  <c r="A11" i="1"/>
  <c r="A10" i="1"/>
  <c r="B4" i="4" s="1"/>
  <c r="B5" i="4" s="1"/>
  <c r="A9" i="1"/>
  <c r="B3" i="4" s="1"/>
  <c r="A8" i="1"/>
  <c r="D8" i="3" l="1"/>
  <c r="B8" i="4"/>
  <c r="B9" i="4" s="1"/>
  <c r="B10" i="4" s="1"/>
  <c r="E8" i="2"/>
  <c r="E9" i="2" s="1"/>
  <c r="E10" i="2" s="1"/>
  <c r="E11" i="2" s="1"/>
  <c r="E12" i="2" s="1"/>
  <c r="B2" i="2"/>
  <c r="C5" i="4" s="1"/>
  <c r="B3" i="2"/>
  <c r="D14" i="4"/>
  <c r="B6" i="4"/>
  <c r="B7" i="4"/>
  <c r="D7" i="2"/>
  <c r="D8" i="2" s="1"/>
  <c r="D9" i="2" s="1"/>
  <c r="D10" i="2" s="1"/>
  <c r="D11" i="2" s="1"/>
  <c r="D12" i="2" s="1"/>
  <c r="C8" i="4" l="1"/>
  <c r="C10" i="4" s="1"/>
  <c r="C7" i="4"/>
  <c r="C11" i="1" l="1"/>
  <c r="C10" i="1"/>
  <c r="C9" i="1"/>
  <c r="C8" i="1"/>
  <c r="C7" i="1"/>
  <c r="D7" i="1" s="1"/>
  <c r="B11" i="1"/>
  <c r="G11" i="1" s="1"/>
  <c r="B10" i="1"/>
  <c r="G10" i="1" s="1"/>
  <c r="B9" i="1"/>
  <c r="G9" i="1" s="1"/>
  <c r="B8" i="1"/>
  <c r="B7" i="1"/>
  <c r="G7" i="1" s="1"/>
  <c r="E8" i="1" l="1"/>
  <c r="E9" i="1" s="1"/>
  <c r="E10" i="1" s="1"/>
  <c r="E11" i="1" s="1"/>
  <c r="G8" i="1"/>
  <c r="B1" i="1"/>
  <c r="D8" i="1"/>
  <c r="D9" i="1" s="1"/>
  <c r="D10" i="1" s="1"/>
  <c r="D11" i="1" s="1"/>
  <c r="C12" i="4" l="1"/>
  <c r="B2" i="1"/>
  <c r="C13" i="4" l="1"/>
  <c r="C14" i="4" s="1"/>
  <c r="B3" i="1"/>
  <c r="C2" i="4"/>
  <c r="B13" i="1" l="1"/>
  <c r="C4" i="4"/>
  <c r="C6" i="4" s="1"/>
  <c r="C3" i="4"/>
</calcChain>
</file>

<file path=xl/sharedStrings.xml><?xml version="1.0" encoding="utf-8"?>
<sst xmlns="http://schemas.openxmlformats.org/spreadsheetml/2006/main" count="128" uniqueCount="98">
  <si>
    <t>t</t>
  </si>
  <si>
    <t>q</t>
  </si>
  <si>
    <t>Me</t>
  </si>
  <si>
    <t>Verif Me
(q integ)</t>
  </si>
  <si>
    <t>Ms</t>
  </si>
  <si>
    <t>Spec. Impulse</t>
  </si>
  <si>
    <t>Thrust</t>
  </si>
  <si>
    <t>Center Engine Cutoff</t>
  </si>
  <si>
    <t>Liftoff</t>
  </si>
  <si>
    <t>S-II Ignition</t>
  </si>
  <si>
    <t>S-II CECO</t>
  </si>
  <si>
    <t>S-II EMR Shift</t>
  </si>
  <si>
    <t>S-IVB Ignition</t>
  </si>
  <si>
    <t>Orbit Insertion</t>
  </si>
  <si>
    <t>Event</t>
  </si>
  <si>
    <t>GET</t>
  </si>
  <si>
    <t>Mass</t>
  </si>
  <si>
    <t>Used Ergols</t>
  </si>
  <si>
    <t>S-IC End</t>
  </si>
  <si>
    <t>Verif</t>
  </si>
  <si>
    <t>Total Prop</t>
  </si>
  <si>
    <t>Total Dry</t>
  </si>
  <si>
    <t>Total</t>
  </si>
  <si>
    <t>S-IVB stage, total</t>
  </si>
  <si>
    <t>Total Instrument Unit</t>
  </si>
  <si>
    <t>Spacecraft/Lunar Module Adapter</t>
  </si>
  <si>
    <t>Lunar Module</t>
  </si>
  <si>
    <t>Command and Service Module</t>
  </si>
  <si>
    <t>Total Launch Escape System</t>
  </si>
  <si>
    <t>Total Spacecraft (CSM)</t>
  </si>
  <si>
    <t>S-II End then LES jettison</t>
  </si>
  <si>
    <t>Check</t>
  </si>
  <si>
    <t>Weight</t>
  </si>
  <si>
    <t>Time (s)</t>
  </si>
  <si>
    <t>Dry (kg)</t>
  </si>
  <si>
    <t>Propellant (kg)</t>
  </si>
  <si>
    <t>Total (kg)</t>
  </si>
  <si>
    <t>Flow Rate (kg/s)</t>
  </si>
  <si>
    <t>Total Thrust (N)</t>
  </si>
  <si>
    <t>Thrust Accel (g)</t>
  </si>
  <si>
    <t>Radius Vector (m)</t>
  </si>
  <si>
    <t>GCLat (deg)</t>
  </si>
  <si>
    <t>Long (deg)</t>
  </si>
  <si>
    <t>AZ (deg)</t>
  </si>
  <si>
    <t>Pitch (deg)</t>
  </si>
  <si>
    <t>Vehicle Mass</t>
  </si>
  <si>
    <t>Coordinate</t>
  </si>
  <si>
    <t>Attitude</t>
  </si>
  <si>
    <t>F-Path (deg)</t>
  </si>
  <si>
    <t>Vel (m/s)</t>
  </si>
  <si>
    <t>Earth-Fixed</t>
  </si>
  <si>
    <t>Head (deg)</t>
  </si>
  <si>
    <t>Space-Fixed</t>
  </si>
  <si>
    <t>Range(m)</t>
  </si>
  <si>
    <t>Altitude (m)</t>
  </si>
  <si>
    <t>Temp (K)</t>
  </si>
  <si>
    <t>Press (Pa)</t>
  </si>
  <si>
    <t>Atmosphere</t>
  </si>
  <si>
    <t>Mach (-)</t>
  </si>
  <si>
    <t>Dyn. Press. (Pa)</t>
  </si>
  <si>
    <t>Drag (N)</t>
  </si>
  <si>
    <t>Stage</t>
  </si>
  <si>
    <t>FIRST MOTION</t>
  </si>
  <si>
    <t>PARKING ORBIT INSERTION</t>
  </si>
  <si>
    <t>S-IVB 1ST BURN CUTOFF</t>
  </si>
  <si>
    <t>S-II/S-IVB SEPARATION</t>
  </si>
  <si>
    <t>S-II OUTBOARD ENGINE CUTOFF</t>
  </si>
  <si>
    <t>S-II CENTER ENGINE CUTOFF</t>
  </si>
  <si>
    <t>S-IC/S-II SEPARATION</t>
  </si>
  <si>
    <t>S-IC OUTBOARD ENGINE CUTOFF</t>
  </si>
  <si>
    <t>S-IC CENTER ENGINE CUTOFF</t>
  </si>
  <si>
    <t>MAXIMUM DYNAMIC PRESSURE</t>
  </si>
  <si>
    <t>MACH 1 ACHIEVED</t>
  </si>
  <si>
    <t>Flux (W)</t>
  </si>
  <si>
    <t>MAXIMUM HEAT FLUX</t>
  </si>
  <si>
    <t>EP1</t>
  </si>
  <si>
    <t>EP2</t>
  </si>
  <si>
    <t>EP3</t>
  </si>
  <si>
    <t>CU</t>
  </si>
  <si>
    <t>ms</t>
  </si>
  <si>
    <t>me</t>
  </si>
  <si>
    <t>q1</t>
  </si>
  <si>
    <t>q2</t>
  </si>
  <si>
    <t>t1</t>
  </si>
  <si>
    <t>t2</t>
  </si>
  <si>
    <t>t3</t>
  </si>
  <si>
    <t>q3</t>
  </si>
  <si>
    <t>Section</t>
  </si>
  <si>
    <t>Ss</t>
  </si>
  <si>
    <t>Isv1</t>
  </si>
  <si>
    <t>Isv2</t>
  </si>
  <si>
    <t>Isv3</t>
  </si>
  <si>
    <t>M</t>
  </si>
  <si>
    <t>CA</t>
  </si>
  <si>
    <t>Étiquettes de lignes</t>
  </si>
  <si>
    <t>Total général</t>
  </si>
  <si>
    <t>t0</t>
  </si>
  <si>
    <t>Somme de Drag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</si>
</sst>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&quot; s&quot;"/>
    <numFmt numFmtId="165" formatCode="#,##0.0&quot; kg/s&quot;"/>
    <numFmt numFmtId="166" formatCode="#,##0.0&quot; kg&quot;"/>
    <numFmt numFmtId="167" formatCode="#,##0.0&quot; N&quot;"/>
    <numFmt numFmtId="168" formatCode="#,##0.0"/>
    <numFmt numFmtId="169" formatCode="#,##0.0&quot; klbm&quot;"/>
    <numFmt numFmtId="170" formatCode="#,##0.0&quot; m²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6" fontId="1" fillId="2" borderId="1" xfId="1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4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 (kg/s)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'S-IC'!$B$6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'S-IC'!$A$7:$A$11</c:f>
              <c:numCache>
                <c:formatCode>#\ ##0.0" s"</c:formatCode>
                <c:ptCount val="5"/>
                <c:pt idx="0">
                  <c:v>0</c:v>
                </c:pt>
                <c:pt idx="1">
                  <c:v>69.7</c:v>
                </c:pt>
                <c:pt idx="2">
                  <c:v>134.89999999999998</c:v>
                </c:pt>
                <c:pt idx="3">
                  <c:v>134.89999999999998</c:v>
                </c:pt>
                <c:pt idx="4">
                  <c:v>161.32999999999998</c:v>
                </c:pt>
              </c:numCache>
            </c:numRef>
          </c:xVal>
          <c:yVal>
            <c:numRef>
              <c:f>'S-IC'!$B$7:$B$11</c:f>
              <c:numCache>
                <c:formatCode>#\ ##0.0" kg/s"</c:formatCode>
                <c:ptCount val="5"/>
                <c:pt idx="0">
                  <c:v>13225.7465341386</c:v>
                </c:pt>
                <c:pt idx="1">
                  <c:v>13225.7465341386</c:v>
                </c:pt>
                <c:pt idx="2">
                  <c:v>13441.447849768401</c:v>
                </c:pt>
                <c:pt idx="3">
                  <c:v>10716.827345347201</c:v>
                </c:pt>
                <c:pt idx="4">
                  <c:v>10716.827345347201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1-4BCF-A7C8-16546EA0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1864"/>
        <c:axId val="553292520"/>
      </c:scatterChart>
      <c:valAx>
        <c:axId val="5532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T. EP1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&quot; 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292520"/>
        <c:crosses val="autoZero"/>
        <c:crossBetween val="midCat"/>
      </c:valAx>
      <c:valAx>
        <c:axId val="5532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&quot; kg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2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'S-II + Tour de svgde'!$B$6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'S-II + Tour de svgde'!$A$7:$A$12</c:f>
              <c:numCache>
                <c:formatCode>#\ ##0.0" s"</c:formatCode>
                <c:ptCount val="6"/>
                <c:pt idx="0">
                  <c:v>0</c:v>
                </c:pt>
                <c:pt idx="1">
                  <c:v>296.62</c:v>
                </c:pt>
                <c:pt idx="2">
                  <c:v>296.62</c:v>
                </c:pt>
                <c:pt idx="3">
                  <c:v>346.84000000000003</c:v>
                </c:pt>
                <c:pt idx="4">
                  <c:v>346.84000000000003</c:v>
                </c:pt>
                <c:pt idx="5">
                  <c:v>397.06000000000006</c:v>
                </c:pt>
              </c:numCache>
            </c:numRef>
          </c:xVal>
          <c:yVal>
            <c:numRef>
              <c:f>'S-II + Tour de svgde'!$B$7:$B$12</c:f>
              <c:numCache>
                <c:formatCode>#\ ##0.0" kg/s"</c:formatCode>
                <c:ptCount val="6"/>
                <c:pt idx="0">
                  <c:v>1225.4478264105001</c:v>
                </c:pt>
                <c:pt idx="1">
                  <c:v>1225.4478264105001</c:v>
                </c:pt>
                <c:pt idx="2">
                  <c:v>980.35826112840016</c:v>
                </c:pt>
                <c:pt idx="3">
                  <c:v>980.35826112840016</c:v>
                </c:pt>
                <c:pt idx="4">
                  <c:v>728.51924138070001</c:v>
                </c:pt>
                <c:pt idx="5">
                  <c:v>728.51924138070001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7-48F6-A620-2229B628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8768"/>
        <c:axId val="417239096"/>
      </c:scatterChart>
      <c:valAx>
        <c:axId val="4172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&quot; 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239096"/>
        <c:crosses val="autoZero"/>
        <c:crossBetween val="midCat"/>
      </c:valAx>
      <c:valAx>
        <c:axId val="4172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&quot; kg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2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Lanceur!$C$1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Lanceur!$B$2:$B$10</c:f>
              <c:numCache>
                <c:formatCode>#\ ##0.0" s"</c:formatCode>
                <c:ptCount val="9"/>
                <c:pt idx="0">
                  <c:v>0</c:v>
                </c:pt>
                <c:pt idx="1">
                  <c:v>134.89999999999998</c:v>
                </c:pt>
                <c:pt idx="2">
                  <c:v>134.89999999999998</c:v>
                </c:pt>
                <c:pt idx="3">
                  <c:v>134.89999999999998</c:v>
                </c:pt>
                <c:pt idx="4">
                  <c:v>431.52</c:v>
                </c:pt>
                <c:pt idx="5">
                  <c:v>481.74</c:v>
                </c:pt>
                <c:pt idx="6">
                  <c:v>531.96</c:v>
                </c:pt>
                <c:pt idx="7">
                  <c:v>531.96</c:v>
                </c:pt>
                <c:pt idx="8">
                  <c:v>679.09</c:v>
                </c:pt>
              </c:numCache>
            </c:numRef>
          </c:xVal>
          <c:yVal>
            <c:numRef>
              <c:f>Lanceur!$C$2:$C$10</c:f>
              <c:numCache>
                <c:formatCode>#\ ##0.0" kg"</c:formatCode>
                <c:ptCount val="9"/>
                <c:pt idx="0">
                  <c:v>2938314.67381375</c:v>
                </c:pt>
                <c:pt idx="1">
                  <c:v>1147129.6034689215</c:v>
                </c:pt>
                <c:pt idx="2">
                  <c:v>863883.85673139477</c:v>
                </c:pt>
                <c:pt idx="3">
                  <c:v>654420.3918175</c:v>
                </c:pt>
                <c:pt idx="4">
                  <c:v>290928.05754761747</c:v>
                </c:pt>
                <c:pt idx="5">
                  <c:v>241694.46567374922</c:v>
                </c:pt>
                <c:pt idx="6">
                  <c:v>205108.22937161045</c:v>
                </c:pt>
                <c:pt idx="7">
                  <c:v>166751.44142888</c:v>
                </c:pt>
                <c:pt idx="8">
                  <c:v>135351.66156907394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0-404B-A86C-EB53E4D5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39024"/>
        <c:axId val="547237712"/>
      </c:scatterChart>
      <c:valAx>
        <c:axId val="5472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&quot; 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237712"/>
        <c:crosses val="autoZero"/>
        <c:crossBetween val="midCat"/>
      </c:valAx>
      <c:valAx>
        <c:axId val="547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&quot; 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2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[sat5_sim.xlsx]Feuil2!Tableau croisé dynamique1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Feuil2!$A$4:$A$453</c:f>
              <c:strCache>
                <c:ptCount val="449"/>
                <c:pt idx="0">
                  <c:v>0,00</c:v>
                </c:pt>
                <c:pt idx="1">
                  <c:v>0,70</c:v>
                </c:pt>
                <c:pt idx="2">
                  <c:v>1,70</c:v>
                </c:pt>
                <c:pt idx="3">
                  <c:v>2,70</c:v>
                </c:pt>
                <c:pt idx="4">
                  <c:v>3,70</c:v>
                </c:pt>
                <c:pt idx="5">
                  <c:v>4,70</c:v>
                </c:pt>
                <c:pt idx="6">
                  <c:v>5,70</c:v>
                </c:pt>
                <c:pt idx="7">
                  <c:v>6,70</c:v>
                </c:pt>
                <c:pt idx="8">
                  <c:v>7,70</c:v>
                </c:pt>
                <c:pt idx="9">
                  <c:v>8,70</c:v>
                </c:pt>
                <c:pt idx="10">
                  <c:v>9,70</c:v>
                </c:pt>
                <c:pt idx="11">
                  <c:v>10,70</c:v>
                </c:pt>
                <c:pt idx="12">
                  <c:v>11,70</c:v>
                </c:pt>
                <c:pt idx="13">
                  <c:v>12,70</c:v>
                </c:pt>
                <c:pt idx="14">
                  <c:v>13,70</c:v>
                </c:pt>
                <c:pt idx="15">
                  <c:v>14,70</c:v>
                </c:pt>
                <c:pt idx="16">
                  <c:v>15,70</c:v>
                </c:pt>
                <c:pt idx="17">
                  <c:v>16,70</c:v>
                </c:pt>
                <c:pt idx="18">
                  <c:v>17,70</c:v>
                </c:pt>
                <c:pt idx="19">
                  <c:v>18,70</c:v>
                </c:pt>
                <c:pt idx="20">
                  <c:v>19,70</c:v>
                </c:pt>
                <c:pt idx="21">
                  <c:v>20,70</c:v>
                </c:pt>
                <c:pt idx="22">
                  <c:v>21,70</c:v>
                </c:pt>
                <c:pt idx="23">
                  <c:v>22,70</c:v>
                </c:pt>
                <c:pt idx="24">
                  <c:v>23,70</c:v>
                </c:pt>
                <c:pt idx="25">
                  <c:v>24,70</c:v>
                </c:pt>
                <c:pt idx="26">
                  <c:v>25,70</c:v>
                </c:pt>
                <c:pt idx="27">
                  <c:v>26,70</c:v>
                </c:pt>
                <c:pt idx="28">
                  <c:v>27,70</c:v>
                </c:pt>
                <c:pt idx="29">
                  <c:v>28,70</c:v>
                </c:pt>
                <c:pt idx="30">
                  <c:v>29,70</c:v>
                </c:pt>
                <c:pt idx="31">
                  <c:v>30,70</c:v>
                </c:pt>
                <c:pt idx="32">
                  <c:v>31,70</c:v>
                </c:pt>
                <c:pt idx="33">
                  <c:v>32,70</c:v>
                </c:pt>
                <c:pt idx="34">
                  <c:v>33,70</c:v>
                </c:pt>
                <c:pt idx="35">
                  <c:v>34,70</c:v>
                </c:pt>
                <c:pt idx="36">
                  <c:v>35,70</c:v>
                </c:pt>
                <c:pt idx="37">
                  <c:v>36,70</c:v>
                </c:pt>
                <c:pt idx="38">
                  <c:v>37,70</c:v>
                </c:pt>
                <c:pt idx="39">
                  <c:v>38,70</c:v>
                </c:pt>
                <c:pt idx="40">
                  <c:v>39,70</c:v>
                </c:pt>
                <c:pt idx="41">
                  <c:v>40,70</c:v>
                </c:pt>
                <c:pt idx="42">
                  <c:v>41,70</c:v>
                </c:pt>
                <c:pt idx="43">
                  <c:v>42,70</c:v>
                </c:pt>
                <c:pt idx="44">
                  <c:v>43,70</c:v>
                </c:pt>
                <c:pt idx="45">
                  <c:v>44,70</c:v>
                </c:pt>
                <c:pt idx="46">
                  <c:v>45,70</c:v>
                </c:pt>
                <c:pt idx="47">
                  <c:v>46,70</c:v>
                </c:pt>
                <c:pt idx="48">
                  <c:v>47,70</c:v>
                </c:pt>
                <c:pt idx="49">
                  <c:v>48,70</c:v>
                </c:pt>
                <c:pt idx="50">
                  <c:v>49,70</c:v>
                </c:pt>
                <c:pt idx="51">
                  <c:v>50,70</c:v>
                </c:pt>
                <c:pt idx="52">
                  <c:v>51,70</c:v>
                </c:pt>
                <c:pt idx="53">
                  <c:v>52,70</c:v>
                </c:pt>
                <c:pt idx="54">
                  <c:v>53,70</c:v>
                </c:pt>
                <c:pt idx="55">
                  <c:v>54,70</c:v>
                </c:pt>
                <c:pt idx="56">
                  <c:v>55,70</c:v>
                </c:pt>
                <c:pt idx="57">
                  <c:v>56,70</c:v>
                </c:pt>
                <c:pt idx="58">
                  <c:v>57,70</c:v>
                </c:pt>
                <c:pt idx="59">
                  <c:v>58,70</c:v>
                </c:pt>
                <c:pt idx="60">
                  <c:v>59,70</c:v>
                </c:pt>
                <c:pt idx="61">
                  <c:v>60,70</c:v>
                </c:pt>
                <c:pt idx="62">
                  <c:v>61,70</c:v>
                </c:pt>
                <c:pt idx="63">
                  <c:v>62,70</c:v>
                </c:pt>
                <c:pt idx="64">
                  <c:v>63,70</c:v>
                </c:pt>
                <c:pt idx="65">
                  <c:v>64,70</c:v>
                </c:pt>
                <c:pt idx="66">
                  <c:v>65,70</c:v>
                </c:pt>
                <c:pt idx="67">
                  <c:v>66,20</c:v>
                </c:pt>
                <c:pt idx="68">
                  <c:v>66,70</c:v>
                </c:pt>
                <c:pt idx="69">
                  <c:v>67,70</c:v>
                </c:pt>
                <c:pt idx="70">
                  <c:v>68,70</c:v>
                </c:pt>
                <c:pt idx="71">
                  <c:v>69,70</c:v>
                </c:pt>
                <c:pt idx="72">
                  <c:v>70,70</c:v>
                </c:pt>
                <c:pt idx="73">
                  <c:v>71,70</c:v>
                </c:pt>
                <c:pt idx="74">
                  <c:v>72,70</c:v>
                </c:pt>
                <c:pt idx="75">
                  <c:v>73,70</c:v>
                </c:pt>
                <c:pt idx="76">
                  <c:v>74,70</c:v>
                </c:pt>
                <c:pt idx="77">
                  <c:v>75,70</c:v>
                </c:pt>
                <c:pt idx="78">
                  <c:v>76,70</c:v>
                </c:pt>
                <c:pt idx="79">
                  <c:v>77,70</c:v>
                </c:pt>
                <c:pt idx="80">
                  <c:v>78,70</c:v>
                </c:pt>
                <c:pt idx="81">
                  <c:v>79,70</c:v>
                </c:pt>
                <c:pt idx="82">
                  <c:v>80,70</c:v>
                </c:pt>
                <c:pt idx="83">
                  <c:v>81,70</c:v>
                </c:pt>
                <c:pt idx="84">
                  <c:v>82,70</c:v>
                </c:pt>
                <c:pt idx="85">
                  <c:v>83,40</c:v>
                </c:pt>
                <c:pt idx="86">
                  <c:v>83,70</c:v>
                </c:pt>
                <c:pt idx="87">
                  <c:v>84,70</c:v>
                </c:pt>
                <c:pt idx="88">
                  <c:v>85,70</c:v>
                </c:pt>
                <c:pt idx="89">
                  <c:v>86,70</c:v>
                </c:pt>
                <c:pt idx="90">
                  <c:v>87,70</c:v>
                </c:pt>
                <c:pt idx="91">
                  <c:v>88,70</c:v>
                </c:pt>
                <c:pt idx="92">
                  <c:v>89,70</c:v>
                </c:pt>
                <c:pt idx="93">
                  <c:v>90,70</c:v>
                </c:pt>
                <c:pt idx="94">
                  <c:v>91,70</c:v>
                </c:pt>
                <c:pt idx="95">
                  <c:v>92,70</c:v>
                </c:pt>
                <c:pt idx="96">
                  <c:v>93,70</c:v>
                </c:pt>
                <c:pt idx="97">
                  <c:v>94,70</c:v>
                </c:pt>
                <c:pt idx="98">
                  <c:v>95,70</c:v>
                </c:pt>
                <c:pt idx="99">
                  <c:v>96,70</c:v>
                </c:pt>
                <c:pt idx="100">
                  <c:v>97,70</c:v>
                </c:pt>
                <c:pt idx="101">
                  <c:v>98,70</c:v>
                </c:pt>
                <c:pt idx="102">
                  <c:v>99,70</c:v>
                </c:pt>
                <c:pt idx="103">
                  <c:v>100,70</c:v>
                </c:pt>
                <c:pt idx="104">
                  <c:v>101,70</c:v>
                </c:pt>
                <c:pt idx="105">
                  <c:v>102,70</c:v>
                </c:pt>
                <c:pt idx="106">
                  <c:v>103,70</c:v>
                </c:pt>
                <c:pt idx="107">
                  <c:v>104,70</c:v>
                </c:pt>
                <c:pt idx="108">
                  <c:v>105,70</c:v>
                </c:pt>
                <c:pt idx="109">
                  <c:v>106,70</c:v>
                </c:pt>
                <c:pt idx="110">
                  <c:v>107,70</c:v>
                </c:pt>
                <c:pt idx="111">
                  <c:v>108,70</c:v>
                </c:pt>
                <c:pt idx="112">
                  <c:v>109,70</c:v>
                </c:pt>
                <c:pt idx="113">
                  <c:v>110,70</c:v>
                </c:pt>
                <c:pt idx="114">
                  <c:v>111,70</c:v>
                </c:pt>
                <c:pt idx="115">
                  <c:v>112,70</c:v>
                </c:pt>
                <c:pt idx="116">
                  <c:v>113,70</c:v>
                </c:pt>
                <c:pt idx="117">
                  <c:v>114,70</c:v>
                </c:pt>
                <c:pt idx="118">
                  <c:v>115,70</c:v>
                </c:pt>
                <c:pt idx="119">
                  <c:v>116,70</c:v>
                </c:pt>
                <c:pt idx="120">
                  <c:v>117,70</c:v>
                </c:pt>
                <c:pt idx="121">
                  <c:v>118,70</c:v>
                </c:pt>
                <c:pt idx="122">
                  <c:v>119,70</c:v>
                </c:pt>
                <c:pt idx="123">
                  <c:v>120,70</c:v>
                </c:pt>
                <c:pt idx="124">
                  <c:v>121,70</c:v>
                </c:pt>
                <c:pt idx="125">
                  <c:v>122,70</c:v>
                </c:pt>
                <c:pt idx="126">
                  <c:v>123,70</c:v>
                </c:pt>
                <c:pt idx="127">
                  <c:v>124,70</c:v>
                </c:pt>
                <c:pt idx="128">
                  <c:v>125,70</c:v>
                </c:pt>
                <c:pt idx="129">
                  <c:v>126,70</c:v>
                </c:pt>
                <c:pt idx="130">
                  <c:v>127,70</c:v>
                </c:pt>
                <c:pt idx="131">
                  <c:v>128,70</c:v>
                </c:pt>
                <c:pt idx="132">
                  <c:v>129,70</c:v>
                </c:pt>
                <c:pt idx="133">
                  <c:v>130,70</c:v>
                </c:pt>
                <c:pt idx="134">
                  <c:v>131,70</c:v>
                </c:pt>
                <c:pt idx="135">
                  <c:v>132,70</c:v>
                </c:pt>
                <c:pt idx="136">
                  <c:v>133,70</c:v>
                </c:pt>
                <c:pt idx="137">
                  <c:v>134,70</c:v>
                </c:pt>
                <c:pt idx="138">
                  <c:v>134,90</c:v>
                </c:pt>
                <c:pt idx="139">
                  <c:v>135,70</c:v>
                </c:pt>
                <c:pt idx="140">
                  <c:v>136,70</c:v>
                </c:pt>
                <c:pt idx="141">
                  <c:v>137,70</c:v>
                </c:pt>
                <c:pt idx="142">
                  <c:v>138,70</c:v>
                </c:pt>
                <c:pt idx="143">
                  <c:v>139,70</c:v>
                </c:pt>
                <c:pt idx="144">
                  <c:v>140,70</c:v>
                </c:pt>
                <c:pt idx="145">
                  <c:v>141,70</c:v>
                </c:pt>
                <c:pt idx="146">
                  <c:v>142,70</c:v>
                </c:pt>
                <c:pt idx="147">
                  <c:v>143,70</c:v>
                </c:pt>
                <c:pt idx="148">
                  <c:v>144,70</c:v>
                </c:pt>
                <c:pt idx="149">
                  <c:v>145,70</c:v>
                </c:pt>
                <c:pt idx="150">
                  <c:v>146,70</c:v>
                </c:pt>
                <c:pt idx="151">
                  <c:v>147,70</c:v>
                </c:pt>
                <c:pt idx="152">
                  <c:v>148,70</c:v>
                </c:pt>
                <c:pt idx="153">
                  <c:v>149,70</c:v>
                </c:pt>
                <c:pt idx="154">
                  <c:v>150,70</c:v>
                </c:pt>
                <c:pt idx="155">
                  <c:v>151,70</c:v>
                </c:pt>
                <c:pt idx="156">
                  <c:v>152,70</c:v>
                </c:pt>
                <c:pt idx="157">
                  <c:v>153,70</c:v>
                </c:pt>
                <c:pt idx="158">
                  <c:v>154,70</c:v>
                </c:pt>
                <c:pt idx="159">
                  <c:v>155,70</c:v>
                </c:pt>
                <c:pt idx="160">
                  <c:v>156,70</c:v>
                </c:pt>
                <c:pt idx="161">
                  <c:v>157,70</c:v>
                </c:pt>
                <c:pt idx="162">
                  <c:v>158,70</c:v>
                </c:pt>
                <c:pt idx="163">
                  <c:v>159,70</c:v>
                </c:pt>
                <c:pt idx="164">
                  <c:v>161,33</c:v>
                </c:pt>
                <c:pt idx="165">
                  <c:v>161,70</c:v>
                </c:pt>
                <c:pt idx="166">
                  <c:v>162,00</c:v>
                </c:pt>
                <c:pt idx="167">
                  <c:v>163,70</c:v>
                </c:pt>
                <c:pt idx="168">
                  <c:v>165,70</c:v>
                </c:pt>
                <c:pt idx="169">
                  <c:v>167,70</c:v>
                </c:pt>
                <c:pt idx="170">
                  <c:v>169,70</c:v>
                </c:pt>
                <c:pt idx="171">
                  <c:v>171,70</c:v>
                </c:pt>
                <c:pt idx="172">
                  <c:v>173,70</c:v>
                </c:pt>
                <c:pt idx="173">
                  <c:v>175,70</c:v>
                </c:pt>
                <c:pt idx="174">
                  <c:v>177,70</c:v>
                </c:pt>
                <c:pt idx="175">
                  <c:v>179,70</c:v>
                </c:pt>
                <c:pt idx="176">
                  <c:v>181,70</c:v>
                </c:pt>
                <c:pt idx="177">
                  <c:v>183,70</c:v>
                </c:pt>
                <c:pt idx="178">
                  <c:v>185,70</c:v>
                </c:pt>
                <c:pt idx="179">
                  <c:v>187,70</c:v>
                </c:pt>
                <c:pt idx="180">
                  <c:v>189,70</c:v>
                </c:pt>
                <c:pt idx="181">
                  <c:v>191,70</c:v>
                </c:pt>
                <c:pt idx="182">
                  <c:v>193,70</c:v>
                </c:pt>
                <c:pt idx="183">
                  <c:v>195,70</c:v>
                </c:pt>
                <c:pt idx="184">
                  <c:v>197,70</c:v>
                </c:pt>
                <c:pt idx="185">
                  <c:v>199,70</c:v>
                </c:pt>
                <c:pt idx="186">
                  <c:v>201,70</c:v>
                </c:pt>
                <c:pt idx="187">
                  <c:v>203,70</c:v>
                </c:pt>
                <c:pt idx="188">
                  <c:v>205,70</c:v>
                </c:pt>
                <c:pt idx="189">
                  <c:v>207,70</c:v>
                </c:pt>
                <c:pt idx="190">
                  <c:v>209,70</c:v>
                </c:pt>
                <c:pt idx="191">
                  <c:v>211,70</c:v>
                </c:pt>
                <c:pt idx="192">
                  <c:v>213,70</c:v>
                </c:pt>
                <c:pt idx="193">
                  <c:v>215,70</c:v>
                </c:pt>
                <c:pt idx="194">
                  <c:v>217,70</c:v>
                </c:pt>
                <c:pt idx="195">
                  <c:v>219,70</c:v>
                </c:pt>
                <c:pt idx="196">
                  <c:v>221,70</c:v>
                </c:pt>
                <c:pt idx="197">
                  <c:v>223,70</c:v>
                </c:pt>
                <c:pt idx="198">
                  <c:v>225,70</c:v>
                </c:pt>
                <c:pt idx="199">
                  <c:v>227,70</c:v>
                </c:pt>
                <c:pt idx="200">
                  <c:v>229,70</c:v>
                </c:pt>
                <c:pt idx="201">
                  <c:v>231,70</c:v>
                </c:pt>
                <c:pt idx="202">
                  <c:v>233,70</c:v>
                </c:pt>
                <c:pt idx="203">
                  <c:v>235,70</c:v>
                </c:pt>
                <c:pt idx="204">
                  <c:v>237,70</c:v>
                </c:pt>
                <c:pt idx="205">
                  <c:v>239,70</c:v>
                </c:pt>
                <c:pt idx="206">
                  <c:v>241,70</c:v>
                </c:pt>
                <c:pt idx="207">
                  <c:v>243,70</c:v>
                </c:pt>
                <c:pt idx="208">
                  <c:v>245,70</c:v>
                </c:pt>
                <c:pt idx="209">
                  <c:v>247,70</c:v>
                </c:pt>
                <c:pt idx="210">
                  <c:v>249,70</c:v>
                </c:pt>
                <c:pt idx="211">
                  <c:v>251,70</c:v>
                </c:pt>
                <c:pt idx="212">
                  <c:v>253,70</c:v>
                </c:pt>
                <c:pt idx="213">
                  <c:v>255,70</c:v>
                </c:pt>
                <c:pt idx="214">
                  <c:v>257,70</c:v>
                </c:pt>
                <c:pt idx="215">
                  <c:v>259,70</c:v>
                </c:pt>
                <c:pt idx="216">
                  <c:v>261,70</c:v>
                </c:pt>
                <c:pt idx="217">
                  <c:v>263,70</c:v>
                </c:pt>
                <c:pt idx="218">
                  <c:v>265,70</c:v>
                </c:pt>
                <c:pt idx="219">
                  <c:v>267,70</c:v>
                </c:pt>
                <c:pt idx="220">
                  <c:v>269,70</c:v>
                </c:pt>
                <c:pt idx="221">
                  <c:v>271,70</c:v>
                </c:pt>
                <c:pt idx="222">
                  <c:v>273,70</c:v>
                </c:pt>
                <c:pt idx="223">
                  <c:v>275,70</c:v>
                </c:pt>
                <c:pt idx="224">
                  <c:v>277,70</c:v>
                </c:pt>
                <c:pt idx="225">
                  <c:v>279,70</c:v>
                </c:pt>
                <c:pt idx="226">
                  <c:v>281,70</c:v>
                </c:pt>
                <c:pt idx="227">
                  <c:v>283,70</c:v>
                </c:pt>
                <c:pt idx="228">
                  <c:v>285,70</c:v>
                </c:pt>
                <c:pt idx="229">
                  <c:v>287,70</c:v>
                </c:pt>
                <c:pt idx="230">
                  <c:v>289,70</c:v>
                </c:pt>
                <c:pt idx="231">
                  <c:v>291,70</c:v>
                </c:pt>
                <c:pt idx="232">
                  <c:v>293,70</c:v>
                </c:pt>
                <c:pt idx="233">
                  <c:v>295,70</c:v>
                </c:pt>
                <c:pt idx="234">
                  <c:v>297,70</c:v>
                </c:pt>
                <c:pt idx="235">
                  <c:v>299,70</c:v>
                </c:pt>
                <c:pt idx="236">
                  <c:v>301,70</c:v>
                </c:pt>
                <c:pt idx="237">
                  <c:v>303,70</c:v>
                </c:pt>
                <c:pt idx="238">
                  <c:v>305,70</c:v>
                </c:pt>
                <c:pt idx="239">
                  <c:v>307,70</c:v>
                </c:pt>
                <c:pt idx="240">
                  <c:v>309,70</c:v>
                </c:pt>
                <c:pt idx="241">
                  <c:v>311,70</c:v>
                </c:pt>
                <c:pt idx="242">
                  <c:v>313,70</c:v>
                </c:pt>
                <c:pt idx="243">
                  <c:v>315,70</c:v>
                </c:pt>
                <c:pt idx="244">
                  <c:v>317,70</c:v>
                </c:pt>
                <c:pt idx="245">
                  <c:v>319,70</c:v>
                </c:pt>
                <c:pt idx="246">
                  <c:v>321,70</c:v>
                </c:pt>
                <c:pt idx="247">
                  <c:v>323,70</c:v>
                </c:pt>
                <c:pt idx="248">
                  <c:v>325,70</c:v>
                </c:pt>
                <c:pt idx="249">
                  <c:v>327,70</c:v>
                </c:pt>
                <c:pt idx="250">
                  <c:v>329,70</c:v>
                </c:pt>
                <c:pt idx="251">
                  <c:v>331,70</c:v>
                </c:pt>
                <c:pt idx="252">
                  <c:v>333,70</c:v>
                </c:pt>
                <c:pt idx="253">
                  <c:v>335,70</c:v>
                </c:pt>
                <c:pt idx="254">
                  <c:v>337,70</c:v>
                </c:pt>
                <c:pt idx="255">
                  <c:v>339,70</c:v>
                </c:pt>
                <c:pt idx="256">
                  <c:v>341,70</c:v>
                </c:pt>
                <c:pt idx="257">
                  <c:v>343,70</c:v>
                </c:pt>
                <c:pt idx="258">
                  <c:v>345,70</c:v>
                </c:pt>
                <c:pt idx="259">
                  <c:v>347,70</c:v>
                </c:pt>
                <c:pt idx="260">
                  <c:v>349,70</c:v>
                </c:pt>
                <c:pt idx="261">
                  <c:v>351,70</c:v>
                </c:pt>
                <c:pt idx="262">
                  <c:v>353,70</c:v>
                </c:pt>
                <c:pt idx="263">
                  <c:v>355,70</c:v>
                </c:pt>
                <c:pt idx="264">
                  <c:v>357,70</c:v>
                </c:pt>
                <c:pt idx="265">
                  <c:v>359,70</c:v>
                </c:pt>
                <c:pt idx="266">
                  <c:v>361,70</c:v>
                </c:pt>
                <c:pt idx="267">
                  <c:v>363,70</c:v>
                </c:pt>
                <c:pt idx="268">
                  <c:v>365,70</c:v>
                </c:pt>
                <c:pt idx="269">
                  <c:v>367,70</c:v>
                </c:pt>
                <c:pt idx="270">
                  <c:v>369,70</c:v>
                </c:pt>
                <c:pt idx="271">
                  <c:v>371,70</c:v>
                </c:pt>
                <c:pt idx="272">
                  <c:v>373,70</c:v>
                </c:pt>
                <c:pt idx="273">
                  <c:v>375,70</c:v>
                </c:pt>
                <c:pt idx="274">
                  <c:v>377,70</c:v>
                </c:pt>
                <c:pt idx="275">
                  <c:v>379,70</c:v>
                </c:pt>
                <c:pt idx="276">
                  <c:v>381,70</c:v>
                </c:pt>
                <c:pt idx="277">
                  <c:v>383,70</c:v>
                </c:pt>
                <c:pt idx="278">
                  <c:v>385,70</c:v>
                </c:pt>
                <c:pt idx="279">
                  <c:v>387,70</c:v>
                </c:pt>
                <c:pt idx="280">
                  <c:v>389,70</c:v>
                </c:pt>
                <c:pt idx="281">
                  <c:v>391,70</c:v>
                </c:pt>
                <c:pt idx="282">
                  <c:v>393,70</c:v>
                </c:pt>
                <c:pt idx="283">
                  <c:v>395,70</c:v>
                </c:pt>
                <c:pt idx="284">
                  <c:v>397,70</c:v>
                </c:pt>
                <c:pt idx="285">
                  <c:v>399,70</c:v>
                </c:pt>
                <c:pt idx="286">
                  <c:v>401,70</c:v>
                </c:pt>
                <c:pt idx="287">
                  <c:v>403,70</c:v>
                </c:pt>
                <c:pt idx="288">
                  <c:v>405,70</c:v>
                </c:pt>
                <c:pt idx="289">
                  <c:v>407,70</c:v>
                </c:pt>
                <c:pt idx="290">
                  <c:v>409,70</c:v>
                </c:pt>
                <c:pt idx="291">
                  <c:v>411,70</c:v>
                </c:pt>
                <c:pt idx="292">
                  <c:v>413,70</c:v>
                </c:pt>
                <c:pt idx="293">
                  <c:v>415,70</c:v>
                </c:pt>
                <c:pt idx="294">
                  <c:v>417,70</c:v>
                </c:pt>
                <c:pt idx="295">
                  <c:v>419,70</c:v>
                </c:pt>
                <c:pt idx="296">
                  <c:v>421,70</c:v>
                </c:pt>
                <c:pt idx="297">
                  <c:v>423,70</c:v>
                </c:pt>
                <c:pt idx="298">
                  <c:v>425,70</c:v>
                </c:pt>
                <c:pt idx="299">
                  <c:v>427,70</c:v>
                </c:pt>
                <c:pt idx="300">
                  <c:v>429,70</c:v>
                </c:pt>
                <c:pt idx="301">
                  <c:v>431,70</c:v>
                </c:pt>
                <c:pt idx="302">
                  <c:v>433,70</c:v>
                </c:pt>
                <c:pt idx="303">
                  <c:v>435,70</c:v>
                </c:pt>
                <c:pt idx="304">
                  <c:v>437,70</c:v>
                </c:pt>
                <c:pt idx="305">
                  <c:v>439,70</c:v>
                </c:pt>
                <c:pt idx="306">
                  <c:v>441,70</c:v>
                </c:pt>
                <c:pt idx="307">
                  <c:v>443,70</c:v>
                </c:pt>
                <c:pt idx="308">
                  <c:v>445,70</c:v>
                </c:pt>
                <c:pt idx="309">
                  <c:v>447,70</c:v>
                </c:pt>
                <c:pt idx="310">
                  <c:v>449,70</c:v>
                </c:pt>
                <c:pt idx="311">
                  <c:v>451,70</c:v>
                </c:pt>
                <c:pt idx="312">
                  <c:v>453,70</c:v>
                </c:pt>
                <c:pt idx="313">
                  <c:v>455,70</c:v>
                </c:pt>
                <c:pt idx="314">
                  <c:v>457,70</c:v>
                </c:pt>
                <c:pt idx="315">
                  <c:v>459,70</c:v>
                </c:pt>
                <c:pt idx="316">
                  <c:v>460,32</c:v>
                </c:pt>
                <c:pt idx="317">
                  <c:v>461,70</c:v>
                </c:pt>
                <c:pt idx="318">
                  <c:v>463,70</c:v>
                </c:pt>
                <c:pt idx="319">
                  <c:v>465,70</c:v>
                </c:pt>
                <c:pt idx="320">
                  <c:v>467,70</c:v>
                </c:pt>
                <c:pt idx="321">
                  <c:v>469,70</c:v>
                </c:pt>
                <c:pt idx="322">
                  <c:v>471,70</c:v>
                </c:pt>
                <c:pt idx="323">
                  <c:v>473,70</c:v>
                </c:pt>
                <c:pt idx="324">
                  <c:v>475,70</c:v>
                </c:pt>
                <c:pt idx="325">
                  <c:v>477,70</c:v>
                </c:pt>
                <c:pt idx="326">
                  <c:v>479,70</c:v>
                </c:pt>
                <c:pt idx="327">
                  <c:v>481,70</c:v>
                </c:pt>
                <c:pt idx="328">
                  <c:v>483,70</c:v>
                </c:pt>
                <c:pt idx="329">
                  <c:v>485,70</c:v>
                </c:pt>
                <c:pt idx="330">
                  <c:v>487,70</c:v>
                </c:pt>
                <c:pt idx="331">
                  <c:v>489,70</c:v>
                </c:pt>
                <c:pt idx="332">
                  <c:v>491,70</c:v>
                </c:pt>
                <c:pt idx="333">
                  <c:v>493,70</c:v>
                </c:pt>
                <c:pt idx="334">
                  <c:v>495,70</c:v>
                </c:pt>
                <c:pt idx="335">
                  <c:v>497,70</c:v>
                </c:pt>
                <c:pt idx="336">
                  <c:v>499,70</c:v>
                </c:pt>
                <c:pt idx="337">
                  <c:v>501,70</c:v>
                </c:pt>
                <c:pt idx="338">
                  <c:v>503,70</c:v>
                </c:pt>
                <c:pt idx="339">
                  <c:v>505,70</c:v>
                </c:pt>
                <c:pt idx="340">
                  <c:v>507,70</c:v>
                </c:pt>
                <c:pt idx="341">
                  <c:v>509,70</c:v>
                </c:pt>
                <c:pt idx="342">
                  <c:v>511,70</c:v>
                </c:pt>
                <c:pt idx="343">
                  <c:v>513,70</c:v>
                </c:pt>
                <c:pt idx="344">
                  <c:v>515,70</c:v>
                </c:pt>
                <c:pt idx="345">
                  <c:v>517,70</c:v>
                </c:pt>
                <c:pt idx="346">
                  <c:v>519,70</c:v>
                </c:pt>
                <c:pt idx="347">
                  <c:v>521,70</c:v>
                </c:pt>
                <c:pt idx="348">
                  <c:v>523,70</c:v>
                </c:pt>
                <c:pt idx="349">
                  <c:v>525,70</c:v>
                </c:pt>
                <c:pt idx="350">
                  <c:v>527,70</c:v>
                </c:pt>
                <c:pt idx="351">
                  <c:v>529,70</c:v>
                </c:pt>
                <c:pt idx="352">
                  <c:v>531,70</c:v>
                </c:pt>
                <c:pt idx="353">
                  <c:v>533,70</c:v>
                </c:pt>
                <c:pt idx="354">
                  <c:v>535,70</c:v>
                </c:pt>
                <c:pt idx="355">
                  <c:v>537,70</c:v>
                </c:pt>
                <c:pt idx="356">
                  <c:v>539,70</c:v>
                </c:pt>
                <c:pt idx="357">
                  <c:v>541,70</c:v>
                </c:pt>
                <c:pt idx="358">
                  <c:v>543,70</c:v>
                </c:pt>
                <c:pt idx="359">
                  <c:v>545,70</c:v>
                </c:pt>
                <c:pt idx="360">
                  <c:v>547,70</c:v>
                </c:pt>
                <c:pt idx="361">
                  <c:v>547,92</c:v>
                </c:pt>
                <c:pt idx="362">
                  <c:v>548,70</c:v>
                </c:pt>
                <c:pt idx="363">
                  <c:v>549,70</c:v>
                </c:pt>
                <c:pt idx="364">
                  <c:v>551,70</c:v>
                </c:pt>
                <c:pt idx="365">
                  <c:v>553,70</c:v>
                </c:pt>
                <c:pt idx="366">
                  <c:v>555,70</c:v>
                </c:pt>
                <c:pt idx="367">
                  <c:v>557,70</c:v>
                </c:pt>
                <c:pt idx="368">
                  <c:v>559,70</c:v>
                </c:pt>
                <c:pt idx="369">
                  <c:v>561,70</c:v>
                </c:pt>
                <c:pt idx="370">
                  <c:v>563,70</c:v>
                </c:pt>
                <c:pt idx="371">
                  <c:v>565,70</c:v>
                </c:pt>
                <c:pt idx="372">
                  <c:v>567,70</c:v>
                </c:pt>
                <c:pt idx="373">
                  <c:v>569,70</c:v>
                </c:pt>
                <c:pt idx="374">
                  <c:v>571,70</c:v>
                </c:pt>
                <c:pt idx="375">
                  <c:v>573,70</c:v>
                </c:pt>
                <c:pt idx="376">
                  <c:v>575,70</c:v>
                </c:pt>
                <c:pt idx="377">
                  <c:v>577,70</c:v>
                </c:pt>
                <c:pt idx="378">
                  <c:v>579,70</c:v>
                </c:pt>
                <c:pt idx="379">
                  <c:v>581,70</c:v>
                </c:pt>
                <c:pt idx="380">
                  <c:v>583,70</c:v>
                </c:pt>
                <c:pt idx="381">
                  <c:v>585,70</c:v>
                </c:pt>
                <c:pt idx="382">
                  <c:v>587,70</c:v>
                </c:pt>
                <c:pt idx="383">
                  <c:v>589,70</c:v>
                </c:pt>
                <c:pt idx="384">
                  <c:v>591,70</c:v>
                </c:pt>
                <c:pt idx="385">
                  <c:v>593,70</c:v>
                </c:pt>
                <c:pt idx="386">
                  <c:v>595,70</c:v>
                </c:pt>
                <c:pt idx="387">
                  <c:v>597,70</c:v>
                </c:pt>
                <c:pt idx="388">
                  <c:v>599,70</c:v>
                </c:pt>
                <c:pt idx="389">
                  <c:v>601,70</c:v>
                </c:pt>
                <c:pt idx="390">
                  <c:v>603,70</c:v>
                </c:pt>
                <c:pt idx="391">
                  <c:v>605,70</c:v>
                </c:pt>
                <c:pt idx="392">
                  <c:v>607,70</c:v>
                </c:pt>
                <c:pt idx="393">
                  <c:v>609,70</c:v>
                </c:pt>
                <c:pt idx="394">
                  <c:v>611,70</c:v>
                </c:pt>
                <c:pt idx="395">
                  <c:v>613,70</c:v>
                </c:pt>
                <c:pt idx="396">
                  <c:v>615,70</c:v>
                </c:pt>
                <c:pt idx="397">
                  <c:v>617,70</c:v>
                </c:pt>
                <c:pt idx="398">
                  <c:v>619,70</c:v>
                </c:pt>
                <c:pt idx="399">
                  <c:v>621,70</c:v>
                </c:pt>
                <c:pt idx="400">
                  <c:v>623,70</c:v>
                </c:pt>
                <c:pt idx="401">
                  <c:v>625,70</c:v>
                </c:pt>
                <c:pt idx="402">
                  <c:v>627,70</c:v>
                </c:pt>
                <c:pt idx="403">
                  <c:v>629,70</c:v>
                </c:pt>
                <c:pt idx="404">
                  <c:v>631,70</c:v>
                </c:pt>
                <c:pt idx="405">
                  <c:v>633,70</c:v>
                </c:pt>
                <c:pt idx="406">
                  <c:v>635,70</c:v>
                </c:pt>
                <c:pt idx="407">
                  <c:v>637,70</c:v>
                </c:pt>
                <c:pt idx="408">
                  <c:v>639,70</c:v>
                </c:pt>
                <c:pt idx="409">
                  <c:v>641,70</c:v>
                </c:pt>
                <c:pt idx="410">
                  <c:v>643,70</c:v>
                </c:pt>
                <c:pt idx="411">
                  <c:v>645,70</c:v>
                </c:pt>
                <c:pt idx="412">
                  <c:v>647,70</c:v>
                </c:pt>
                <c:pt idx="413">
                  <c:v>649,70</c:v>
                </c:pt>
                <c:pt idx="414">
                  <c:v>651,70</c:v>
                </c:pt>
                <c:pt idx="415">
                  <c:v>653,70</c:v>
                </c:pt>
                <c:pt idx="416">
                  <c:v>655,70</c:v>
                </c:pt>
                <c:pt idx="417">
                  <c:v>657,70</c:v>
                </c:pt>
                <c:pt idx="418">
                  <c:v>659,70</c:v>
                </c:pt>
                <c:pt idx="419">
                  <c:v>661,70</c:v>
                </c:pt>
                <c:pt idx="420">
                  <c:v>663,70</c:v>
                </c:pt>
                <c:pt idx="421">
                  <c:v>665,70</c:v>
                </c:pt>
                <c:pt idx="422">
                  <c:v>667,70</c:v>
                </c:pt>
                <c:pt idx="423">
                  <c:v>669,70</c:v>
                </c:pt>
                <c:pt idx="424">
                  <c:v>671,70</c:v>
                </c:pt>
                <c:pt idx="425">
                  <c:v>673,70</c:v>
                </c:pt>
                <c:pt idx="426">
                  <c:v>675,70</c:v>
                </c:pt>
                <c:pt idx="427">
                  <c:v>677,70</c:v>
                </c:pt>
                <c:pt idx="428">
                  <c:v>679,70</c:v>
                </c:pt>
                <c:pt idx="429">
                  <c:v>681,70</c:v>
                </c:pt>
                <c:pt idx="430">
                  <c:v>683,70</c:v>
                </c:pt>
                <c:pt idx="431">
                  <c:v>685,70</c:v>
                </c:pt>
                <c:pt idx="432">
                  <c:v>687,70</c:v>
                </c:pt>
                <c:pt idx="433">
                  <c:v>689,70</c:v>
                </c:pt>
                <c:pt idx="434">
                  <c:v>691,70</c:v>
                </c:pt>
                <c:pt idx="435">
                  <c:v>693,70</c:v>
                </c:pt>
                <c:pt idx="436">
                  <c:v>695,70</c:v>
                </c:pt>
                <c:pt idx="437">
                  <c:v>697,70</c:v>
                </c:pt>
                <c:pt idx="438">
                  <c:v>699,70</c:v>
                </c:pt>
                <c:pt idx="439">
                  <c:v>701,70</c:v>
                </c:pt>
                <c:pt idx="440">
                  <c:v>703,70</c:v>
                </c:pt>
                <c:pt idx="441">
                  <c:v>705,70</c:v>
                </c:pt>
                <c:pt idx="442">
                  <c:v>706,55</c:v>
                </c:pt>
                <c:pt idx="443">
                  <c:v>707,70</c:v>
                </c:pt>
                <c:pt idx="444">
                  <c:v>709,70</c:v>
                </c:pt>
                <c:pt idx="445">
                  <c:v>711,70</c:v>
                </c:pt>
                <c:pt idx="446">
                  <c:v>713,70</c:v>
                </c:pt>
                <c:pt idx="447">
                  <c:v>715,70</c:v>
                </c:pt>
                <c:pt idx="448">
                  <c:v>716,55</c:v>
                </c:pt>
              </c:strCache>
            </c:strRef>
          </c:cat>
          <c:val>
            <c:numRef>
              <c:f>Feuil2!$B$4:$B$453</c:f>
              <c:numCache>
                <c:formatCode>General</c:formatCode>
                <c:ptCount val="449"/>
                <c:pt idx="0">
                  <c:v>0</c:v>
                </c:pt>
                <c:pt idx="1">
                  <c:v>42</c:v>
                </c:pt>
                <c:pt idx="2">
                  <c:v>253</c:v>
                </c:pt>
                <c:pt idx="3">
                  <c:v>652</c:v>
                </c:pt>
                <c:pt idx="4">
                  <c:v>1251</c:v>
                </c:pt>
                <c:pt idx="5">
                  <c:v>2064</c:v>
                </c:pt>
                <c:pt idx="6">
                  <c:v>3101</c:v>
                </c:pt>
                <c:pt idx="7">
                  <c:v>4375</c:v>
                </c:pt>
                <c:pt idx="8">
                  <c:v>5900</c:v>
                </c:pt>
                <c:pt idx="9">
                  <c:v>7687</c:v>
                </c:pt>
                <c:pt idx="10">
                  <c:v>9750</c:v>
                </c:pt>
                <c:pt idx="11">
                  <c:v>12101</c:v>
                </c:pt>
                <c:pt idx="12">
                  <c:v>14752</c:v>
                </c:pt>
                <c:pt idx="13">
                  <c:v>17716</c:v>
                </c:pt>
                <c:pt idx="14">
                  <c:v>21006</c:v>
                </c:pt>
                <c:pt idx="15">
                  <c:v>24634</c:v>
                </c:pt>
                <c:pt idx="16">
                  <c:v>28612</c:v>
                </c:pt>
                <c:pt idx="17">
                  <c:v>32952</c:v>
                </c:pt>
                <c:pt idx="18">
                  <c:v>37665</c:v>
                </c:pt>
                <c:pt idx="19">
                  <c:v>42764</c:v>
                </c:pt>
                <c:pt idx="20">
                  <c:v>48259</c:v>
                </c:pt>
                <c:pt idx="21">
                  <c:v>54162</c:v>
                </c:pt>
                <c:pt idx="22">
                  <c:v>60481</c:v>
                </c:pt>
                <c:pt idx="23">
                  <c:v>67228</c:v>
                </c:pt>
                <c:pt idx="24">
                  <c:v>74412</c:v>
                </c:pt>
                <c:pt idx="25">
                  <c:v>82041</c:v>
                </c:pt>
                <c:pt idx="26">
                  <c:v>90125</c:v>
                </c:pt>
                <c:pt idx="27">
                  <c:v>98671</c:v>
                </c:pt>
                <c:pt idx="28">
                  <c:v>107687</c:v>
                </c:pt>
                <c:pt idx="29">
                  <c:v>117180</c:v>
                </c:pt>
                <c:pt idx="30">
                  <c:v>127155</c:v>
                </c:pt>
                <c:pt idx="31">
                  <c:v>137618</c:v>
                </c:pt>
                <c:pt idx="32">
                  <c:v>148568</c:v>
                </c:pt>
                <c:pt idx="33">
                  <c:v>160007</c:v>
                </c:pt>
                <c:pt idx="34">
                  <c:v>171936</c:v>
                </c:pt>
                <c:pt idx="35">
                  <c:v>184361</c:v>
                </c:pt>
                <c:pt idx="36">
                  <c:v>197285</c:v>
                </c:pt>
                <c:pt idx="37">
                  <c:v>210716</c:v>
                </c:pt>
                <c:pt idx="38">
                  <c:v>224590</c:v>
                </c:pt>
                <c:pt idx="39">
                  <c:v>238947</c:v>
                </c:pt>
                <c:pt idx="40">
                  <c:v>253819</c:v>
                </c:pt>
                <c:pt idx="41">
                  <c:v>269213</c:v>
                </c:pt>
                <c:pt idx="42">
                  <c:v>285142</c:v>
                </c:pt>
                <c:pt idx="43">
                  <c:v>301616</c:v>
                </c:pt>
                <c:pt idx="44">
                  <c:v>318649</c:v>
                </c:pt>
                <c:pt idx="45">
                  <c:v>336254</c:v>
                </c:pt>
                <c:pt idx="46">
                  <c:v>354448</c:v>
                </c:pt>
                <c:pt idx="47">
                  <c:v>373378</c:v>
                </c:pt>
                <c:pt idx="48">
                  <c:v>393339</c:v>
                </c:pt>
                <c:pt idx="49">
                  <c:v>414451</c:v>
                </c:pt>
                <c:pt idx="50">
                  <c:v>436870</c:v>
                </c:pt>
                <c:pt idx="51">
                  <c:v>460773</c:v>
                </c:pt>
                <c:pt idx="52">
                  <c:v>486356</c:v>
                </c:pt>
                <c:pt idx="53">
                  <c:v>513835</c:v>
                </c:pt>
                <c:pt idx="54">
                  <c:v>543445</c:v>
                </c:pt>
                <c:pt idx="55">
                  <c:v>575436</c:v>
                </c:pt>
                <c:pt idx="56">
                  <c:v>610074</c:v>
                </c:pt>
                <c:pt idx="57">
                  <c:v>647632</c:v>
                </c:pt>
                <c:pt idx="58">
                  <c:v>688388</c:v>
                </c:pt>
                <c:pt idx="59">
                  <c:v>732614</c:v>
                </c:pt>
                <c:pt idx="60">
                  <c:v>781480</c:v>
                </c:pt>
                <c:pt idx="61">
                  <c:v>835240</c:v>
                </c:pt>
                <c:pt idx="62">
                  <c:v>893547</c:v>
                </c:pt>
                <c:pt idx="63">
                  <c:v>956581</c:v>
                </c:pt>
                <c:pt idx="64">
                  <c:v>1024442</c:v>
                </c:pt>
                <c:pt idx="65">
                  <c:v>1097121</c:v>
                </c:pt>
                <c:pt idx="66">
                  <c:v>1174469</c:v>
                </c:pt>
                <c:pt idx="67">
                  <c:v>1214802</c:v>
                </c:pt>
                <c:pt idx="68">
                  <c:v>1256166</c:v>
                </c:pt>
                <c:pt idx="69">
                  <c:v>1341675</c:v>
                </c:pt>
                <c:pt idx="70">
                  <c:v>1430205</c:v>
                </c:pt>
                <c:pt idx="71">
                  <c:v>1520657</c:v>
                </c:pt>
                <c:pt idx="72">
                  <c:v>1611609</c:v>
                </c:pt>
                <c:pt idx="73">
                  <c:v>1701220</c:v>
                </c:pt>
                <c:pt idx="74">
                  <c:v>1787121</c:v>
                </c:pt>
                <c:pt idx="75">
                  <c:v>1864726</c:v>
                </c:pt>
                <c:pt idx="76">
                  <c:v>1932644</c:v>
                </c:pt>
                <c:pt idx="77">
                  <c:v>1987151</c:v>
                </c:pt>
                <c:pt idx="78">
                  <c:v>2022524</c:v>
                </c:pt>
                <c:pt idx="79">
                  <c:v>2041841</c:v>
                </c:pt>
                <c:pt idx="80">
                  <c:v>2053799</c:v>
                </c:pt>
                <c:pt idx="81">
                  <c:v>2057801</c:v>
                </c:pt>
                <c:pt idx="82">
                  <c:v>2053356</c:v>
                </c:pt>
                <c:pt idx="83">
                  <c:v>2040137</c:v>
                </c:pt>
                <c:pt idx="84">
                  <c:v>2018005</c:v>
                </c:pt>
                <c:pt idx="85">
                  <c:v>1997236</c:v>
                </c:pt>
                <c:pt idx="86">
                  <c:v>1987025</c:v>
                </c:pt>
                <c:pt idx="87">
                  <c:v>1947469</c:v>
                </c:pt>
                <c:pt idx="88">
                  <c:v>1899801</c:v>
                </c:pt>
                <c:pt idx="89">
                  <c:v>1844660</c:v>
                </c:pt>
                <c:pt idx="90">
                  <c:v>1771862</c:v>
                </c:pt>
                <c:pt idx="91">
                  <c:v>1689211</c:v>
                </c:pt>
                <c:pt idx="92">
                  <c:v>1605806</c:v>
                </c:pt>
                <c:pt idx="93">
                  <c:v>1522460</c:v>
                </c:pt>
                <c:pt idx="94">
                  <c:v>1439878</c:v>
                </c:pt>
                <c:pt idx="95">
                  <c:v>1358642</c:v>
                </c:pt>
                <c:pt idx="96">
                  <c:v>1279466</c:v>
                </c:pt>
                <c:pt idx="97">
                  <c:v>1204740</c:v>
                </c:pt>
                <c:pt idx="98">
                  <c:v>1132877</c:v>
                </c:pt>
                <c:pt idx="99">
                  <c:v>1063466</c:v>
                </c:pt>
                <c:pt idx="100">
                  <c:v>996474</c:v>
                </c:pt>
                <c:pt idx="101">
                  <c:v>933490</c:v>
                </c:pt>
                <c:pt idx="102">
                  <c:v>873587</c:v>
                </c:pt>
                <c:pt idx="103">
                  <c:v>816731</c:v>
                </c:pt>
                <c:pt idx="104">
                  <c:v>762876</c:v>
                </c:pt>
                <c:pt idx="105">
                  <c:v>711968</c:v>
                </c:pt>
                <c:pt idx="106">
                  <c:v>663938</c:v>
                </c:pt>
                <c:pt idx="107">
                  <c:v>618711</c:v>
                </c:pt>
                <c:pt idx="108">
                  <c:v>576202</c:v>
                </c:pt>
                <c:pt idx="109">
                  <c:v>536320</c:v>
                </c:pt>
                <c:pt idx="110">
                  <c:v>498965</c:v>
                </c:pt>
                <c:pt idx="111">
                  <c:v>464036</c:v>
                </c:pt>
                <c:pt idx="112">
                  <c:v>431425</c:v>
                </c:pt>
                <c:pt idx="113">
                  <c:v>401022</c:v>
                </c:pt>
                <c:pt idx="114">
                  <c:v>372716</c:v>
                </c:pt>
                <c:pt idx="115">
                  <c:v>346395</c:v>
                </c:pt>
                <c:pt idx="116">
                  <c:v>321946</c:v>
                </c:pt>
                <c:pt idx="117">
                  <c:v>299258</c:v>
                </c:pt>
                <c:pt idx="118">
                  <c:v>278223</c:v>
                </c:pt>
                <c:pt idx="119">
                  <c:v>258733</c:v>
                </c:pt>
                <c:pt idx="120">
                  <c:v>240686</c:v>
                </c:pt>
                <c:pt idx="121">
                  <c:v>223981</c:v>
                </c:pt>
                <c:pt idx="122">
                  <c:v>208523</c:v>
                </c:pt>
                <c:pt idx="123">
                  <c:v>194219</c:v>
                </c:pt>
                <c:pt idx="124">
                  <c:v>180984</c:v>
                </c:pt>
                <c:pt idx="125">
                  <c:v>168734</c:v>
                </c:pt>
                <c:pt idx="126">
                  <c:v>157394</c:v>
                </c:pt>
                <c:pt idx="127">
                  <c:v>146890</c:v>
                </c:pt>
                <c:pt idx="128">
                  <c:v>137055</c:v>
                </c:pt>
                <c:pt idx="129">
                  <c:v>127944</c:v>
                </c:pt>
                <c:pt idx="130">
                  <c:v>119490</c:v>
                </c:pt>
                <c:pt idx="131">
                  <c:v>111641</c:v>
                </c:pt>
                <c:pt idx="132">
                  <c:v>104350</c:v>
                </c:pt>
                <c:pt idx="133">
                  <c:v>97529</c:v>
                </c:pt>
                <c:pt idx="134">
                  <c:v>91194</c:v>
                </c:pt>
                <c:pt idx="135">
                  <c:v>85267</c:v>
                </c:pt>
                <c:pt idx="136">
                  <c:v>79922</c:v>
                </c:pt>
                <c:pt idx="137">
                  <c:v>74936</c:v>
                </c:pt>
                <c:pt idx="138">
                  <c:v>73977</c:v>
                </c:pt>
                <c:pt idx="139">
                  <c:v>69763</c:v>
                </c:pt>
                <c:pt idx="140">
                  <c:v>64796</c:v>
                </c:pt>
                <c:pt idx="141">
                  <c:v>60198</c:v>
                </c:pt>
                <c:pt idx="142">
                  <c:v>55940</c:v>
                </c:pt>
                <c:pt idx="143">
                  <c:v>52068</c:v>
                </c:pt>
                <c:pt idx="144">
                  <c:v>48612</c:v>
                </c:pt>
                <c:pt idx="145">
                  <c:v>45391</c:v>
                </c:pt>
                <c:pt idx="146">
                  <c:v>42385</c:v>
                </c:pt>
                <c:pt idx="147">
                  <c:v>39673</c:v>
                </c:pt>
                <c:pt idx="148">
                  <c:v>37196</c:v>
                </c:pt>
                <c:pt idx="149">
                  <c:v>34871</c:v>
                </c:pt>
                <c:pt idx="150">
                  <c:v>32685</c:v>
                </c:pt>
                <c:pt idx="151">
                  <c:v>30626</c:v>
                </c:pt>
                <c:pt idx="152">
                  <c:v>28683</c:v>
                </c:pt>
                <c:pt idx="153">
                  <c:v>26981</c:v>
                </c:pt>
                <c:pt idx="154">
                  <c:v>25504</c:v>
                </c:pt>
                <c:pt idx="155">
                  <c:v>24093</c:v>
                </c:pt>
                <c:pt idx="156">
                  <c:v>22737</c:v>
                </c:pt>
                <c:pt idx="157">
                  <c:v>21427</c:v>
                </c:pt>
                <c:pt idx="158">
                  <c:v>20185</c:v>
                </c:pt>
                <c:pt idx="159">
                  <c:v>18957</c:v>
                </c:pt>
                <c:pt idx="160">
                  <c:v>17783</c:v>
                </c:pt>
                <c:pt idx="161">
                  <c:v>16652</c:v>
                </c:pt>
                <c:pt idx="162">
                  <c:v>15557</c:v>
                </c:pt>
                <c:pt idx="163">
                  <c:v>14495</c:v>
                </c:pt>
                <c:pt idx="164">
                  <c:v>12831</c:v>
                </c:pt>
                <c:pt idx="165">
                  <c:v>12336</c:v>
                </c:pt>
                <c:pt idx="166">
                  <c:v>11900</c:v>
                </c:pt>
                <c:pt idx="167">
                  <c:v>6830</c:v>
                </c:pt>
                <c:pt idx="168">
                  <c:v>5437</c:v>
                </c:pt>
                <c:pt idx="169">
                  <c:v>4268</c:v>
                </c:pt>
                <c:pt idx="170">
                  <c:v>3305</c:v>
                </c:pt>
                <c:pt idx="171">
                  <c:v>2559</c:v>
                </c:pt>
                <c:pt idx="172">
                  <c:v>1984</c:v>
                </c:pt>
                <c:pt idx="173">
                  <c:v>1537</c:v>
                </c:pt>
                <c:pt idx="174">
                  <c:v>1190</c:v>
                </c:pt>
                <c:pt idx="175">
                  <c:v>921</c:v>
                </c:pt>
                <c:pt idx="176">
                  <c:v>712</c:v>
                </c:pt>
                <c:pt idx="177">
                  <c:v>549</c:v>
                </c:pt>
                <c:pt idx="178">
                  <c:v>423</c:v>
                </c:pt>
                <c:pt idx="179">
                  <c:v>326</c:v>
                </c:pt>
                <c:pt idx="180">
                  <c:v>251</c:v>
                </c:pt>
                <c:pt idx="181">
                  <c:v>192</c:v>
                </c:pt>
                <c:pt idx="182">
                  <c:v>147</c:v>
                </c:pt>
                <c:pt idx="183">
                  <c:v>112</c:v>
                </c:pt>
                <c:pt idx="184">
                  <c:v>85</c:v>
                </c:pt>
                <c:pt idx="185">
                  <c:v>65</c:v>
                </c:pt>
                <c:pt idx="186">
                  <c:v>50</c:v>
                </c:pt>
                <c:pt idx="187">
                  <c:v>39</c:v>
                </c:pt>
                <c:pt idx="188">
                  <c:v>30</c:v>
                </c:pt>
                <c:pt idx="189">
                  <c:v>24</c:v>
                </c:pt>
                <c:pt idx="190">
                  <c:v>18</c:v>
                </c:pt>
                <c:pt idx="191">
                  <c:v>15</c:v>
                </c:pt>
                <c:pt idx="192">
                  <c:v>12</c:v>
                </c:pt>
                <c:pt idx="193">
                  <c:v>9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3-41AA-AC02-E45BDA81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87456"/>
        <c:axId val="395986144"/>
      </c:lineChart>
      <c:catAx>
        <c:axId val="39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986144"/>
        <c:crosses val="autoZero"/>
        <c:auto val="1"/>
        <c:lblAlgn val="ctr"/>
        <c:lblOffset val="100"/>
        <c:noMultiLvlLbl val="0"/>
      </c:catAx>
      <c:valAx>
        <c:axId val="395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9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  <sheetView zoomScale="72" workbookViewId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0</xdr:row>
      <xdr:rowOff>120650</xdr:rowOff>
    </xdr:from>
    <xdr:to>
      <xdr:col>21</xdr:col>
      <xdr:colOff>679449</xdr:colOff>
      <xdr:row>44</xdr:row>
      <xdr:rowOff>165100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231774</xdr:colOff>
      <xdr:row>0</xdr:row>
      <xdr:rowOff>53974</xdr:rowOff>
    </xdr:from>
    <xdr:to>
      <xdr:col>22</xdr:col>
      <xdr:colOff>730250</xdr:colOff>
      <xdr:row>37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44450</xdr:rowOff>
    </xdr:from>
    <xdr:to>
      <xdr:col>20</xdr:col>
      <xdr:colOff>501649</xdr:colOff>
      <xdr:row>44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udin de the Yann" refreshedDate="44440.433016898147" createdVersion="6" refreshedVersion="6" minRefreshableVersion="3" recordCount="449">
  <cacheSource type="worksheet">
    <worksheetSource ref="B2:AA451" sheet="Traj ref"/>
  </cacheSource>
  <cacheFields count="26">
    <cacheField name="Time (s)" numFmtId="4">
      <sharedItems containsSemiMixedTypes="0" containsString="0" containsNumber="1" minValue="0" maxValue="716.55000000000007" count="449">
        <n v="0"/>
        <n v="0.7"/>
        <n v="1.7"/>
        <n v="2.7"/>
        <n v="3.7"/>
        <n v="4.7"/>
        <n v="5.7"/>
        <n v="6.7"/>
        <n v="7.7"/>
        <n v="8.6999999999999993"/>
        <n v="9.6999999999999993"/>
        <n v="10.7"/>
        <n v="11.7"/>
        <n v="12.7"/>
        <n v="13.7"/>
        <n v="14.7"/>
        <n v="15.7"/>
        <n v="16.7"/>
        <n v="17.7"/>
        <n v="18.7"/>
        <n v="19.7"/>
        <n v="20.7"/>
        <n v="21.7"/>
        <n v="22.7"/>
        <n v="23.7"/>
        <n v="24.7"/>
        <n v="25.7"/>
        <n v="26.7"/>
        <n v="27.7"/>
        <n v="28.7"/>
        <n v="29.7"/>
        <n v="30.7"/>
        <n v="31.7"/>
        <n v="32.700000000000003"/>
        <n v="33.700000000000003"/>
        <n v="34.700000000000003"/>
        <n v="35.700000000000003"/>
        <n v="36.700000000000003"/>
        <n v="37.700000000000003"/>
        <n v="38.700000000000003"/>
        <n v="39.700000000000003"/>
        <n v="40.700000000000003"/>
        <n v="41.7"/>
        <n v="42.7"/>
        <n v="43.7"/>
        <n v="44.7"/>
        <n v="45.7"/>
        <n v="46.7"/>
        <n v="47.7"/>
        <n v="48.7"/>
        <n v="49.7"/>
        <n v="50.7"/>
        <n v="51.7"/>
        <n v="52.7"/>
        <n v="53.7"/>
        <n v="54.7"/>
        <n v="55.7"/>
        <n v="56.7"/>
        <n v="57.7"/>
        <n v="58.7"/>
        <n v="59.7"/>
        <n v="60.7"/>
        <n v="61.7"/>
        <n v="62.7"/>
        <n v="63.7"/>
        <n v="64.7"/>
        <n v="65.7"/>
        <n v="66.2"/>
        <n v="66.7"/>
        <n v="67.7"/>
        <n v="68.7"/>
        <n v="69.7"/>
        <n v="70.7"/>
        <n v="71.7"/>
        <n v="72.7"/>
        <n v="73.7"/>
        <n v="74.7"/>
        <n v="75.7"/>
        <n v="76.7"/>
        <n v="77.7"/>
        <n v="78.7"/>
        <n v="79.7"/>
        <n v="80.7"/>
        <n v="81.7"/>
        <n v="82.7"/>
        <n v="83.4"/>
        <n v="83.7"/>
        <n v="84.7"/>
        <n v="85.7"/>
        <n v="86.7"/>
        <n v="87.7"/>
        <n v="88.7"/>
        <n v="89.7"/>
        <n v="90.7"/>
        <n v="91.7"/>
        <n v="92.7"/>
        <n v="93.7"/>
        <n v="94.7"/>
        <n v="95.7"/>
        <n v="96.7"/>
        <n v="97.7"/>
        <n v="98.7"/>
        <n v="99.7"/>
        <n v="100.7"/>
        <n v="101.7"/>
        <n v="102.7"/>
        <n v="103.7"/>
        <n v="104.7"/>
        <n v="105.7"/>
        <n v="106.7"/>
        <n v="107.7"/>
        <n v="108.7"/>
        <n v="109.7"/>
        <n v="110.7"/>
        <n v="111.7"/>
        <n v="112.7"/>
        <n v="113.7"/>
        <n v="114.7"/>
        <n v="115.7"/>
        <n v="116.7"/>
        <n v="117.7"/>
        <n v="118.7"/>
        <n v="119.7"/>
        <n v="120.7"/>
        <n v="121.7"/>
        <n v="122.7"/>
        <n v="123.7"/>
        <n v="124.7"/>
        <n v="125.7"/>
        <n v="126.7"/>
        <n v="127.7"/>
        <n v="128.69999999999999"/>
        <n v="129.69999999999999"/>
        <n v="130.69999999999999"/>
        <n v="131.69999999999999"/>
        <n v="132.69999999999999"/>
        <n v="133.69999999999999"/>
        <n v="134.69999999999999"/>
        <n v="134.89999999999998"/>
        <n v="135.69999999999999"/>
        <n v="136.69999999999999"/>
        <n v="137.69999999999999"/>
        <n v="138.69999999999999"/>
        <n v="139.69999999999999"/>
        <n v="140.69999999999999"/>
        <n v="141.69999999999999"/>
        <n v="142.69999999999999"/>
        <n v="143.69999999999999"/>
        <n v="144.69999999999999"/>
        <n v="145.69999999999999"/>
        <n v="146.69999999999999"/>
        <n v="147.69999999999999"/>
        <n v="148.69999999999999"/>
        <n v="149.69999999999999"/>
        <n v="150.69999999999999"/>
        <n v="151.69999999999999"/>
        <n v="152.69999999999999"/>
        <n v="153.69999999999999"/>
        <n v="154.69999999999999"/>
        <n v="155.69999999999999"/>
        <n v="156.69999999999999"/>
        <n v="157.69999999999999"/>
        <n v="158.69999999999999"/>
        <n v="159.69999999999999"/>
        <n v="161.32999999999998"/>
        <n v="161.69999999999999"/>
        <n v="162"/>
        <n v="163.69999999999999"/>
        <n v="165.7"/>
        <n v="167.7"/>
        <n v="169.7"/>
        <n v="171.7"/>
        <n v="173.7"/>
        <n v="175.7"/>
        <n v="177.7"/>
        <n v="179.7"/>
        <n v="181.7"/>
        <n v="183.7"/>
        <n v="185.7"/>
        <n v="187.7"/>
        <n v="189.7"/>
        <n v="191.7"/>
        <n v="193.7"/>
        <n v="195.7"/>
        <n v="197.7"/>
        <n v="199.7"/>
        <n v="201.7"/>
        <n v="203.7"/>
        <n v="205.7"/>
        <n v="207.7"/>
        <n v="209.7"/>
        <n v="211.7"/>
        <n v="213.7"/>
        <n v="215.7"/>
        <n v="217.7"/>
        <n v="219.7"/>
        <n v="221.7"/>
        <n v="223.7"/>
        <n v="225.7"/>
        <n v="227.7"/>
        <n v="229.7"/>
        <n v="231.7"/>
        <n v="233.7"/>
        <n v="235.7"/>
        <n v="237.7"/>
        <n v="239.7"/>
        <n v="241.7"/>
        <n v="243.7"/>
        <n v="245.7"/>
        <n v="247.7"/>
        <n v="249.7"/>
        <n v="251.7"/>
        <n v="253.7"/>
        <n v="255.7"/>
        <n v="257.7"/>
        <n v="259.7"/>
        <n v="261.7"/>
        <n v="263.7"/>
        <n v="265.7"/>
        <n v="267.7"/>
        <n v="269.7"/>
        <n v="271.7"/>
        <n v="273.7"/>
        <n v="275.7"/>
        <n v="277.7"/>
        <n v="279.7"/>
        <n v="281.7"/>
        <n v="283.7"/>
        <n v="285.7"/>
        <n v="287.7"/>
        <n v="289.7"/>
        <n v="291.7"/>
        <n v="293.7"/>
        <n v="295.7"/>
        <n v="297.7"/>
        <n v="299.7"/>
        <n v="301.7"/>
        <n v="303.7"/>
        <n v="305.7"/>
        <n v="307.7"/>
        <n v="309.7"/>
        <n v="311.7"/>
        <n v="313.7"/>
        <n v="315.7"/>
        <n v="317.7"/>
        <n v="319.7"/>
        <n v="321.7"/>
        <n v="323.7"/>
        <n v="325.7"/>
        <n v="327.7"/>
        <n v="329.7"/>
        <n v="331.7"/>
        <n v="333.7"/>
        <n v="335.7"/>
        <n v="337.7"/>
        <n v="339.7"/>
        <n v="341.7"/>
        <n v="343.7"/>
        <n v="345.7"/>
        <n v="347.7"/>
        <n v="349.7"/>
        <n v="351.7"/>
        <n v="353.7"/>
        <n v="355.7"/>
        <n v="357.7"/>
        <n v="359.7"/>
        <n v="361.7"/>
        <n v="363.7"/>
        <n v="365.7"/>
        <n v="367.7"/>
        <n v="369.7"/>
        <n v="371.7"/>
        <n v="373.7"/>
        <n v="375.7"/>
        <n v="377.7"/>
        <n v="379.7"/>
        <n v="381.7"/>
        <n v="383.7"/>
        <n v="385.7"/>
        <n v="387.7"/>
        <n v="389.7"/>
        <n v="391.7"/>
        <n v="393.7"/>
        <n v="395.7"/>
        <n v="397.7"/>
        <n v="399.7"/>
        <n v="401.7"/>
        <n v="403.7"/>
        <n v="405.7"/>
        <n v="407.7"/>
        <n v="409.7"/>
        <n v="411.7"/>
        <n v="413.7"/>
        <n v="415.7"/>
        <n v="417.7"/>
        <n v="419.7"/>
        <n v="421.7"/>
        <n v="423.7"/>
        <n v="425.7"/>
        <n v="427.7"/>
        <n v="429.7"/>
        <n v="431.7"/>
        <n v="433.7"/>
        <n v="435.7"/>
        <n v="437.7"/>
        <n v="439.7"/>
        <n v="441.7"/>
        <n v="443.7"/>
        <n v="445.7"/>
        <n v="447.7"/>
        <n v="449.7"/>
        <n v="451.7"/>
        <n v="453.7"/>
        <n v="455.7"/>
        <n v="457.7"/>
        <n v="459.7"/>
        <n v="460.32"/>
        <n v="461.7"/>
        <n v="463.7"/>
        <n v="465.7"/>
        <n v="467.7"/>
        <n v="469.7"/>
        <n v="471.7"/>
        <n v="473.7"/>
        <n v="475.7"/>
        <n v="477.7"/>
        <n v="479.7"/>
        <n v="481.7"/>
        <n v="483.7"/>
        <n v="485.7"/>
        <n v="487.7"/>
        <n v="489.7"/>
        <n v="491.7"/>
        <n v="493.7"/>
        <n v="495.7"/>
        <n v="497.7"/>
        <n v="499.7"/>
        <n v="501.7"/>
        <n v="503.7"/>
        <n v="505.7"/>
        <n v="507.7"/>
        <n v="509.7"/>
        <n v="511.7"/>
        <n v="513.70000000000005"/>
        <n v="515.70000000000005"/>
        <n v="517.70000000000005"/>
        <n v="519.70000000000005"/>
        <n v="521.70000000000005"/>
        <n v="523.70000000000005"/>
        <n v="525.70000000000005"/>
        <n v="527.70000000000005"/>
        <n v="529.70000000000005"/>
        <n v="531.70000000000005"/>
        <n v="533.70000000000005"/>
        <n v="535.70000000000005"/>
        <n v="537.70000000000005"/>
        <n v="539.70000000000005"/>
        <n v="541.70000000000005"/>
        <n v="543.70000000000005"/>
        <n v="545.70000000000005"/>
        <n v="547.70000000000005"/>
        <n v="547.92000000000007"/>
        <n v="548.70000000000005"/>
        <n v="549.70000000000005"/>
        <n v="551.70000000000005"/>
        <n v="553.70000000000005"/>
        <n v="555.70000000000005"/>
        <n v="557.70000000000005"/>
        <n v="559.70000000000005"/>
        <n v="561.70000000000005"/>
        <n v="563.70000000000005"/>
        <n v="565.70000000000005"/>
        <n v="567.70000000000005"/>
        <n v="569.70000000000005"/>
        <n v="571.70000000000005"/>
        <n v="573.70000000000005"/>
        <n v="575.70000000000005"/>
        <n v="577.70000000000005"/>
        <n v="579.70000000000005"/>
        <n v="581.70000000000005"/>
        <n v="583.70000000000005"/>
        <n v="585.70000000000005"/>
        <n v="587.70000000000005"/>
        <n v="589.70000000000005"/>
        <n v="591.70000000000005"/>
        <n v="593.70000000000005"/>
        <n v="595.70000000000005"/>
        <n v="597.70000000000005"/>
        <n v="599.70000000000005"/>
        <n v="601.70000000000005"/>
        <n v="603.70000000000005"/>
        <n v="605.70000000000005"/>
        <n v="607.70000000000005"/>
        <n v="609.70000000000005"/>
        <n v="611.70000000000005"/>
        <n v="613.70000000000005"/>
        <n v="615.70000000000005"/>
        <n v="617.70000000000005"/>
        <n v="619.70000000000005"/>
        <n v="621.70000000000005"/>
        <n v="623.70000000000005"/>
        <n v="625.70000000000005"/>
        <n v="627.70000000000005"/>
        <n v="629.70000000000005"/>
        <n v="631.70000000000005"/>
        <n v="633.70000000000005"/>
        <n v="635.70000000000005"/>
        <n v="637.70000000000005"/>
        <n v="639.70000000000005"/>
        <n v="641.70000000000005"/>
        <n v="643.70000000000005"/>
        <n v="645.70000000000005"/>
        <n v="647.70000000000005"/>
        <n v="649.70000000000005"/>
        <n v="651.70000000000005"/>
        <n v="653.70000000000005"/>
        <n v="655.7"/>
        <n v="657.7"/>
        <n v="659.7"/>
        <n v="661.7"/>
        <n v="663.7"/>
        <n v="665.7"/>
        <n v="667.7"/>
        <n v="669.7"/>
        <n v="671.7"/>
        <n v="673.7"/>
        <n v="675.7"/>
        <n v="677.7"/>
        <n v="679.7"/>
        <n v="681.7"/>
        <n v="683.7"/>
        <n v="685.7"/>
        <n v="687.7"/>
        <n v="689.7"/>
        <n v="691.7"/>
        <n v="693.7"/>
        <n v="695.7"/>
        <n v="697.7"/>
        <n v="699.7"/>
        <n v="701.7"/>
        <n v="703.7"/>
        <n v="705.7"/>
        <n v="706.55000000000007"/>
        <n v="707.7"/>
        <n v="709.7"/>
        <n v="711.7"/>
        <n v="713.7"/>
        <n v="715.7"/>
        <n v="716.55000000000007"/>
      </sharedItems>
    </cacheField>
    <cacheField name="Dry (kg)" numFmtId="4">
      <sharedItems containsSemiMixedTypes="0" containsString="0" containsNumber="1" containsInteger="1" minValue="59575" maxValue="242186"/>
    </cacheField>
    <cacheField name="Propellant (kg)" numFmtId="4">
      <sharedItems containsSemiMixedTypes="0" containsString="0" containsNumber="1" containsInteger="1" minValue="74091" maxValue="2656755"/>
    </cacheField>
    <cacheField name="Total (kg)" numFmtId="4">
      <sharedItems containsSemiMixedTypes="0" containsString="0" containsNumber="1" containsInteger="1" minValue="133666" maxValue="2898941"/>
    </cacheField>
    <cacheField name="Flow Rate (kg/s)" numFmtId="4">
      <sharedItems containsSemiMixedTypes="0" containsString="0" containsNumber="1" minValue="0" maxValue="13441.5"/>
    </cacheField>
    <cacheField name="Total Thrust (N)" numFmtId="4">
      <sharedItems containsSemiMixedTypes="0" containsString="0" containsNumber="1" containsInteger="1" minValue="0" maxValue="40064144"/>
    </cacheField>
    <cacheField name="Thrust Accel (g)" numFmtId="4">
      <sharedItems containsSemiMixedTypes="0" containsString="0" containsNumber="1" minValue="0" maxValue="3.9510000000000001"/>
    </cacheField>
    <cacheField name="Radius Vector (m)" numFmtId="4">
      <sharedItems containsSemiMixedTypes="0" containsString="0" containsNumber="1" containsInteger="1" minValue="6373355" maxValue="6563097"/>
    </cacheField>
    <cacheField name="GCLat (deg)" numFmtId="4">
      <sharedItems containsSemiMixedTypes="0" containsString="0" containsNumber="1" minValue="28.45" maxValue="32.51"/>
    </cacheField>
    <cacheField name="Long (deg)" numFmtId="4">
      <sharedItems containsSemiMixedTypes="0" containsString="0" containsNumber="1" minValue="-80.599999999999994" maxValue="-52.29"/>
    </cacheField>
    <cacheField name="AZ (deg)" numFmtId="4">
      <sharedItems containsSemiMixedTypes="0" containsString="0" containsNumber="1" minValue="72.06" maxValue="88.91"/>
    </cacheField>
    <cacheField name="Pitch (deg)" numFmtId="4">
      <sharedItems containsSemiMixedTypes="0" containsString="0" containsNumber="1" minValue="0" maxValue="88.23"/>
    </cacheField>
    <cacheField name="AZ (deg)2" numFmtId="4">
      <sharedItems containsSemiMixedTypes="0" containsString="0" containsNumber="1" minValue="0" maxValue="199.74"/>
    </cacheField>
    <cacheField name="F-Path (deg)" numFmtId="4">
      <sharedItems containsSemiMixedTypes="0" containsString="0" containsNumber="1" minValue="0" maxValue="90"/>
    </cacheField>
    <cacheField name="Vel (m/s)" numFmtId="4">
      <sharedItems containsSemiMixedTypes="0" containsString="0" containsNumber="1" containsInteger="1" minValue="0" maxValue="7390"/>
    </cacheField>
    <cacheField name="Head (deg)" numFmtId="4">
      <sharedItems containsSemiMixedTypes="0" containsString="0" containsNumber="1" minValue="75.34" maxValue="90.06"/>
    </cacheField>
    <cacheField name="F-Path (deg)2" numFmtId="4">
      <sharedItems containsSemiMixedTypes="0" containsString="0" containsNumber="1" minValue="0" maxValue="29.11"/>
    </cacheField>
    <cacheField name="Vel (m/s)2" numFmtId="4">
      <sharedItems containsSemiMixedTypes="0" containsString="0" containsNumber="1" containsInteger="1" minValue="409" maxValue="7793"/>
    </cacheField>
    <cacheField name="Range(m)" numFmtId="4">
      <sharedItems containsSemiMixedTypes="0" containsString="0" containsNumber="1" containsInteger="1" minValue="0" maxValue="2743391"/>
    </cacheField>
    <cacheField name="Altitude (m)" numFmtId="4">
      <sharedItems containsSemiMixedTypes="0" containsString="0" containsNumber="1" containsInteger="1" minValue="59" maxValue="191130"/>
    </cacheField>
    <cacheField name="Temp (K)" numFmtId="4">
      <sharedItems containsSemiMixedTypes="0" containsString="0" containsNumber="1" minValue="176.2" maxValue="911.1"/>
    </cacheField>
    <cacheField name="Press (Pa)" numFmtId="4">
      <sharedItems containsSemiMixedTypes="0" containsString="0" containsNumber="1" containsInteger="1" minValue="0" maxValue="100610"/>
    </cacheField>
    <cacheField name="Mach (-)" numFmtId="4">
      <sharedItems containsSemiMixedTypes="0" containsString="0" containsNumber="1" minValue="0" maxValue="10.4"/>
    </cacheField>
    <cacheField name="Dyn. Press. (Pa)" numFmtId="4">
      <sharedItems containsSemiMixedTypes="0" containsString="0" containsNumber="1" containsInteger="1" minValue="0" maxValue="33838"/>
    </cacheField>
    <cacheField name="Drag (N)" numFmtId="4">
      <sharedItems containsSemiMixedTypes="0" containsString="0" containsNumber="1" containsInteger="1" minValue="0" maxValue="2057801"/>
    </cacheField>
    <cacheField name="Flux (W)" numFmtId="4">
      <sharedItems containsSemiMixedTypes="0" containsString="0" containsNumber="1" containsInteger="1" minValue="0" maxValue="18535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n v="242186"/>
    <n v="2656755"/>
    <n v="2898941"/>
    <n v="13225.7"/>
    <n v="34354772"/>
    <n v="1.208"/>
    <n v="6373355"/>
    <n v="28.45"/>
    <n v="-80.599999999999994"/>
    <n v="72.06"/>
    <n v="0"/>
    <n v="0"/>
    <n v="90"/>
    <n v="0"/>
    <n v="90"/>
    <n v="0"/>
    <n v="409"/>
    <n v="0"/>
    <n v="59"/>
    <n v="300.8"/>
    <n v="100610"/>
    <n v="0"/>
    <n v="0"/>
    <n v="0"/>
    <n v="0"/>
  </r>
  <r>
    <x v="1"/>
    <n v="242186"/>
    <n v="2647497"/>
    <n v="2889683"/>
    <n v="13225.7"/>
    <n v="34355066"/>
    <n v="1.212"/>
    <n v="6373355"/>
    <n v="28.45"/>
    <n v="-80.599999999999994"/>
    <n v="72.06"/>
    <n v="0"/>
    <n v="180.38"/>
    <n v="89.61"/>
    <n v="1"/>
    <n v="90"/>
    <n v="0.2"/>
    <n v="409"/>
    <n v="0"/>
    <n v="60"/>
    <n v="300.8"/>
    <n v="100604"/>
    <n v="0"/>
    <n v="1"/>
    <n v="42"/>
    <n v="1"/>
  </r>
  <r>
    <x v="2"/>
    <n v="242186"/>
    <n v="2634272"/>
    <n v="2876458"/>
    <n v="13225.7"/>
    <n v="34356517"/>
    <n v="1.218"/>
    <n v="6373358"/>
    <n v="28.45"/>
    <n v="-80.599999999999994"/>
    <n v="72.06"/>
    <n v="0"/>
    <n v="180.92"/>
    <n v="89.61"/>
    <n v="4"/>
    <n v="90"/>
    <n v="0.5"/>
    <n v="409"/>
    <n v="0"/>
    <n v="62"/>
    <n v="300.7"/>
    <n v="100575"/>
    <n v="0.01"/>
    <n v="7"/>
    <n v="253"/>
    <n v="28"/>
  </r>
  <r>
    <x v="3"/>
    <n v="242186"/>
    <n v="2621046"/>
    <n v="2863232"/>
    <n v="13225.7"/>
    <n v="34359209"/>
    <n v="1.224"/>
    <n v="6373363"/>
    <n v="28.45"/>
    <n v="-80.599999999999994"/>
    <n v="72.06"/>
    <n v="0"/>
    <n v="181.48"/>
    <n v="89.62"/>
    <n v="6"/>
    <n v="90.01"/>
    <n v="0.81"/>
    <n v="409"/>
    <n v="0"/>
    <n v="67"/>
    <n v="300.7"/>
    <n v="100522"/>
    <n v="0.02"/>
    <n v="19"/>
    <n v="652"/>
    <n v="114"/>
  </r>
  <r>
    <x v="4"/>
    <n v="242186"/>
    <n v="2607820"/>
    <n v="2850006"/>
    <n v="13225.7"/>
    <n v="34363174"/>
    <n v="1.2290000000000001"/>
    <n v="6373369"/>
    <n v="28.45"/>
    <n v="-80.599999999999994"/>
    <n v="72.06"/>
    <n v="0"/>
    <n v="182.04"/>
    <n v="89.62"/>
    <n v="8"/>
    <n v="90.01"/>
    <n v="1.1200000000000001"/>
    <n v="409"/>
    <n v="0"/>
    <n v="74"/>
    <n v="300.7"/>
    <n v="100443"/>
    <n v="0.02"/>
    <n v="37"/>
    <n v="1251"/>
    <n v="296"/>
  </r>
  <r>
    <x v="5"/>
    <n v="242186"/>
    <n v="2594594"/>
    <n v="2836780"/>
    <n v="13225.7"/>
    <n v="34368442"/>
    <n v="1.2350000000000001"/>
    <n v="6373379"/>
    <n v="28.45"/>
    <n v="-80.599999999999994"/>
    <n v="72.06"/>
    <n v="0"/>
    <n v="182.62"/>
    <n v="89.63"/>
    <n v="10"/>
    <n v="90.01"/>
    <n v="1.45"/>
    <n v="409"/>
    <n v="0"/>
    <n v="83"/>
    <n v="300.60000000000002"/>
    <n v="100339"/>
    <n v="0.03"/>
    <n v="62"/>
    <n v="2064"/>
    <n v="620"/>
  </r>
  <r>
    <x v="6"/>
    <n v="242186"/>
    <n v="2581369"/>
    <n v="2823555"/>
    <n v="13225.7"/>
    <n v="34375042"/>
    <n v="1.2410000000000001"/>
    <n v="6373390"/>
    <n v="28.45"/>
    <n v="-80.599999999999994"/>
    <n v="72.06"/>
    <n v="0"/>
    <n v="183.2"/>
    <n v="89.63"/>
    <n v="13"/>
    <n v="90.01"/>
    <n v="1.78"/>
    <n v="409"/>
    <n v="0"/>
    <n v="95"/>
    <n v="300.5"/>
    <n v="100208"/>
    <n v="0.04"/>
    <n v="93"/>
    <n v="3101"/>
    <n v="1209"/>
  </r>
  <r>
    <x v="7"/>
    <n v="242186"/>
    <n v="2568143"/>
    <n v="2810329"/>
    <n v="13225.7"/>
    <n v="34383004"/>
    <n v="1.248"/>
    <n v="6373404"/>
    <n v="28.45"/>
    <n v="-80.599999999999994"/>
    <n v="72.06"/>
    <n v="0"/>
    <n v="183.79"/>
    <n v="89.64"/>
    <n v="15"/>
    <n v="90.01"/>
    <n v="2.11"/>
    <n v="409"/>
    <n v="0"/>
    <n v="109"/>
    <n v="300.39999999999998"/>
    <n v="100050"/>
    <n v="0.04"/>
    <n v="132"/>
    <n v="4375"/>
    <n v="1980"/>
  </r>
  <r>
    <x v="8"/>
    <n v="242186"/>
    <n v="2554917"/>
    <n v="2797103"/>
    <n v="13225.7"/>
    <n v="34392358"/>
    <n v="1.254"/>
    <n v="6373420"/>
    <n v="28.45"/>
    <n v="-80.599999999999994"/>
    <n v="72.06"/>
    <n v="0"/>
    <n v="184.4"/>
    <n v="89.64"/>
    <n v="18"/>
    <n v="90.02"/>
    <n v="2.46"/>
    <n v="409"/>
    <n v="0"/>
    <n v="125"/>
    <n v="300.3"/>
    <n v="99865"/>
    <n v="0.05"/>
    <n v="179"/>
    <n v="5900"/>
    <n v="3222"/>
  </r>
  <r>
    <x v="9"/>
    <n v="242186"/>
    <n v="2541691"/>
    <n v="2783877"/>
    <n v="13225.7"/>
    <n v="34403131"/>
    <n v="1.26"/>
    <n v="6373439"/>
    <n v="28.45"/>
    <n v="-80.599999999999994"/>
    <n v="72.06"/>
    <n v="0"/>
    <n v="185.01"/>
    <n v="89.65"/>
    <n v="20"/>
    <n v="90.02"/>
    <n v="2.82"/>
    <n v="409"/>
    <n v="1"/>
    <n v="144"/>
    <n v="300.2"/>
    <n v="99651"/>
    <n v="0.06"/>
    <n v="234"/>
    <n v="7687"/>
    <n v="4680"/>
  </r>
  <r>
    <x v="10"/>
    <n v="242186"/>
    <n v="2528466"/>
    <n v="2770652"/>
    <n v="13225.7"/>
    <n v="34415353"/>
    <n v="1.2669999999999999"/>
    <n v="6373461"/>
    <n v="28.45"/>
    <n v="-80.599999999999994"/>
    <n v="72.06"/>
    <n v="0"/>
    <n v="185.63"/>
    <n v="89.65"/>
    <n v="23"/>
    <n v="90.02"/>
    <n v="3.18"/>
    <n v="409"/>
    <n v="1"/>
    <n v="165"/>
    <n v="300.10000000000002"/>
    <n v="99409"/>
    <n v="7.0000000000000007E-2"/>
    <n v="297"/>
    <n v="9750"/>
    <n v="6831"/>
  </r>
  <r>
    <x v="11"/>
    <n v="242186"/>
    <n v="2515240"/>
    <n v="2757426"/>
    <n v="13225.7"/>
    <n v="34429051"/>
    <n v="1.2729999999999999"/>
    <n v="6373485"/>
    <n v="28.45"/>
    <n v="-80.599999999999994"/>
    <n v="72.06"/>
    <n v="0"/>
    <n v="186.26"/>
    <n v="89.65"/>
    <n v="25"/>
    <n v="90.02"/>
    <n v="3.55"/>
    <n v="409"/>
    <n v="1"/>
    <n v="189"/>
    <n v="299.89999999999998"/>
    <n v="99137"/>
    <n v="7.0000000000000007E-2"/>
    <n v="370"/>
    <n v="12101"/>
    <n v="9250"/>
  </r>
  <r>
    <x v="12"/>
    <n v="242186"/>
    <n v="2502014"/>
    <n v="2744200"/>
    <n v="13225.7"/>
    <n v="34444250"/>
    <n v="1.28"/>
    <n v="6373511"/>
    <n v="28.45"/>
    <n v="-80.599999999999994"/>
    <n v="72.06"/>
    <n v="0"/>
    <n v="186.9"/>
    <n v="89.66"/>
    <n v="28"/>
    <n v="90.02"/>
    <n v="3.93"/>
    <n v="410"/>
    <n v="1"/>
    <n v="216"/>
    <n v="299.7"/>
    <n v="98836"/>
    <n v="0.08"/>
    <n v="453"/>
    <n v="14752"/>
    <n v="12684"/>
  </r>
  <r>
    <x v="13"/>
    <n v="242186"/>
    <n v="2488788"/>
    <n v="2730974"/>
    <n v="13225.7"/>
    <n v="34460977"/>
    <n v="1.2869999999999999"/>
    <n v="6373541"/>
    <n v="28.45"/>
    <n v="-80.599999999999994"/>
    <n v="72.06"/>
    <n v="0"/>
    <n v="187.54"/>
    <n v="89.66"/>
    <n v="31"/>
    <n v="90.03"/>
    <n v="4.32"/>
    <n v="410"/>
    <n v="1"/>
    <n v="245"/>
    <n v="299.60000000000002"/>
    <n v="98504"/>
    <n v="0.09"/>
    <n v="546"/>
    <n v="17716"/>
    <n v="16926"/>
  </r>
  <r>
    <x v="14"/>
    <n v="242186"/>
    <n v="2475563"/>
    <n v="2717749"/>
    <n v="13225.7"/>
    <n v="34479256"/>
    <n v="1.294"/>
    <n v="6373573"/>
    <n v="28.45"/>
    <n v="-80.599999999999994"/>
    <n v="72.06"/>
    <n v="0"/>
    <n v="188.2"/>
    <n v="89.67"/>
    <n v="34"/>
    <n v="90.03"/>
    <n v="4.72"/>
    <n v="410"/>
    <n v="1"/>
    <n v="278"/>
    <n v="299.3"/>
    <n v="98142"/>
    <n v="0.1"/>
    <n v="650"/>
    <n v="21006"/>
    <n v="22100"/>
  </r>
  <r>
    <x v="15"/>
    <n v="242186"/>
    <n v="2462337"/>
    <n v="2704523"/>
    <n v="13225.7"/>
    <n v="34499112"/>
    <n v="1.3009999999999999"/>
    <n v="6373608"/>
    <n v="28.45"/>
    <n v="-80.599999999999994"/>
    <n v="72.06"/>
    <n v="0"/>
    <n v="188.86"/>
    <n v="89.67"/>
    <n v="37"/>
    <n v="90.03"/>
    <n v="5.13"/>
    <n v="410"/>
    <n v="2"/>
    <n v="313"/>
    <n v="299.10000000000002"/>
    <n v="97748"/>
    <n v="0.11"/>
    <n v="765"/>
    <n v="24634"/>
    <n v="28305"/>
  </r>
  <r>
    <x v="16"/>
    <n v="242186"/>
    <n v="2449111"/>
    <n v="2691297"/>
    <n v="13225.7"/>
    <n v="34520567"/>
    <n v="1.3080000000000001"/>
    <n v="6373646"/>
    <n v="28.45"/>
    <n v="-80.599999999999994"/>
    <n v="72.06"/>
    <n v="0"/>
    <n v="189.54"/>
    <n v="89.67"/>
    <n v="40"/>
    <n v="90.03"/>
    <n v="5.54"/>
    <n v="411"/>
    <n v="2"/>
    <n v="351"/>
    <n v="298.89999999999998"/>
    <n v="97322"/>
    <n v="0.11"/>
    <n v="892"/>
    <n v="28612"/>
    <n v="35680"/>
  </r>
  <r>
    <x v="17"/>
    <n v="242186"/>
    <n v="2435885"/>
    <n v="2678071"/>
    <n v="13225.7"/>
    <n v="34543643"/>
    <n v="1.3149999999999999"/>
    <n v="6373688"/>
    <n v="28.45"/>
    <n v="-80.599999999999994"/>
    <n v="72.06"/>
    <n v="0"/>
    <n v="190.22"/>
    <n v="89.68"/>
    <n v="43"/>
    <n v="90.03"/>
    <n v="5.97"/>
    <n v="411"/>
    <n v="2"/>
    <n v="392"/>
    <n v="298.60000000000002"/>
    <n v="96865"/>
    <n v="0.12"/>
    <n v="1032"/>
    <n v="32952"/>
    <n v="44376"/>
  </r>
  <r>
    <x v="18"/>
    <n v="242186"/>
    <n v="2422660"/>
    <n v="2664846"/>
    <n v="13225.7"/>
    <n v="34568359"/>
    <n v="1.323"/>
    <n v="6373732"/>
    <n v="28.45"/>
    <n v="-80.599999999999994"/>
    <n v="72.06"/>
    <n v="0"/>
    <n v="190.91"/>
    <n v="89.68"/>
    <n v="46"/>
    <n v="90.04"/>
    <n v="6.4"/>
    <n v="411"/>
    <n v="2"/>
    <n v="436"/>
    <n v="298.3"/>
    <n v="96375"/>
    <n v="0.13"/>
    <n v="1184"/>
    <n v="37665"/>
    <n v="54464"/>
  </r>
  <r>
    <x v="19"/>
    <n v="242186"/>
    <n v="2409434"/>
    <n v="2651620"/>
    <n v="13225.7"/>
    <n v="34594736"/>
    <n v="1.33"/>
    <n v="6373779"/>
    <n v="28.45"/>
    <n v="-80.599999999999994"/>
    <n v="72.06"/>
    <n v="0"/>
    <n v="191.6"/>
    <n v="89.68"/>
    <n v="49"/>
    <n v="90.04"/>
    <n v="6.85"/>
    <n v="412"/>
    <n v="3"/>
    <n v="484"/>
    <n v="298"/>
    <n v="95852"/>
    <n v="0.14000000000000001"/>
    <n v="1349"/>
    <n v="42764"/>
    <n v="66101"/>
  </r>
  <r>
    <x v="20"/>
    <n v="242186"/>
    <n v="2396208"/>
    <n v="2638394"/>
    <n v="13225.7"/>
    <n v="34622789"/>
    <n v="1.3380000000000001"/>
    <n v="6373830"/>
    <n v="28.45"/>
    <n v="-80.599999999999994"/>
    <n v="72.06"/>
    <n v="0"/>
    <n v="192.31"/>
    <n v="89.69"/>
    <n v="52"/>
    <n v="90.04"/>
    <n v="7.3"/>
    <n v="412"/>
    <n v="3"/>
    <n v="535"/>
    <n v="297.7"/>
    <n v="95296"/>
    <n v="0.15"/>
    <n v="1529"/>
    <n v="48259"/>
    <n v="79508"/>
  </r>
  <r>
    <x v="21"/>
    <n v="242186"/>
    <n v="2382982"/>
    <n v="2625168"/>
    <n v="13225.7"/>
    <n v="34652535"/>
    <n v="1.3460000000000001"/>
    <n v="6373884"/>
    <n v="28.45"/>
    <n v="-80.599999999999994"/>
    <n v="72.06"/>
    <n v="0"/>
    <n v="193.02"/>
    <n v="89.69"/>
    <n v="56"/>
    <n v="90.04"/>
    <n v="7.76"/>
    <n v="412"/>
    <n v="3"/>
    <n v="589"/>
    <n v="297.3"/>
    <n v="94706"/>
    <n v="0.16"/>
    <n v="1722"/>
    <n v="54162"/>
    <n v="96432"/>
  </r>
  <r>
    <x v="22"/>
    <n v="242186"/>
    <n v="2369757"/>
    <n v="2611943"/>
    <n v="13225.7"/>
    <n v="34683988"/>
    <n v="1.3540000000000001"/>
    <n v="6373942"/>
    <n v="28.45"/>
    <n v="-80.599999999999994"/>
    <n v="72.06"/>
    <n v="0"/>
    <n v="193.74"/>
    <n v="89.69"/>
    <n v="59"/>
    <n v="90.04"/>
    <n v="8.24"/>
    <n v="413"/>
    <n v="3"/>
    <n v="646"/>
    <n v="297"/>
    <n v="94082"/>
    <n v="0.17"/>
    <n v="1931"/>
    <n v="60481"/>
    <n v="113929"/>
  </r>
  <r>
    <x v="23"/>
    <n v="242186"/>
    <n v="2356531"/>
    <n v="2598717"/>
    <n v="13225.7"/>
    <n v="34717160"/>
    <n v="1.3620000000000001"/>
    <n v="6374002"/>
    <n v="28.45"/>
    <n v="-80.599999999999994"/>
    <n v="72.06"/>
    <n v="0"/>
    <n v="194.47"/>
    <n v="89.7"/>
    <n v="63"/>
    <n v="90.05"/>
    <n v="8.7200000000000006"/>
    <n v="413"/>
    <n v="4"/>
    <n v="707"/>
    <n v="296.60000000000002"/>
    <n v="93424"/>
    <n v="0.18"/>
    <n v="2154"/>
    <n v="67228"/>
    <n v="135702"/>
  </r>
  <r>
    <x v="24"/>
    <n v="242186"/>
    <n v="2343305"/>
    <n v="2585491"/>
    <n v="13225.7"/>
    <n v="34752061"/>
    <n v="1.371"/>
    <n v="6374067"/>
    <n v="28.45"/>
    <n v="-80.599999999999994"/>
    <n v="72.06"/>
    <n v="0"/>
    <n v="195.21"/>
    <n v="89.7"/>
    <n v="66"/>
    <n v="90.05"/>
    <n v="9.2100000000000009"/>
    <n v="414"/>
    <n v="4"/>
    <n v="771"/>
    <n v="296.10000000000002"/>
    <n v="92732"/>
    <n v="0.19"/>
    <n v="2394"/>
    <n v="74412"/>
    <n v="158004"/>
  </r>
  <r>
    <x v="25"/>
    <n v="242186"/>
    <n v="2330079"/>
    <n v="2572266"/>
    <n v="13225.7"/>
    <n v="34788699"/>
    <n v="1.379"/>
    <n v="6374135"/>
    <n v="28.45"/>
    <n v="-80.599999999999994"/>
    <n v="72.06"/>
    <n v="0"/>
    <n v="195.95"/>
    <n v="89.7"/>
    <n v="70"/>
    <n v="90.05"/>
    <n v="9.7100000000000009"/>
    <n v="415"/>
    <n v="4"/>
    <n v="840"/>
    <n v="295.7"/>
    <n v="92006"/>
    <n v="0.2"/>
    <n v="2649"/>
    <n v="82041"/>
    <n v="185430"/>
  </r>
  <r>
    <x v="26"/>
    <n v="242186"/>
    <n v="2316854"/>
    <n v="2559040"/>
    <n v="13225.7"/>
    <n v="34827081"/>
    <n v="1.3879999999999999"/>
    <n v="6374207"/>
    <n v="28.45"/>
    <n v="-80.599999999999994"/>
    <n v="72.06"/>
    <n v="0"/>
    <n v="196.69"/>
    <n v="89.7"/>
    <n v="74"/>
    <n v="90.05"/>
    <n v="10.220000000000001"/>
    <n v="415"/>
    <n v="5"/>
    <n v="911"/>
    <n v="295.2"/>
    <n v="91245"/>
    <n v="0.21"/>
    <n v="2921"/>
    <n v="90125"/>
    <n v="216154"/>
  </r>
  <r>
    <x v="27"/>
    <n v="242186"/>
    <n v="2303628"/>
    <n v="2545814"/>
    <n v="13225.7"/>
    <n v="34867209"/>
    <n v="1.397"/>
    <n v="6374282"/>
    <n v="28.45"/>
    <n v="-80.599999999999994"/>
    <n v="72.06"/>
    <n v="0"/>
    <n v="197.45"/>
    <n v="89.71"/>
    <n v="77"/>
    <n v="90.05"/>
    <n v="10.74"/>
    <n v="416"/>
    <n v="5"/>
    <n v="987"/>
    <n v="294.7"/>
    <n v="90449"/>
    <n v="0.23"/>
    <n v="3210"/>
    <n v="98671"/>
    <n v="247170"/>
  </r>
  <r>
    <x v="28"/>
    <n v="242186"/>
    <n v="2290402"/>
    <n v="2532588"/>
    <n v="13225.7"/>
    <n v="34909086"/>
    <n v="1.4059999999999999"/>
    <n v="6374362"/>
    <n v="28.45"/>
    <n v="-80.599999999999994"/>
    <n v="72.06"/>
    <n v="0"/>
    <n v="198.2"/>
    <n v="89.71"/>
    <n v="81"/>
    <n v="90.06"/>
    <n v="11.27"/>
    <n v="417"/>
    <n v="6"/>
    <n v="1066"/>
    <n v="294.2"/>
    <n v="89619"/>
    <n v="0.24"/>
    <n v="3516"/>
    <n v="107687"/>
    <n v="284796"/>
  </r>
  <r>
    <x v="29"/>
    <n v="242186"/>
    <n v="2277176"/>
    <n v="2519363"/>
    <n v="13225.7"/>
    <n v="34952710"/>
    <n v="1.415"/>
    <n v="6374445"/>
    <n v="28.45"/>
    <n v="-80.599999999999994"/>
    <n v="72.06"/>
    <n v="0"/>
    <n v="198.97"/>
    <n v="89.71"/>
    <n v="85"/>
    <n v="90.06"/>
    <n v="11.81"/>
    <n v="417"/>
    <n v="6"/>
    <n v="1150"/>
    <n v="293.7"/>
    <n v="88754"/>
    <n v="0.25"/>
    <n v="3840"/>
    <n v="117180"/>
    <n v="326400"/>
  </r>
  <r>
    <x v="30"/>
    <n v="242186"/>
    <n v="2263951"/>
    <n v="2506137"/>
    <n v="13225.7"/>
    <n v="34998077"/>
    <n v="1.4239999999999999"/>
    <n v="6374533"/>
    <n v="28.45"/>
    <n v="-80.599999999999994"/>
    <n v="72.06"/>
    <n v="0"/>
    <n v="199.74"/>
    <n v="89.71"/>
    <n v="89"/>
    <n v="90.06"/>
    <n v="12.36"/>
    <n v="418"/>
    <n v="6"/>
    <n v="1237"/>
    <n v="293.10000000000002"/>
    <n v="87854"/>
    <n v="0.26"/>
    <n v="4182"/>
    <n v="127155"/>
    <n v="372198"/>
  </r>
  <r>
    <x v="31"/>
    <n v="242186"/>
    <n v="2250725"/>
    <n v="2492911"/>
    <n v="13225.7"/>
    <n v="35045180"/>
    <n v="1.4339999999999999"/>
    <n v="6374624"/>
    <n v="28.45"/>
    <n v="-80.599999999999994"/>
    <n v="72.06"/>
    <n v="0.73"/>
    <n v="190.86"/>
    <n v="89.75"/>
    <n v="94"/>
    <n v="90.06"/>
    <n v="12.91"/>
    <n v="419"/>
    <n v="7"/>
    <n v="1329"/>
    <n v="292.5"/>
    <n v="86920"/>
    <n v="0.27"/>
    <n v="4541"/>
    <n v="137618"/>
    <n v="426854"/>
  </r>
  <r>
    <x v="32"/>
    <n v="242186"/>
    <n v="2237499"/>
    <n v="2479685"/>
    <n v="13225.7"/>
    <n v="35094009"/>
    <n v="1.4430000000000001"/>
    <n v="6374720"/>
    <n v="28.45"/>
    <n v="-80.599999999999994"/>
    <n v="72.06"/>
    <n v="1.46"/>
    <n v="154.09"/>
    <n v="89.78"/>
    <n v="98"/>
    <n v="90.05"/>
    <n v="13.47"/>
    <n v="420"/>
    <n v="7"/>
    <n v="1425"/>
    <n v="291.89999999999998"/>
    <n v="85952"/>
    <n v="0.28999999999999998"/>
    <n v="4919"/>
    <n v="148568"/>
    <n v="482062"/>
  </r>
  <r>
    <x v="33"/>
    <n v="242186"/>
    <n v="2224273"/>
    <n v="2466460"/>
    <n v="13225.7"/>
    <n v="35144551"/>
    <n v="1.4530000000000001"/>
    <n v="6374820"/>
    <n v="28.45"/>
    <n v="-80.599999999999994"/>
    <n v="72.06"/>
    <n v="2.1800000000000002"/>
    <n v="110.29"/>
    <n v="89.65"/>
    <n v="102"/>
    <n v="90.03"/>
    <n v="14.03"/>
    <n v="422"/>
    <n v="8"/>
    <n v="1525"/>
    <n v="291.2"/>
    <n v="84950"/>
    <n v="0.3"/>
    <n v="5315"/>
    <n v="160007"/>
    <n v="542130"/>
  </r>
  <r>
    <x v="34"/>
    <n v="242186"/>
    <n v="2211048"/>
    <n v="2453234"/>
    <n v="13225.7"/>
    <n v="35196786"/>
    <n v="1.4630000000000001"/>
    <n v="6374925"/>
    <n v="28.45"/>
    <n v="-80.599999999999994"/>
    <n v="72.06"/>
    <n v="2.91"/>
    <n v="91.62"/>
    <n v="89.37"/>
    <n v="107"/>
    <n v="90"/>
    <n v="14.59"/>
    <n v="424"/>
    <n v="9"/>
    <n v="1629"/>
    <n v="290.60000000000002"/>
    <n v="83914"/>
    <n v="0.31"/>
    <n v="5729"/>
    <n v="171936"/>
    <n v="613003"/>
  </r>
  <r>
    <x v="35"/>
    <n v="242186"/>
    <n v="2197822"/>
    <n v="2440008"/>
    <n v="13225.7"/>
    <n v="35250694"/>
    <n v="1.4730000000000001"/>
    <n v="6375034"/>
    <n v="28.45"/>
    <n v="-80.599999999999994"/>
    <n v="72.06"/>
    <n v="3.64"/>
    <n v="83.94"/>
    <n v="89"/>
    <n v="111"/>
    <n v="89.97"/>
    <n v="15.16"/>
    <n v="425"/>
    <n v="10"/>
    <n v="1738"/>
    <n v="289.89999999999998"/>
    <n v="82845"/>
    <n v="0.33"/>
    <n v="6162"/>
    <n v="184361"/>
    <n v="683982"/>
  </r>
  <r>
    <x v="36"/>
    <n v="242186"/>
    <n v="2184596"/>
    <n v="2426782"/>
    <n v="13225.7"/>
    <n v="35306246"/>
    <n v="1.484"/>
    <n v="6375147"/>
    <n v="28.45"/>
    <n v="-80.599999999999994"/>
    <n v="72.06"/>
    <n v="4.37"/>
    <n v="80.11"/>
    <n v="88.55"/>
    <n v="116"/>
    <n v="89.93"/>
    <n v="15.72"/>
    <n v="428"/>
    <n v="13"/>
    <n v="1852"/>
    <n v="289.10000000000002"/>
    <n v="81744"/>
    <n v="0.34"/>
    <n v="6612"/>
    <n v="197285"/>
    <n v="766992"/>
  </r>
  <r>
    <x v="37"/>
    <n v="242186"/>
    <n v="2171370"/>
    <n v="2413557"/>
    <n v="13225.7"/>
    <n v="35363413"/>
    <n v="1.494"/>
    <n v="6375265"/>
    <n v="28.45"/>
    <n v="-80.599999999999994"/>
    <n v="72.06"/>
    <n v="5.0999999999999996"/>
    <n v="77.92"/>
    <n v="88.05"/>
    <n v="121"/>
    <n v="89.88"/>
    <n v="16.28"/>
    <n v="430"/>
    <n v="16"/>
    <n v="1970"/>
    <n v="288.39999999999998"/>
    <n v="80610"/>
    <n v="0.35"/>
    <n v="7081"/>
    <n v="210716"/>
    <n v="856801"/>
  </r>
  <r>
    <x v="38"/>
    <n v="242186"/>
    <n v="2158145"/>
    <n v="2400331"/>
    <n v="13225.7"/>
    <n v="35422159"/>
    <n v="1.5049999999999999"/>
    <n v="6375388"/>
    <n v="28.45"/>
    <n v="-80.599999999999994"/>
    <n v="72.06"/>
    <n v="5.82"/>
    <n v="76.540000000000006"/>
    <n v="87.5"/>
    <n v="125"/>
    <n v="89.82"/>
    <n v="16.829999999999998"/>
    <n v="433"/>
    <n v="21"/>
    <n v="2093"/>
    <n v="287.7"/>
    <n v="79446"/>
    <n v="0.37"/>
    <n v="7566"/>
    <n v="224590"/>
    <n v="945750"/>
  </r>
  <r>
    <x v="39"/>
    <n v="242186"/>
    <n v="2144919"/>
    <n v="2387105"/>
    <n v="13225.7"/>
    <n v="35482446"/>
    <n v="1.516"/>
    <n v="6375516"/>
    <n v="28.45"/>
    <n v="-80.599999999999994"/>
    <n v="72.06"/>
    <n v="6.55"/>
    <n v="75.61"/>
    <n v="86.9"/>
    <n v="130"/>
    <n v="89.76"/>
    <n v="17.39"/>
    <n v="436"/>
    <n v="27"/>
    <n v="2220"/>
    <n v="287"/>
    <n v="78250"/>
    <n v="0.38"/>
    <n v="8068"/>
    <n v="238947"/>
    <n v="1048840"/>
  </r>
  <r>
    <x v="40"/>
    <n v="242186"/>
    <n v="2131693"/>
    <n v="2373879"/>
    <n v="13225.7"/>
    <n v="35544230"/>
    <n v="1.5269999999999999"/>
    <n v="6375649"/>
    <n v="28.45"/>
    <n v="-80.599999999999994"/>
    <n v="72.06"/>
    <n v="7.28"/>
    <n v="74.95"/>
    <n v="86.27"/>
    <n v="135"/>
    <n v="89.69"/>
    <n v="17.93"/>
    <n v="439"/>
    <n v="35"/>
    <n v="2353"/>
    <n v="286.2"/>
    <n v="77025"/>
    <n v="0.4"/>
    <n v="8588"/>
    <n v="253819"/>
    <n v="1159380"/>
  </r>
  <r>
    <x v="41"/>
    <n v="242186"/>
    <n v="2118467"/>
    <n v="2360654"/>
    <n v="13225.7"/>
    <n v="35607465"/>
    <n v="1.538"/>
    <n v="6375786"/>
    <n v="28.45"/>
    <n v="-80.599999999999994"/>
    <n v="72.06"/>
    <n v="8.01"/>
    <n v="74.47"/>
    <n v="85.6"/>
    <n v="140"/>
    <n v="89.61"/>
    <n v="18.48"/>
    <n v="442"/>
    <n v="45"/>
    <n v="2491"/>
    <n v="285.5"/>
    <n v="75771"/>
    <n v="0.41"/>
    <n v="9125"/>
    <n v="269213"/>
    <n v="1277500"/>
  </r>
  <r>
    <x v="42"/>
    <n v="242186"/>
    <n v="2105242"/>
    <n v="2347428"/>
    <n v="13225.7"/>
    <n v="35672099"/>
    <n v="1.55"/>
    <n v="6375929"/>
    <n v="28.45"/>
    <n v="-80.599999999999994"/>
    <n v="72.06"/>
    <n v="8.74"/>
    <n v="74.099999999999994"/>
    <n v="84.9"/>
    <n v="146"/>
    <n v="89.52"/>
    <n v="19.010000000000002"/>
    <n v="446"/>
    <n v="57"/>
    <n v="2633"/>
    <n v="284.7"/>
    <n v="74490"/>
    <n v="0.43"/>
    <n v="9679"/>
    <n v="285142"/>
    <n v="1413134"/>
  </r>
  <r>
    <x v="43"/>
    <n v="242186"/>
    <n v="2092016"/>
    <n v="2334202"/>
    <n v="13225.7"/>
    <n v="35738077"/>
    <n v="1.5609999999999999"/>
    <n v="6376076"/>
    <n v="28.45"/>
    <n v="-80.599999999999994"/>
    <n v="72.06"/>
    <n v="9.4600000000000009"/>
    <n v="73.81"/>
    <n v="84.18"/>
    <n v="151"/>
    <n v="89.42"/>
    <n v="19.54"/>
    <n v="449"/>
    <n v="71"/>
    <n v="2781"/>
    <n v="283.89999999999998"/>
    <n v="73181"/>
    <n v="0.45"/>
    <n v="10251"/>
    <n v="301616"/>
    <n v="1547901"/>
  </r>
  <r>
    <x v="44"/>
    <n v="242186"/>
    <n v="2078790"/>
    <n v="2320976"/>
    <n v="13225.7"/>
    <n v="35805342"/>
    <n v="1.573"/>
    <n v="6376229"/>
    <n v="28.45"/>
    <n v="-80.599999999999994"/>
    <n v="72.06"/>
    <n v="10.19"/>
    <n v="73.59"/>
    <n v="83.43"/>
    <n v="157"/>
    <n v="89.32"/>
    <n v="20.059999999999999"/>
    <n v="454"/>
    <n v="87"/>
    <n v="2934"/>
    <n v="283"/>
    <n v="71848"/>
    <n v="0.46"/>
    <n v="10840"/>
    <n v="318649"/>
    <n v="1701880"/>
  </r>
  <r>
    <x v="45"/>
    <n v="242186"/>
    <n v="2065565"/>
    <n v="2307751"/>
    <n v="13225.7"/>
    <n v="35873830"/>
    <n v="1.585"/>
    <n v="6376388"/>
    <n v="28.45"/>
    <n v="-80.599999999999994"/>
    <n v="72.06"/>
    <n v="10.92"/>
    <n v="73.400000000000006"/>
    <n v="82.66"/>
    <n v="162"/>
    <n v="89.21"/>
    <n v="20.57"/>
    <n v="458"/>
    <n v="107"/>
    <n v="3092"/>
    <n v="282.2"/>
    <n v="70490"/>
    <n v="0.48"/>
    <n v="11446"/>
    <n v="336254"/>
    <n v="1854252"/>
  </r>
  <r>
    <x v="46"/>
    <n v="242186"/>
    <n v="2052339"/>
    <n v="2294525"/>
    <n v="13225.7"/>
    <n v="35943476"/>
    <n v="1.597"/>
    <n v="6376551"/>
    <n v="28.45"/>
    <n v="-80.599999999999994"/>
    <n v="72.06"/>
    <n v="11.65"/>
    <n v="73.25"/>
    <n v="81.88"/>
    <n v="168"/>
    <n v="89.09"/>
    <n v="21.06"/>
    <n v="463"/>
    <n v="129"/>
    <n v="3256"/>
    <n v="281.3"/>
    <n v="69109"/>
    <n v="0.5"/>
    <n v="12067"/>
    <n v="354448"/>
    <n v="2027256"/>
  </r>
  <r>
    <x v="47"/>
    <n v="242186"/>
    <n v="2039113"/>
    <n v="2281299"/>
    <n v="13225.7"/>
    <n v="36014212"/>
    <n v="1.61"/>
    <n v="6376720"/>
    <n v="28.45"/>
    <n v="-80.599999999999994"/>
    <n v="72.06"/>
    <n v="12.38"/>
    <n v="73.13"/>
    <n v="81.08"/>
    <n v="174"/>
    <n v="88.97"/>
    <n v="21.55"/>
    <n v="467"/>
    <n v="154"/>
    <n v="3425"/>
    <n v="280.3"/>
    <n v="67706"/>
    <n v="0.52"/>
    <n v="12705"/>
    <n v="373378"/>
    <n v="2210670"/>
  </r>
  <r>
    <x v="48"/>
    <n v="242186"/>
    <n v="2025887"/>
    <n v="2268073"/>
    <n v="13225.7"/>
    <n v="36085966"/>
    <n v="1.6220000000000001"/>
    <n v="6376894"/>
    <n v="28.45"/>
    <n v="-80.599999999999994"/>
    <n v="72.06"/>
    <n v="13.1"/>
    <n v="73.02"/>
    <n v="80.27"/>
    <n v="180"/>
    <n v="88.84"/>
    <n v="22.03"/>
    <n v="472"/>
    <n v="183"/>
    <n v="3599"/>
    <n v="279.39999999999998"/>
    <n v="66284"/>
    <n v="0.54"/>
    <n v="13358"/>
    <n v="393339"/>
    <n v="2404440"/>
  </r>
  <r>
    <x v="49"/>
    <n v="242186"/>
    <n v="2012662"/>
    <n v="2254848"/>
    <n v="13225.7"/>
    <n v="36158664"/>
    <n v="1.635"/>
    <n v="6377074"/>
    <n v="28.45"/>
    <n v="-80.599999999999994"/>
    <n v="72.06"/>
    <n v="13.83"/>
    <n v="72.930000000000007"/>
    <n v="79.45"/>
    <n v="186"/>
    <n v="88.7"/>
    <n v="22.49"/>
    <n v="478"/>
    <n v="215"/>
    <n v="3779"/>
    <n v="278.39999999999998"/>
    <n v="64842"/>
    <n v="0.56000000000000005"/>
    <n v="14025"/>
    <n v="414451"/>
    <n v="2608650"/>
  </r>
  <r>
    <x v="50"/>
    <n v="242186"/>
    <n v="1999436"/>
    <n v="2241622"/>
    <n v="13225.7"/>
    <n v="36232229"/>
    <n v="1.6479999999999999"/>
    <n v="6377260"/>
    <n v="28.45"/>
    <n v="-80.599999999999994"/>
    <n v="72.06"/>
    <n v="14.56"/>
    <n v="72.849999999999994"/>
    <n v="78.62"/>
    <n v="192"/>
    <n v="88.56"/>
    <n v="22.94"/>
    <n v="484"/>
    <n v="251"/>
    <n v="3965"/>
    <n v="277.39999999999998"/>
    <n v="63383"/>
    <n v="0.57999999999999996"/>
    <n v="14707"/>
    <n v="436870"/>
    <n v="2823744"/>
  </r>
  <r>
    <x v="51"/>
    <n v="242186"/>
    <n v="1986210"/>
    <n v="2228396"/>
    <n v="13225.7"/>
    <n v="36306581"/>
    <n v="1.661"/>
    <n v="6377451"/>
    <n v="28.45"/>
    <n v="-80.599999999999994"/>
    <n v="72.06"/>
    <n v="15.29"/>
    <n v="72.790000000000006"/>
    <n v="77.78"/>
    <n v="199"/>
    <n v="88.41"/>
    <n v="23.37"/>
    <n v="489"/>
    <n v="291"/>
    <n v="4156"/>
    <n v="276.3"/>
    <n v="61909"/>
    <n v="0.6"/>
    <n v="15400"/>
    <n v="460773"/>
    <n v="3064600"/>
  </r>
  <r>
    <x v="52"/>
    <n v="242186"/>
    <n v="1972984"/>
    <n v="2215170"/>
    <n v="13225.7"/>
    <n v="36381638"/>
    <n v="1.675"/>
    <n v="6377648"/>
    <n v="28.45"/>
    <n v="-80.599999999999994"/>
    <n v="72.06"/>
    <n v="16.02"/>
    <n v="72.73"/>
    <n v="76.94"/>
    <n v="205"/>
    <n v="88.26"/>
    <n v="23.8"/>
    <n v="496"/>
    <n v="335"/>
    <n v="4353"/>
    <n v="275.3"/>
    <n v="60421"/>
    <n v="0.62"/>
    <n v="16106"/>
    <n v="486356"/>
    <n v="3301730"/>
  </r>
  <r>
    <x v="53"/>
    <n v="242186"/>
    <n v="1959759"/>
    <n v="2201945"/>
    <n v="13225.7"/>
    <n v="36457317"/>
    <n v="1.6879999999999999"/>
    <n v="6377851"/>
    <n v="28.45"/>
    <n v="-80.599999999999994"/>
    <n v="72.06"/>
    <n v="16.739999999999998"/>
    <n v="72.680000000000007"/>
    <n v="76.099999999999994"/>
    <n v="212"/>
    <n v="88.1"/>
    <n v="24.2"/>
    <n v="502"/>
    <n v="384"/>
    <n v="4556"/>
    <n v="274.10000000000002"/>
    <n v="58920"/>
    <n v="0.64"/>
    <n v="16822"/>
    <n v="513835"/>
    <n v="3566264"/>
  </r>
  <r>
    <x v="54"/>
    <n v="242186"/>
    <n v="1946533"/>
    <n v="2188719"/>
    <n v="13225.7"/>
    <n v="36533532"/>
    <n v="1.702"/>
    <n v="6378060"/>
    <n v="28.45"/>
    <n v="-80.599999999999994"/>
    <n v="72.06"/>
    <n v="17.47"/>
    <n v="72.63"/>
    <n v="75.25"/>
    <n v="219"/>
    <n v="87.94"/>
    <n v="24.59"/>
    <n v="509"/>
    <n v="437"/>
    <n v="4765"/>
    <n v="273"/>
    <n v="57409"/>
    <n v="0.66"/>
    <n v="17548"/>
    <n v="543445"/>
    <n v="3843012"/>
  </r>
  <r>
    <x v="55"/>
    <n v="242186"/>
    <n v="1933307"/>
    <n v="2175493"/>
    <n v="13225.7"/>
    <n v="36610198"/>
    <n v="1.716"/>
    <n v="6378275"/>
    <n v="28.45"/>
    <n v="-80.599999999999994"/>
    <n v="72.06"/>
    <n v="18.2"/>
    <n v="72.599999999999994"/>
    <n v="74.400000000000006"/>
    <n v="226"/>
    <n v="87.77"/>
    <n v="24.97"/>
    <n v="515"/>
    <n v="495"/>
    <n v="4980"/>
    <n v="271.8"/>
    <n v="55889"/>
    <n v="0.68"/>
    <n v="18280"/>
    <n v="575436"/>
    <n v="4131280"/>
  </r>
  <r>
    <x v="56"/>
    <n v="242186"/>
    <n v="1920081"/>
    <n v="2162267"/>
    <n v="13225.7"/>
    <n v="36687225"/>
    <n v="1.73"/>
    <n v="6378495"/>
    <n v="28.45"/>
    <n v="-80.599999999999994"/>
    <n v="72.06"/>
    <n v="18.93"/>
    <n v="72.56"/>
    <n v="73.540000000000006"/>
    <n v="233"/>
    <n v="87.6"/>
    <n v="25.33"/>
    <n v="523"/>
    <n v="558"/>
    <n v="5200"/>
    <n v="270.60000000000002"/>
    <n v="54362"/>
    <n v="0.71"/>
    <n v="19019"/>
    <n v="610074"/>
    <n v="4431427"/>
  </r>
  <r>
    <x v="57"/>
    <n v="242186"/>
    <n v="1906856"/>
    <n v="2149042"/>
    <n v="13225.7"/>
    <n v="36764524"/>
    <n v="1.744"/>
    <n v="6378722"/>
    <n v="28.45"/>
    <n v="-80.599999999999994"/>
    <n v="72.06"/>
    <n v="19.66"/>
    <n v="72.53"/>
    <n v="72.69"/>
    <n v="241"/>
    <n v="87.42"/>
    <n v="25.67"/>
    <n v="530"/>
    <n v="627"/>
    <n v="5427"/>
    <n v="269.39999999999998"/>
    <n v="52829"/>
    <n v="0.73"/>
    <n v="19763"/>
    <n v="647632"/>
    <n v="4762883"/>
  </r>
  <r>
    <x v="58"/>
    <n v="242186"/>
    <n v="1893630"/>
    <n v="2135816"/>
    <n v="13225.7"/>
    <n v="36842006"/>
    <n v="1.7589999999999999"/>
    <n v="6378955"/>
    <n v="28.45"/>
    <n v="-80.599999999999994"/>
    <n v="72.06"/>
    <n v="20.38"/>
    <n v="72.5"/>
    <n v="71.84"/>
    <n v="248"/>
    <n v="87.24"/>
    <n v="26"/>
    <n v="538"/>
    <n v="702"/>
    <n v="5660"/>
    <n v="268.10000000000002"/>
    <n v="51293"/>
    <n v="0.76"/>
    <n v="20508"/>
    <n v="688388"/>
    <n v="5085984"/>
  </r>
  <r>
    <x v="59"/>
    <n v="242186"/>
    <n v="1880404"/>
    <n v="2122590"/>
    <n v="13225.7"/>
    <n v="36919580"/>
    <n v="1.774"/>
    <n v="6379193"/>
    <n v="28.45"/>
    <n v="-80.599999999999994"/>
    <n v="72.06"/>
    <n v="21.11"/>
    <n v="72.47"/>
    <n v="70.989999999999995"/>
    <n v="256"/>
    <n v="87.06"/>
    <n v="26.31"/>
    <n v="546"/>
    <n v="782"/>
    <n v="5898"/>
    <n v="266.8"/>
    <n v="49755"/>
    <n v="0.78"/>
    <n v="21253"/>
    <n v="732614"/>
    <n v="5440768"/>
  </r>
  <r>
    <x v="60"/>
    <n v="242186"/>
    <n v="1867178"/>
    <n v="2109364"/>
    <n v="13225.7"/>
    <n v="36997155"/>
    <n v="1.7889999999999999"/>
    <n v="6379438"/>
    <n v="28.45"/>
    <n v="-80.599999999999994"/>
    <n v="72.06"/>
    <n v="21.84"/>
    <n v="72.45"/>
    <n v="70.150000000000006"/>
    <n v="264"/>
    <n v="86.87"/>
    <n v="26.61"/>
    <n v="554"/>
    <n v="868"/>
    <n v="6143"/>
    <n v="265.2"/>
    <n v="48216"/>
    <n v="0.81"/>
    <n v="22014"/>
    <n v="781480"/>
    <n v="5811696"/>
  </r>
  <r>
    <x v="61"/>
    <n v="242186"/>
    <n v="1853953"/>
    <n v="2096139"/>
    <n v="13225.7"/>
    <n v="37074638"/>
    <n v="1.804"/>
    <n v="6379689"/>
    <n v="28.45"/>
    <n v="-80.59"/>
    <n v="72.06"/>
    <n v="22.57"/>
    <n v="72.430000000000007"/>
    <n v="69.31"/>
    <n v="272"/>
    <n v="86.69"/>
    <n v="26.88"/>
    <n v="562"/>
    <n v="961"/>
    <n v="6395"/>
    <n v="263.5"/>
    <n v="46680"/>
    <n v="0.83"/>
    <n v="22785"/>
    <n v="835240"/>
    <n v="6197520"/>
  </r>
  <r>
    <x v="62"/>
    <n v="242186"/>
    <n v="1840727"/>
    <n v="2082913"/>
    <n v="13225.7"/>
    <n v="37151940"/>
    <n v="1.819"/>
    <n v="6379947"/>
    <n v="28.45"/>
    <n v="-80.59"/>
    <n v="72.06"/>
    <n v="23.3"/>
    <n v="72.41"/>
    <n v="68.47"/>
    <n v="280"/>
    <n v="86.5"/>
    <n v="27.14"/>
    <n v="571"/>
    <n v="1060"/>
    <n v="6652"/>
    <n v="261.7"/>
    <n v="45147"/>
    <n v="0.86"/>
    <n v="23552"/>
    <n v="893547"/>
    <n v="6594560"/>
  </r>
  <r>
    <x v="63"/>
    <n v="242186"/>
    <n v="1827501"/>
    <n v="2069687"/>
    <n v="13225.7"/>
    <n v="37228967"/>
    <n v="1.8340000000000001"/>
    <n v="6380210"/>
    <n v="28.45"/>
    <n v="-80.59"/>
    <n v="72.06"/>
    <n v="24.02"/>
    <n v="72.400000000000006"/>
    <n v="67.63"/>
    <n v="288"/>
    <n v="86.3"/>
    <n v="27.39"/>
    <n v="580"/>
    <n v="1166"/>
    <n v="6916"/>
    <n v="259.8"/>
    <n v="43620"/>
    <n v="0.89"/>
    <n v="24311"/>
    <n v="956581"/>
    <n v="7001568"/>
  </r>
  <r>
    <x v="64"/>
    <n v="242186"/>
    <n v="1814275"/>
    <n v="2056461"/>
    <n v="13225.7"/>
    <n v="37305627"/>
    <n v="1.85"/>
    <n v="6380480"/>
    <n v="28.45"/>
    <n v="-80.59"/>
    <n v="72.06"/>
    <n v="24.75"/>
    <n v="72.38"/>
    <n v="66.8"/>
    <n v="297"/>
    <n v="86.11"/>
    <n v="27.61"/>
    <n v="589"/>
    <n v="1279"/>
    <n v="7185"/>
    <n v="258"/>
    <n v="42100"/>
    <n v="0.92"/>
    <n v="25061"/>
    <n v="1024442"/>
    <n v="7443117"/>
  </r>
  <r>
    <x v="65"/>
    <n v="242186"/>
    <n v="1801050"/>
    <n v="2043236"/>
    <n v="13225.7"/>
    <n v="37381831"/>
    <n v="1.8660000000000001"/>
    <n v="6380756"/>
    <n v="28.45"/>
    <n v="-80.59"/>
    <n v="72.06"/>
    <n v="25.48"/>
    <n v="72.37"/>
    <n v="65.98"/>
    <n v="306"/>
    <n v="85.91"/>
    <n v="27.82"/>
    <n v="598"/>
    <n v="1400"/>
    <n v="7462"/>
    <n v="256"/>
    <n v="40589"/>
    <n v="0.95"/>
    <n v="25799"/>
    <n v="1097121"/>
    <n v="7894494"/>
  </r>
  <r>
    <x v="66"/>
    <n v="242186"/>
    <n v="1787824"/>
    <n v="2030010"/>
    <n v="13225.7"/>
    <n v="37457486"/>
    <n v="1.8819999999999999"/>
    <n v="6381038"/>
    <n v="28.45"/>
    <n v="-80.59"/>
    <n v="72.06"/>
    <n v="26.21"/>
    <n v="72.349999999999994"/>
    <n v="65.150000000000006"/>
    <n v="315"/>
    <n v="85.72"/>
    <n v="28.01"/>
    <n v="608"/>
    <n v="1528"/>
    <n v="7744"/>
    <n v="254.1"/>
    <n v="39089"/>
    <n v="0.98"/>
    <n v="26520"/>
    <n v="1174469"/>
    <n v="8353800"/>
  </r>
  <r>
    <x v="67"/>
    <n v="242186"/>
    <n v="1781211"/>
    <n v="2023397"/>
    <n v="13225.7"/>
    <n v="37495080"/>
    <n v="1.89"/>
    <n v="6381182"/>
    <n v="28.45"/>
    <n v="-80.59"/>
    <n v="72.06"/>
    <n v="26.57"/>
    <n v="72.349999999999994"/>
    <n v="64.75"/>
    <n v="319"/>
    <n v="85.62"/>
    <n v="28.1"/>
    <n v="613"/>
    <n v="1595"/>
    <n v="7888"/>
    <n v="253.1"/>
    <n v="38343"/>
    <n v="1"/>
    <n v="26874"/>
    <n v="1214802"/>
    <n v="8572806"/>
  </r>
  <r>
    <x v="68"/>
    <n v="242186"/>
    <n v="1774598"/>
    <n v="2016784"/>
    <n v="13225.7"/>
    <n v="37532503"/>
    <n v="1.8979999999999999"/>
    <n v="6381327"/>
    <n v="28.45"/>
    <n v="-80.59"/>
    <n v="72.06"/>
    <n v="26.94"/>
    <n v="72.34"/>
    <n v="64.34"/>
    <n v="324"/>
    <n v="85.52"/>
    <n v="28.19"/>
    <n v="618"/>
    <n v="1664"/>
    <n v="8033"/>
    <n v="252.1"/>
    <n v="37601"/>
    <n v="1.02"/>
    <n v="27223"/>
    <n v="1256166"/>
    <n v="8820252"/>
  </r>
  <r>
    <x v="69"/>
    <n v="242186"/>
    <n v="1761372"/>
    <n v="2003558"/>
    <n v="13225.7"/>
    <n v="37606791"/>
    <n v="1.9139999999999999"/>
    <n v="6381622"/>
    <n v="28.45"/>
    <n v="-80.59"/>
    <n v="72.06"/>
    <n v="27.66"/>
    <n v="72.33"/>
    <n v="63.53"/>
    <n v="333"/>
    <n v="85.32"/>
    <n v="28.35"/>
    <n v="628"/>
    <n v="1808"/>
    <n v="8328"/>
    <n v="250"/>
    <n v="36128"/>
    <n v="1.05"/>
    <n v="27903"/>
    <n v="1341675"/>
    <n v="9291699"/>
  </r>
  <r>
    <x v="70"/>
    <n v="242186"/>
    <n v="1748147"/>
    <n v="1990333"/>
    <n v="13225.7"/>
    <n v="37680261"/>
    <n v="1.93"/>
    <n v="6381923"/>
    <n v="28.45"/>
    <n v="-80.59"/>
    <n v="72.06"/>
    <n v="28.39"/>
    <n v="72.319999999999993"/>
    <n v="62.73"/>
    <n v="342"/>
    <n v="85.12"/>
    <n v="28.49"/>
    <n v="638"/>
    <n v="1961"/>
    <n v="8629"/>
    <n v="247.9"/>
    <n v="34672"/>
    <n v="1.08"/>
    <n v="28559"/>
    <n v="1430205"/>
    <n v="9767178"/>
  </r>
  <r>
    <x v="71"/>
    <n v="242186"/>
    <n v="1734921"/>
    <n v="1977107"/>
    <n v="13225.7"/>
    <n v="37752826"/>
    <n v="1.9470000000000001"/>
    <n v="6382230"/>
    <n v="28.45"/>
    <n v="-80.58"/>
    <n v="72.06"/>
    <n v="29.12"/>
    <n v="72.31"/>
    <n v="61.93"/>
    <n v="352"/>
    <n v="84.93"/>
    <n v="28.62"/>
    <n v="648"/>
    <n v="2122"/>
    <n v="8937"/>
    <n v="245.8"/>
    <n v="33233"/>
    <n v="1.1200000000000001"/>
    <n v="29186"/>
    <n v="1520657"/>
    <n v="10273472"/>
  </r>
  <r>
    <x v="72"/>
    <n v="242186"/>
    <n v="1721693"/>
    <n v="1963880"/>
    <n v="13229.1"/>
    <n v="37834263"/>
    <n v="1.964"/>
    <n v="6382544"/>
    <n v="28.45"/>
    <n v="-80.58"/>
    <n v="72.06"/>
    <n v="29.85"/>
    <n v="72.3"/>
    <n v="61.13"/>
    <n v="362"/>
    <n v="84.73"/>
    <n v="28.73"/>
    <n v="659"/>
    <n v="2291"/>
    <n v="9251"/>
    <n v="243.6"/>
    <n v="31814"/>
    <n v="1.1599999999999999"/>
    <n v="29782"/>
    <n v="1611609"/>
    <n v="10781084"/>
  </r>
  <r>
    <x v="73"/>
    <n v="242186"/>
    <n v="1708463"/>
    <n v="1950649"/>
    <n v="13232.4"/>
    <n v="37914622"/>
    <n v="1.982"/>
    <n v="6382864"/>
    <n v="28.45"/>
    <n v="-80.58"/>
    <n v="72.06"/>
    <n v="30.58"/>
    <n v="72.290000000000006"/>
    <n v="60.35"/>
    <n v="372"/>
    <n v="84.53"/>
    <n v="28.83"/>
    <n v="670"/>
    <n v="2471"/>
    <n v="9571"/>
    <n v="241.3"/>
    <n v="30416"/>
    <n v="1.19"/>
    <n v="30345"/>
    <n v="1701220"/>
    <n v="11288340"/>
  </r>
  <r>
    <x v="74"/>
    <n v="242186"/>
    <n v="1695229"/>
    <n v="1937415"/>
    <n v="13235.7"/>
    <n v="37993823"/>
    <n v="2"/>
    <n v="6383190"/>
    <n v="28.45"/>
    <n v="-80.58"/>
    <n v="72.06"/>
    <n v="31.3"/>
    <n v="72.290000000000006"/>
    <n v="59.57"/>
    <n v="382"/>
    <n v="84.34"/>
    <n v="28.91"/>
    <n v="681"/>
    <n v="2659"/>
    <n v="9897"/>
    <n v="239.1"/>
    <n v="29041"/>
    <n v="1.23"/>
    <n v="30871"/>
    <n v="1787121"/>
    <n v="11792722"/>
  </r>
  <r>
    <x v="75"/>
    <n v="242186"/>
    <n v="1681991"/>
    <n v="1924178"/>
    <n v="13239"/>
    <n v="38073018"/>
    <n v="2.0179999999999998"/>
    <n v="6383523"/>
    <n v="28.45"/>
    <n v="-80.58"/>
    <n v="72.06"/>
    <n v="32.03"/>
    <n v="72.28"/>
    <n v="58.8"/>
    <n v="392"/>
    <n v="84.14"/>
    <n v="28.97"/>
    <n v="693"/>
    <n v="2857"/>
    <n v="10230"/>
    <n v="236.8"/>
    <n v="27666"/>
    <n v="1.27"/>
    <n v="31332"/>
    <n v="1864726"/>
    <n v="12282144"/>
  </r>
  <r>
    <x v="76"/>
    <n v="242186"/>
    <n v="1668751"/>
    <n v="1910937"/>
    <n v="13242.3"/>
    <n v="38150309"/>
    <n v="2.036"/>
    <n v="6383862"/>
    <n v="28.46"/>
    <n v="-80.569999999999993"/>
    <n v="72.06"/>
    <n v="32.76"/>
    <n v="72.27"/>
    <n v="58.03"/>
    <n v="403"/>
    <n v="83.95"/>
    <n v="29.03"/>
    <n v="704"/>
    <n v="3065"/>
    <n v="10569"/>
    <n v="234.4"/>
    <n v="26329"/>
    <n v="1.31"/>
    <n v="31763"/>
    <n v="1932644"/>
    <n v="12800489"/>
  </r>
  <r>
    <x v="77"/>
    <n v="242186"/>
    <n v="1655507"/>
    <n v="1897693"/>
    <n v="13245.6"/>
    <n v="38225321"/>
    <n v="2.0539999999999998"/>
    <n v="6384206"/>
    <n v="28.46"/>
    <n v="-80.569999999999993"/>
    <n v="72.06"/>
    <n v="33.49"/>
    <n v="72.27"/>
    <n v="57.27"/>
    <n v="414"/>
    <n v="83.75"/>
    <n v="29.07"/>
    <n v="716"/>
    <n v="3283"/>
    <n v="10914"/>
    <n v="232"/>
    <n v="25038"/>
    <n v="1.35"/>
    <n v="32173"/>
    <n v="1987151"/>
    <n v="13319622"/>
  </r>
  <r>
    <x v="78"/>
    <n v="242186"/>
    <n v="1642260"/>
    <n v="1884446"/>
    <n v="13248.9"/>
    <n v="38298407"/>
    <n v="2.0720000000000001"/>
    <n v="6384558"/>
    <n v="28.46"/>
    <n v="-80.569999999999993"/>
    <n v="72.06"/>
    <n v="34.22"/>
    <n v="72.260000000000005"/>
    <n v="56.51"/>
    <n v="425"/>
    <n v="83.56"/>
    <n v="29.09"/>
    <n v="728"/>
    <n v="3512"/>
    <n v="11265"/>
    <n v="229.5"/>
    <n v="23784"/>
    <n v="1.4"/>
    <n v="32552"/>
    <n v="2022524"/>
    <n v="13834600"/>
  </r>
  <r>
    <x v="79"/>
    <n v="242186"/>
    <n v="1629009"/>
    <n v="1871195"/>
    <n v="13252.2"/>
    <n v="38369818"/>
    <n v="2.0910000000000002"/>
    <n v="6384915"/>
    <n v="28.46"/>
    <n v="-80.569999999999993"/>
    <n v="72.06"/>
    <n v="34.94"/>
    <n v="72.260000000000005"/>
    <n v="55.76"/>
    <n v="436"/>
    <n v="83.37"/>
    <n v="29.11"/>
    <n v="741"/>
    <n v="3751"/>
    <n v="11622"/>
    <n v="227"/>
    <n v="22564"/>
    <n v="1.44"/>
    <n v="32894"/>
    <n v="2041841"/>
    <n v="14341784"/>
  </r>
  <r>
    <x v="80"/>
    <n v="242186"/>
    <n v="1615755"/>
    <n v="1857941"/>
    <n v="13255.5"/>
    <n v="38439711"/>
    <n v="2.11"/>
    <n v="6385278"/>
    <n v="28.46"/>
    <n v="-80.569999999999993"/>
    <n v="72.06"/>
    <n v="35.67"/>
    <n v="72.25"/>
    <n v="55.02"/>
    <n v="447"/>
    <n v="83.18"/>
    <n v="29.11"/>
    <n v="753"/>
    <n v="4001"/>
    <n v="11986"/>
    <n v="224.5"/>
    <n v="21373"/>
    <n v="1.49"/>
    <n v="33190"/>
    <n v="2053799"/>
    <n v="14835930"/>
  </r>
  <r>
    <x v="81"/>
    <n v="242186"/>
    <n v="1602498"/>
    <n v="1844684"/>
    <n v="13258.8"/>
    <n v="38508163"/>
    <n v="2.129"/>
    <n v="6385648"/>
    <n v="28.46"/>
    <n v="-80.56"/>
    <n v="72.06"/>
    <n v="36.4"/>
    <n v="72.25"/>
    <n v="54.29"/>
    <n v="459"/>
    <n v="82.99"/>
    <n v="29.11"/>
    <n v="766"/>
    <n v="4263"/>
    <n v="12356"/>
    <n v="221.9"/>
    <n v="20212"/>
    <n v="1.54"/>
    <n v="33435"/>
    <n v="2057801"/>
    <n v="15346665"/>
  </r>
  <r>
    <x v="82"/>
    <n v="242186"/>
    <n v="1589238"/>
    <n v="1831424"/>
    <n v="13262.1"/>
    <n v="38575180"/>
    <n v="2.1480000000000001"/>
    <n v="6386024"/>
    <n v="28.46"/>
    <n v="-80.56"/>
    <n v="72.06"/>
    <n v="36.869999999999997"/>
    <n v="72.25"/>
    <n v="53.57"/>
    <n v="471"/>
    <n v="82.81"/>
    <n v="29.09"/>
    <n v="780"/>
    <n v="4536"/>
    <n v="12732"/>
    <n v="219.3"/>
    <n v="19078"/>
    <n v="1.59"/>
    <n v="33624"/>
    <n v="2053356"/>
    <n v="15836904"/>
  </r>
  <r>
    <x v="83"/>
    <n v="242186"/>
    <n v="1575974"/>
    <n v="1818160"/>
    <n v="13265.4"/>
    <n v="38640718"/>
    <n v="2.1669999999999998"/>
    <n v="6386406"/>
    <n v="28.46"/>
    <n v="-80.56"/>
    <n v="72.06"/>
    <n v="37.340000000000003"/>
    <n v="72.239999999999995"/>
    <n v="52.86"/>
    <n v="483"/>
    <n v="82.62"/>
    <n v="29.07"/>
    <n v="793"/>
    <n v="4822"/>
    <n v="13115"/>
    <n v="216.7"/>
    <n v="17974"/>
    <n v="1.64"/>
    <n v="33754"/>
    <n v="2040137"/>
    <n v="16303182"/>
  </r>
  <r>
    <x v="84"/>
    <n v="242186"/>
    <n v="1562707"/>
    <n v="1804893"/>
    <n v="13268.8"/>
    <n v="38704688"/>
    <n v="2.1869999999999998"/>
    <n v="6386794"/>
    <n v="28.46"/>
    <n v="-80.55"/>
    <n v="72.06"/>
    <n v="37.81"/>
    <n v="72.239999999999995"/>
    <n v="52.17"/>
    <n v="496"/>
    <n v="82.44"/>
    <n v="29.05"/>
    <n v="807"/>
    <n v="5119"/>
    <n v="13503"/>
    <n v="213.9"/>
    <n v="16902"/>
    <n v="1.69"/>
    <n v="33824"/>
    <n v="2018005"/>
    <n v="16776704"/>
  </r>
  <r>
    <x v="85"/>
    <n v="242186"/>
    <n v="1553418"/>
    <n v="1795604"/>
    <n v="13271.1"/>
    <n v="38748472"/>
    <n v="2.2010000000000001"/>
    <n v="6387070"/>
    <n v="28.46"/>
    <n v="-80.55"/>
    <n v="72.06"/>
    <n v="38.14"/>
    <n v="72.239999999999995"/>
    <n v="51.7"/>
    <n v="505"/>
    <n v="82.32"/>
    <n v="29.03"/>
    <n v="816"/>
    <n v="5334"/>
    <n v="13779"/>
    <n v="212"/>
    <n v="16170"/>
    <n v="1.73"/>
    <n v="33838"/>
    <n v="1997236"/>
    <n v="17088190"/>
  </r>
  <r>
    <x v="86"/>
    <n v="242186"/>
    <n v="1549436"/>
    <n v="1791622"/>
    <n v="13272.1"/>
    <n v="38766972"/>
    <n v="2.206"/>
    <n v="6387189"/>
    <n v="28.46"/>
    <n v="-80.55"/>
    <n v="72.06"/>
    <n v="38.28"/>
    <n v="72.239999999999995"/>
    <n v="51.5"/>
    <n v="509"/>
    <n v="82.26"/>
    <n v="29.02"/>
    <n v="820"/>
    <n v="5429"/>
    <n v="13898"/>
    <n v="211.2"/>
    <n v="15862"/>
    <n v="1.75"/>
    <n v="33835"/>
    <n v="1987025"/>
    <n v="17222015"/>
  </r>
  <r>
    <x v="87"/>
    <n v="242186"/>
    <n v="1536163"/>
    <n v="1778349"/>
    <n v="13275.4"/>
    <n v="38827437"/>
    <n v="2.226"/>
    <n v="6387590"/>
    <n v="28.46"/>
    <n v="-80.55"/>
    <n v="72.06"/>
    <n v="38.75"/>
    <n v="72.23"/>
    <n v="50.84"/>
    <n v="522"/>
    <n v="82.09"/>
    <n v="28.99"/>
    <n v="835"/>
    <n v="5751"/>
    <n v="14300"/>
    <n v="208.4"/>
    <n v="14859"/>
    <n v="1.8"/>
    <n v="33788"/>
    <n v="1947469"/>
    <n v="17637336"/>
  </r>
  <r>
    <x v="88"/>
    <n v="242186"/>
    <n v="1522885"/>
    <n v="1765072"/>
    <n v="13278.7"/>
    <n v="38885944"/>
    <n v="2.2469999999999999"/>
    <n v="6387998"/>
    <n v="28.46"/>
    <n v="-80.540000000000006"/>
    <n v="72.06"/>
    <n v="39.22"/>
    <n v="72.23"/>
    <n v="50.2"/>
    <n v="535"/>
    <n v="81.92"/>
    <n v="28.95"/>
    <n v="849"/>
    <n v="6086"/>
    <n v="14708"/>
    <n v="205.6"/>
    <n v="13894"/>
    <n v="1.86"/>
    <n v="33689"/>
    <n v="1899801"/>
    <n v="18023615"/>
  </r>
  <r>
    <x v="89"/>
    <n v="242186"/>
    <n v="1509605"/>
    <n v="1751791"/>
    <n v="13282"/>
    <n v="38942364"/>
    <n v="2.2669999999999999"/>
    <n v="6388412"/>
    <n v="28.46"/>
    <n v="-80.540000000000006"/>
    <n v="72.06"/>
    <n v="39.69"/>
    <n v="72.23"/>
    <n v="49.58"/>
    <n v="549"/>
    <n v="81.75"/>
    <n v="28.91"/>
    <n v="864"/>
    <n v="6434"/>
    <n v="15122"/>
    <n v="202.7"/>
    <n v="12971"/>
    <n v="1.92"/>
    <n v="33543"/>
    <n v="1844660"/>
    <n v="18415107"/>
  </r>
  <r>
    <x v="90"/>
    <n v="242186"/>
    <n v="1496322"/>
    <n v="1738508"/>
    <n v="13285.3"/>
    <n v="38996585"/>
    <n v="2.2869999999999999"/>
    <n v="6388833"/>
    <n v="28.47"/>
    <n v="-80.540000000000006"/>
    <n v="72.06"/>
    <n v="40.159999999999997"/>
    <n v="72.23"/>
    <n v="48.96"/>
    <n v="562"/>
    <n v="81.58"/>
    <n v="28.87"/>
    <n v="879"/>
    <n v="6796"/>
    <n v="15544"/>
    <n v="202"/>
    <n v="12092"/>
    <n v="1.97"/>
    <n v="32976"/>
    <n v="1771862"/>
    <n v="18532512"/>
  </r>
  <r>
    <x v="91"/>
    <n v="242186"/>
    <n v="1483035"/>
    <n v="1725221"/>
    <n v="13288.6"/>
    <n v="39048524"/>
    <n v="2.3079999999999998"/>
    <n v="6389261"/>
    <n v="28.47"/>
    <n v="-80.53"/>
    <n v="72.06"/>
    <n v="40.630000000000003"/>
    <n v="72.23"/>
    <n v="48.37"/>
    <n v="577"/>
    <n v="81.41"/>
    <n v="28.82"/>
    <n v="894"/>
    <n v="7171"/>
    <n v="15972"/>
    <n v="203"/>
    <n v="11257"/>
    <n v="2.02"/>
    <n v="32124"/>
    <n v="1689211"/>
    <n v="18535548"/>
  </r>
  <r>
    <x v="92"/>
    <n v="242186"/>
    <n v="1469744"/>
    <n v="1711930"/>
    <n v="13291.9"/>
    <n v="39098129"/>
    <n v="2.3290000000000002"/>
    <n v="6389695"/>
    <n v="28.47"/>
    <n v="-80.53"/>
    <n v="72.06"/>
    <n v="41.1"/>
    <n v="72.23"/>
    <n v="47.78"/>
    <n v="591"/>
    <n v="81.25"/>
    <n v="28.78"/>
    <n v="909"/>
    <n v="7560"/>
    <n v="16406"/>
    <n v="203.9"/>
    <n v="10469"/>
    <n v="2.06"/>
    <n v="31253"/>
    <n v="1605806"/>
    <n v="18470523"/>
  </r>
  <r>
    <x v="93"/>
    <n v="242186"/>
    <n v="1456451"/>
    <n v="1698637"/>
    <n v="13295.2"/>
    <n v="39145386"/>
    <n v="2.35"/>
    <n v="6390137"/>
    <n v="28.47"/>
    <n v="-80.53"/>
    <n v="72.09"/>
    <n v="41.57"/>
    <n v="72.23"/>
    <n v="47.21"/>
    <n v="606"/>
    <n v="81.09"/>
    <n v="28.72"/>
    <n v="925"/>
    <n v="7963"/>
    <n v="16848"/>
    <n v="204.9"/>
    <n v="9728"/>
    <n v="2.11"/>
    <n v="30373"/>
    <n v="1522460"/>
    <n v="18406038"/>
  </r>
  <r>
    <x v="94"/>
    <n v="242186"/>
    <n v="1443154"/>
    <n v="1685340"/>
    <n v="13298.5"/>
    <n v="39190324"/>
    <n v="2.371"/>
    <n v="6390585"/>
    <n v="28.47"/>
    <n v="-80.52"/>
    <n v="72.09"/>
    <n v="42.04"/>
    <n v="72.23"/>
    <n v="46.64"/>
    <n v="621"/>
    <n v="80.930000000000007"/>
    <n v="28.67"/>
    <n v="941"/>
    <n v="8381"/>
    <n v="17296"/>
    <n v="205.9"/>
    <n v="9032"/>
    <n v="2.16"/>
    <n v="29489"/>
    <n v="1439878"/>
    <n v="18312669"/>
  </r>
  <r>
    <x v="95"/>
    <n v="242186"/>
    <n v="1429854"/>
    <n v="1672040"/>
    <n v="13301.8"/>
    <n v="39233011"/>
    <n v="2.3929999999999998"/>
    <n v="6391040"/>
    <n v="28.47"/>
    <n v="-80.52"/>
    <n v="72.09"/>
    <n v="42.51"/>
    <n v="72.23"/>
    <n v="46.09"/>
    <n v="637"/>
    <n v="80.78"/>
    <n v="28.61"/>
    <n v="958"/>
    <n v="8814"/>
    <n v="17752"/>
    <n v="206.9"/>
    <n v="8382"/>
    <n v="2.21"/>
    <n v="28606"/>
    <n v="1358642"/>
    <n v="18222022"/>
  </r>
  <r>
    <x v="96"/>
    <n v="242186"/>
    <n v="1416550"/>
    <n v="1658736"/>
    <n v="13305.1"/>
    <n v="39273555"/>
    <n v="2.4140000000000001"/>
    <n v="6391502"/>
    <n v="28.47"/>
    <n v="-80.510000000000005"/>
    <n v="72.09"/>
    <n v="42.97"/>
    <n v="72.23"/>
    <n v="45.55"/>
    <n v="652"/>
    <n v="80.63"/>
    <n v="28.55"/>
    <n v="975"/>
    <n v="9262"/>
    <n v="18215"/>
    <n v="207.9"/>
    <n v="7773"/>
    <n v="2.2599999999999998"/>
    <n v="27727"/>
    <n v="1279466"/>
    <n v="18078004"/>
  </r>
  <r>
    <x v="97"/>
    <n v="242186"/>
    <n v="1403243"/>
    <n v="1645429"/>
    <n v="13308.5"/>
    <n v="39312109"/>
    <n v="2.4359999999999999"/>
    <n v="6391972"/>
    <n v="28.47"/>
    <n v="-80.510000000000005"/>
    <n v="72.09"/>
    <n v="43.44"/>
    <n v="72.23"/>
    <n v="45.03"/>
    <n v="669"/>
    <n v="80.48"/>
    <n v="28.48"/>
    <n v="992"/>
    <n v="9725"/>
    <n v="18684"/>
    <n v="208.9"/>
    <n v="7204"/>
    <n v="2.31"/>
    <n v="26850"/>
    <n v="1204740"/>
    <n v="17962650"/>
  </r>
  <r>
    <x v="98"/>
    <n v="242186"/>
    <n v="1389933"/>
    <n v="1632119"/>
    <n v="13311.8"/>
    <n v="39348858"/>
    <n v="2.4580000000000002"/>
    <n v="6392448"/>
    <n v="28.47"/>
    <n v="-80.5"/>
    <n v="72.09"/>
    <n v="43.91"/>
    <n v="72.23"/>
    <n v="44.51"/>
    <n v="685"/>
    <n v="80.33"/>
    <n v="28.41"/>
    <n v="1009"/>
    <n v="10204"/>
    <n v="19161"/>
    <n v="209.9"/>
    <n v="6671"/>
    <n v="2.36"/>
    <n v="25971"/>
    <n v="1132877"/>
    <n v="17790135"/>
  </r>
  <r>
    <x v="99"/>
    <n v="242186"/>
    <n v="1376620"/>
    <n v="1618806"/>
    <n v="13315.1"/>
    <n v="39384028"/>
    <n v="2.4809999999999999"/>
    <n v="6392932"/>
    <n v="28.48"/>
    <n v="-80.5"/>
    <n v="72.09"/>
    <n v="44.38"/>
    <n v="72.23"/>
    <n v="44"/>
    <n v="702"/>
    <n v="80.19"/>
    <n v="28.34"/>
    <n v="1027"/>
    <n v="10700"/>
    <n v="19646"/>
    <n v="211"/>
    <n v="6170"/>
    <n v="2.41"/>
    <n v="25080"/>
    <n v="1063466"/>
    <n v="17606160"/>
  </r>
  <r>
    <x v="100"/>
    <n v="242186"/>
    <n v="1363303"/>
    <n v="1605489"/>
    <n v="13318.4"/>
    <n v="39417716"/>
    <n v="2.504"/>
    <n v="6393423"/>
    <n v="28.48"/>
    <n v="-80.5"/>
    <n v="72.09"/>
    <n v="44.85"/>
    <n v="72.23"/>
    <n v="43.5"/>
    <n v="719"/>
    <n v="80.040000000000006"/>
    <n v="28.27"/>
    <n v="1045"/>
    <n v="11211"/>
    <n v="20137"/>
    <n v="212"/>
    <n v="5697"/>
    <n v="2.46"/>
    <n v="24177"/>
    <n v="996474"/>
    <n v="17383263"/>
  </r>
  <r>
    <x v="101"/>
    <n v="242186"/>
    <n v="1349983"/>
    <n v="1592169"/>
    <n v="13321.7"/>
    <n v="39449553"/>
    <n v="2.5270000000000001"/>
    <n v="6393921"/>
    <n v="28.48"/>
    <n v="-80.489999999999995"/>
    <n v="72.099999999999994"/>
    <n v="45.32"/>
    <n v="72.23"/>
    <n v="43.01"/>
    <n v="736"/>
    <n v="79.900000000000006"/>
    <n v="28.19"/>
    <n v="1063"/>
    <n v="11739"/>
    <n v="20636"/>
    <n v="213.1"/>
    <n v="5261"/>
    <n v="2.5099999999999998"/>
    <n v="23301"/>
    <n v="933490"/>
    <n v="17149536"/>
  </r>
  <r>
    <x v="102"/>
    <n v="242186"/>
    <n v="1336660"/>
    <n v="1578846"/>
    <n v="13325"/>
    <n v="39479894"/>
    <n v="2.5499999999999998"/>
    <n v="6394427"/>
    <n v="28.48"/>
    <n v="-80.48"/>
    <n v="72.099999999999994"/>
    <n v="45.79"/>
    <n v="72.23"/>
    <n v="42.53"/>
    <n v="754"/>
    <n v="79.77"/>
    <n v="28.11"/>
    <n v="1082"/>
    <n v="12284"/>
    <n v="21142"/>
    <n v="214.2"/>
    <n v="4855"/>
    <n v="2.57"/>
    <n v="22434"/>
    <n v="873587"/>
    <n v="16915236"/>
  </r>
  <r>
    <x v="103"/>
    <n v="242186"/>
    <n v="1323333"/>
    <n v="1565519"/>
    <n v="13328.3"/>
    <n v="39508822"/>
    <n v="2.573"/>
    <n v="6394941"/>
    <n v="28.48"/>
    <n v="-80.48"/>
    <n v="72.099999999999994"/>
    <n v="46.26"/>
    <n v="72.239999999999995"/>
    <n v="42.06"/>
    <n v="772"/>
    <n v="79.63"/>
    <n v="28.02"/>
    <n v="1101"/>
    <n v="12847"/>
    <n v="21656"/>
    <n v="215.4"/>
    <n v="4477"/>
    <n v="2.62"/>
    <n v="21576"/>
    <n v="816731"/>
    <n v="16656672"/>
  </r>
  <r>
    <x v="104"/>
    <n v="242186"/>
    <n v="1310003"/>
    <n v="1552189"/>
    <n v="13331.6"/>
    <n v="39536420"/>
    <n v="2.597"/>
    <n v="6395462"/>
    <n v="28.48"/>
    <n v="-80.47"/>
    <n v="72.099999999999994"/>
    <n v="46.73"/>
    <n v="72.239999999999995"/>
    <n v="41.59"/>
    <n v="790"/>
    <n v="79.5"/>
    <n v="27.94"/>
    <n v="1120"/>
    <n v="13427"/>
    <n v="22178"/>
    <n v="216.5"/>
    <n v="4126"/>
    <n v="2.68"/>
    <n v="20728"/>
    <n v="762876"/>
    <n v="16375120"/>
  </r>
  <r>
    <x v="105"/>
    <n v="242186"/>
    <n v="1296670"/>
    <n v="1538856"/>
    <n v="13334.9"/>
    <n v="39562766"/>
    <n v="2.6219999999999999"/>
    <n v="6395990"/>
    <n v="28.49"/>
    <n v="-80.47"/>
    <n v="72.099999999999994"/>
    <n v="47.2"/>
    <n v="72.239999999999995"/>
    <n v="41.14"/>
    <n v="809"/>
    <n v="79.37"/>
    <n v="27.84"/>
    <n v="1139"/>
    <n v="14025"/>
    <n v="22706"/>
    <n v="217.6"/>
    <n v="3799"/>
    <n v="2.73"/>
    <n v="19893"/>
    <n v="711968"/>
    <n v="16093437"/>
  </r>
  <r>
    <x v="106"/>
    <n v="242186"/>
    <n v="1283333"/>
    <n v="1525519"/>
    <n v="13338.2"/>
    <n v="39587935"/>
    <n v="2.6459999999999999"/>
    <n v="6396526"/>
    <n v="28.49"/>
    <n v="-80.459999999999994"/>
    <n v="72.099999999999994"/>
    <n v="47.67"/>
    <n v="72.239999999999995"/>
    <n v="40.69"/>
    <n v="828"/>
    <n v="79.239999999999995"/>
    <n v="27.75"/>
    <n v="1159"/>
    <n v="14641"/>
    <n v="23243"/>
    <n v="218.8"/>
    <n v="3495"/>
    <n v="2.79"/>
    <n v="19072"/>
    <n v="663938"/>
    <n v="15791616"/>
  </r>
  <r>
    <x v="107"/>
    <n v="242186"/>
    <n v="1269993"/>
    <n v="1512180"/>
    <n v="13341.5"/>
    <n v="39611997"/>
    <n v="2.6709999999999998"/>
    <n v="6397069"/>
    <n v="28.49"/>
    <n v="-80.459999999999994"/>
    <n v="72.11"/>
    <n v="48.14"/>
    <n v="72.239999999999995"/>
    <n v="40.25"/>
    <n v="847"/>
    <n v="79.12"/>
    <n v="27.65"/>
    <n v="1179"/>
    <n v="15276"/>
    <n v="23787"/>
    <n v="220"/>
    <n v="3214"/>
    <n v="2.85"/>
    <n v="18265"/>
    <n v="618711"/>
    <n v="15470455"/>
  </r>
  <r>
    <x v="108"/>
    <n v="242186"/>
    <n v="1256650"/>
    <n v="1498836"/>
    <n v="13344.8"/>
    <n v="39635021"/>
    <n v="2.6970000000000001"/>
    <n v="6397621"/>
    <n v="28.49"/>
    <n v="-80.45"/>
    <n v="72.11"/>
    <n v="48.61"/>
    <n v="72.25"/>
    <n v="39.81"/>
    <n v="867"/>
    <n v="79"/>
    <n v="27.55"/>
    <n v="1200"/>
    <n v="15930"/>
    <n v="24339"/>
    <n v="221.2"/>
    <n v="2953"/>
    <n v="2.91"/>
    <n v="17474"/>
    <n v="576202"/>
    <n v="15149958"/>
  </r>
  <r>
    <x v="109"/>
    <n v="242186"/>
    <n v="1243304"/>
    <n v="1485490"/>
    <n v="13348.2"/>
    <n v="39657072"/>
    <n v="2.722"/>
    <n v="6398179"/>
    <n v="28.49"/>
    <n v="-80.44"/>
    <n v="72.11"/>
    <n v="49.08"/>
    <n v="72.25"/>
    <n v="39.380000000000003"/>
    <n v="887"/>
    <n v="78.88"/>
    <n v="27.45"/>
    <n v="1221"/>
    <n v="16603"/>
    <n v="24898"/>
    <n v="222.4"/>
    <n v="2711"/>
    <n v="2.97"/>
    <n v="16701"/>
    <n v="536320"/>
    <n v="14813787"/>
  </r>
  <r>
    <x v="110"/>
    <n v="242186"/>
    <n v="1229954"/>
    <n v="1472140"/>
    <n v="13351.5"/>
    <n v="39678211"/>
    <n v="2.7480000000000002"/>
    <n v="6398746"/>
    <n v="28.49"/>
    <n v="-80.44"/>
    <n v="72.11"/>
    <n v="49.55"/>
    <n v="72.25"/>
    <n v="38.96"/>
    <n v="907"/>
    <n v="78.760000000000005"/>
    <n v="27.34"/>
    <n v="1242"/>
    <n v="17295"/>
    <n v="25465"/>
    <n v="223.7"/>
    <n v="2488"/>
    <n v="3.03"/>
    <n v="15945"/>
    <n v="498965"/>
    <n v="14462115"/>
  </r>
  <r>
    <x v="111"/>
    <n v="242186"/>
    <n v="1216601"/>
    <n v="1458787"/>
    <n v="13354.8"/>
    <n v="39698499"/>
    <n v="2.7749999999999999"/>
    <n v="6399320"/>
    <n v="28.5"/>
    <n v="-80.430000000000007"/>
    <n v="72.12"/>
    <n v="50.02"/>
    <n v="72.25"/>
    <n v="38.54"/>
    <n v="928"/>
    <n v="78.64"/>
    <n v="27.24"/>
    <n v="1263"/>
    <n v="18008"/>
    <n v="26040"/>
    <n v="224.9"/>
    <n v="2281"/>
    <n v="3.09"/>
    <n v="15209"/>
    <n v="464036"/>
    <n v="14113952"/>
  </r>
  <r>
    <x v="112"/>
    <n v="242186"/>
    <n v="1203244"/>
    <n v="1445430"/>
    <n v="13358.1"/>
    <n v="39717990"/>
    <n v="2.802"/>
    <n v="6399902"/>
    <n v="28.5"/>
    <n v="-80.42"/>
    <n v="72.12"/>
    <n v="50.49"/>
    <n v="72.260000000000005"/>
    <n v="38.130000000000003"/>
    <n v="949"/>
    <n v="78.53"/>
    <n v="27.12"/>
    <n v="1285"/>
    <n v="18741"/>
    <n v="26623"/>
    <n v="226.2"/>
    <n v="2090"/>
    <n v="3.15"/>
    <n v="14492"/>
    <n v="431425"/>
    <n v="13752908"/>
  </r>
  <r>
    <x v="113"/>
    <n v="242186"/>
    <n v="1189885"/>
    <n v="1432071"/>
    <n v="13361.4"/>
    <n v="39736739"/>
    <n v="2.8290000000000002"/>
    <n v="6400492"/>
    <n v="28.5"/>
    <n v="-80.41"/>
    <n v="72.12"/>
    <n v="50.96"/>
    <n v="72.260000000000005"/>
    <n v="37.729999999999997"/>
    <n v="970"/>
    <n v="78.42"/>
    <n v="27.01"/>
    <n v="1307"/>
    <n v="19495"/>
    <n v="27213"/>
    <n v="227.5"/>
    <n v="1914"/>
    <n v="3.21"/>
    <n v="13796"/>
    <n v="401022"/>
    <n v="13382120"/>
  </r>
  <r>
    <x v="114"/>
    <n v="242186"/>
    <n v="1176522"/>
    <n v="1418708"/>
    <n v="13364.7"/>
    <n v="39754795"/>
    <n v="2.8570000000000002"/>
    <n v="6401090"/>
    <n v="28.5"/>
    <n v="-80.41"/>
    <n v="72.13"/>
    <n v="51.43"/>
    <n v="72.260000000000005"/>
    <n v="37.33"/>
    <n v="992"/>
    <n v="78.31"/>
    <n v="26.89"/>
    <n v="1330"/>
    <n v="20269"/>
    <n v="27812"/>
    <n v="228.8"/>
    <n v="1751"/>
    <n v="3.27"/>
    <n v="13121"/>
    <n v="372716"/>
    <n v="13016032"/>
  </r>
  <r>
    <x v="115"/>
    <n v="242186"/>
    <n v="1163155"/>
    <n v="1405341"/>
    <n v="13368"/>
    <n v="39772206"/>
    <n v="2.8860000000000001"/>
    <n v="6401695"/>
    <n v="28.5"/>
    <n v="-80.400000000000006"/>
    <n v="72.13"/>
    <n v="51.9"/>
    <n v="72.27"/>
    <n v="36.94"/>
    <n v="1014"/>
    <n v="78.2"/>
    <n v="26.77"/>
    <n v="1353"/>
    <n v="21066"/>
    <n v="28418"/>
    <n v="230.1"/>
    <n v="1602"/>
    <n v="3.33"/>
    <n v="12467"/>
    <n v="346395"/>
    <n v="12641538"/>
  </r>
  <r>
    <x v="116"/>
    <n v="242186"/>
    <n v="1149786"/>
    <n v="1391972"/>
    <n v="13371.3"/>
    <n v="39789017"/>
    <n v="2.915"/>
    <n v="6402309"/>
    <n v="28.51"/>
    <n v="-80.39"/>
    <n v="72.13"/>
    <n v="52.37"/>
    <n v="72.27"/>
    <n v="36.549999999999997"/>
    <n v="1036"/>
    <n v="78.099999999999994"/>
    <n v="26.65"/>
    <n v="1376"/>
    <n v="21883"/>
    <n v="29032"/>
    <n v="231.4"/>
    <n v="1464"/>
    <n v="3.4"/>
    <n v="11834"/>
    <n v="321946"/>
    <n v="12260024"/>
  </r>
  <r>
    <x v="117"/>
    <n v="242186"/>
    <n v="1136413"/>
    <n v="1378599"/>
    <n v="13374.6"/>
    <n v="39805272"/>
    <n v="2.944"/>
    <n v="6402930"/>
    <n v="28.51"/>
    <n v="-80.38"/>
    <n v="72.14"/>
    <n v="52.84"/>
    <n v="72.27"/>
    <n v="36.159999999999997"/>
    <n v="1059"/>
    <n v="78"/>
    <n v="26.53"/>
    <n v="1399"/>
    <n v="22723"/>
    <n v="29654"/>
    <n v="232.8"/>
    <n v="1337"/>
    <n v="3.46"/>
    <n v="11224"/>
    <n v="299258"/>
    <n v="11886216"/>
  </r>
  <r>
    <x v="118"/>
    <n v="242186"/>
    <n v="1123036"/>
    <n v="1365222"/>
    <n v="13377.9"/>
    <n v="39821010"/>
    <n v="2.9740000000000002"/>
    <n v="6403558"/>
    <n v="28.51"/>
    <n v="-80.37"/>
    <n v="72.14"/>
    <n v="53.31"/>
    <n v="72.28"/>
    <n v="35.78"/>
    <n v="1082"/>
    <n v="77.900000000000006"/>
    <n v="26.4"/>
    <n v="1423"/>
    <n v="23586"/>
    <n v="30283"/>
    <n v="234.2"/>
    <n v="1221"/>
    <n v="3.53"/>
    <n v="10635"/>
    <n v="278223"/>
    <n v="11507070"/>
  </r>
  <r>
    <x v="119"/>
    <n v="242186"/>
    <n v="1109657"/>
    <n v="1351843"/>
    <n v="13381.2"/>
    <n v="39836268"/>
    <n v="3.0049999999999999"/>
    <n v="6404195"/>
    <n v="28.51"/>
    <n v="-80.37"/>
    <n v="72.14"/>
    <n v="53.78"/>
    <n v="72.28"/>
    <n v="35.409999999999997"/>
    <n v="1106"/>
    <n v="77.8"/>
    <n v="26.27"/>
    <n v="1448"/>
    <n v="24471"/>
    <n v="30921"/>
    <n v="235.5"/>
    <n v="1114"/>
    <n v="3.59"/>
    <n v="10069"/>
    <n v="258733"/>
    <n v="11136314"/>
  </r>
  <r>
    <x v="120"/>
    <n v="242186"/>
    <n v="1096274"/>
    <n v="1338460"/>
    <n v="13384.5"/>
    <n v="39851082"/>
    <n v="3.036"/>
    <n v="6404840"/>
    <n v="28.52"/>
    <n v="-80.36"/>
    <n v="72.150000000000006"/>
    <n v="54.25"/>
    <n v="72.28"/>
    <n v="35.04"/>
    <n v="1130"/>
    <n v="77.709999999999994"/>
    <n v="26.14"/>
    <n v="1472"/>
    <n v="25380"/>
    <n v="31566"/>
    <n v="236.9"/>
    <n v="1016"/>
    <n v="3.66"/>
    <n v="9525"/>
    <n v="240686"/>
    <n v="10763250"/>
  </r>
  <r>
    <x v="121"/>
    <n v="242186"/>
    <n v="1082888"/>
    <n v="1325074"/>
    <n v="13387.9"/>
    <n v="39865486"/>
    <n v="3.0680000000000001"/>
    <n v="6405492"/>
    <n v="28.52"/>
    <n v="-80.349999999999994"/>
    <n v="72.150000000000006"/>
    <n v="54.72"/>
    <n v="72.290000000000006"/>
    <n v="34.67"/>
    <n v="1154"/>
    <n v="77.61"/>
    <n v="26"/>
    <n v="1497"/>
    <n v="26312"/>
    <n v="32219"/>
    <n v="238.4"/>
    <n v="926"/>
    <n v="3.73"/>
    <n v="9002"/>
    <n v="223981"/>
    <n v="10388308"/>
  </r>
  <r>
    <x v="122"/>
    <n v="242186"/>
    <n v="1069498"/>
    <n v="1311684"/>
    <n v="13391.2"/>
    <n v="39879510"/>
    <n v="3.1"/>
    <n v="6406153"/>
    <n v="28.52"/>
    <n v="-80.34"/>
    <n v="72.150000000000006"/>
    <n v="55.19"/>
    <n v="72.290000000000006"/>
    <n v="34.31"/>
    <n v="1178"/>
    <n v="77.52"/>
    <n v="25.87"/>
    <n v="1523"/>
    <n v="27268"/>
    <n v="32880"/>
    <n v="239.8"/>
    <n v="843"/>
    <n v="3.79"/>
    <n v="8502"/>
    <n v="208523"/>
    <n v="10015356"/>
  </r>
  <r>
    <x v="123"/>
    <n v="242186"/>
    <n v="1056105"/>
    <n v="1298291"/>
    <n v="13394.5"/>
    <n v="39893184"/>
    <n v="3.133"/>
    <n v="6406821"/>
    <n v="28.52"/>
    <n v="-80.33"/>
    <n v="72.16"/>
    <n v="55.66"/>
    <n v="72.3"/>
    <n v="33.950000000000003"/>
    <n v="1203"/>
    <n v="77.430000000000007"/>
    <n v="25.73"/>
    <n v="1548"/>
    <n v="28248"/>
    <n v="33549"/>
    <n v="241.3"/>
    <n v="767"/>
    <n v="3.86"/>
    <n v="8023"/>
    <n v="194219"/>
    <n v="9651669"/>
  </r>
  <r>
    <x v="124"/>
    <n v="242186"/>
    <n v="1042709"/>
    <n v="1284895"/>
    <n v="13397.8"/>
    <n v="39906534"/>
    <n v="3.1669999999999998"/>
    <n v="6407497"/>
    <n v="28.53"/>
    <n v="-80.319999999999993"/>
    <n v="72.16"/>
    <n v="56.12"/>
    <n v="72.3"/>
    <n v="33.6"/>
    <n v="1229"/>
    <n v="77.34"/>
    <n v="25.59"/>
    <n v="1574"/>
    <n v="29254"/>
    <n v="34226"/>
    <n v="242.7"/>
    <n v="698"/>
    <n v="3.93"/>
    <n v="7565"/>
    <n v="180984"/>
    <n v="9297385"/>
  </r>
  <r>
    <x v="125"/>
    <n v="242186"/>
    <n v="1029310"/>
    <n v="1271496"/>
    <n v="13401.1"/>
    <n v="39919586"/>
    <n v="3.2010000000000001"/>
    <n v="6408181"/>
    <n v="28.53"/>
    <n v="-80.31"/>
    <n v="72.17"/>
    <n v="56.59"/>
    <n v="72.3"/>
    <n v="33.25"/>
    <n v="1254"/>
    <n v="77.260000000000005"/>
    <n v="25.44"/>
    <n v="1601"/>
    <n v="30284"/>
    <n v="34911"/>
    <n v="244.2"/>
    <n v="635"/>
    <n v="4"/>
    <n v="7127"/>
    <n v="168734"/>
    <n v="8937258"/>
  </r>
  <r>
    <x v="126"/>
    <n v="242186"/>
    <n v="1015907"/>
    <n v="1258093"/>
    <n v="13404.4"/>
    <n v="39932363"/>
    <n v="3.2370000000000001"/>
    <n v="6408872"/>
    <n v="28.53"/>
    <n v="-80.3"/>
    <n v="72.17"/>
    <n v="57.06"/>
    <n v="72.31"/>
    <n v="32.9"/>
    <n v="1281"/>
    <n v="77.17"/>
    <n v="25.3"/>
    <n v="1628"/>
    <n v="31341"/>
    <n v="35604"/>
    <n v="245.7"/>
    <n v="577"/>
    <n v="4.07"/>
    <n v="6710"/>
    <n v="157394"/>
    <n v="8595510"/>
  </r>
  <r>
    <x v="127"/>
    <n v="242186"/>
    <n v="1002501"/>
    <n v="1244687"/>
    <n v="13407.7"/>
    <n v="39944886"/>
    <n v="3.2730000000000001"/>
    <n v="6409572"/>
    <n v="28.54"/>
    <n v="-80.290000000000006"/>
    <n v="72.180000000000007"/>
    <n v="57.53"/>
    <n v="72.31"/>
    <n v="32.56"/>
    <n v="1307"/>
    <n v="77.09"/>
    <n v="25.15"/>
    <n v="1655"/>
    <n v="32423"/>
    <n v="36304"/>
    <n v="247.3"/>
    <n v="525"/>
    <n v="4.1500000000000004"/>
    <n v="6314"/>
    <n v="146890"/>
    <n v="8252398"/>
  </r>
  <r>
    <x v="128"/>
    <n v="242186"/>
    <n v="989092"/>
    <n v="1231278"/>
    <n v="13411"/>
    <n v="39957177"/>
    <n v="3.3090000000000002"/>
    <n v="6410279"/>
    <n v="28.54"/>
    <n v="-80.28"/>
    <n v="72.180000000000007"/>
    <n v="58"/>
    <n v="72.319999999999993"/>
    <n v="32.21"/>
    <n v="1334"/>
    <n v="77.010000000000005"/>
    <n v="25"/>
    <n v="1683"/>
    <n v="33532"/>
    <n v="37012"/>
    <n v="249"/>
    <n v="476"/>
    <n v="4.22"/>
    <n v="5931"/>
    <n v="137055"/>
    <n v="7911954"/>
  </r>
  <r>
    <x v="129"/>
    <n v="242186"/>
    <n v="975679"/>
    <n v="1217865"/>
    <n v="13414.3"/>
    <n v="39969254"/>
    <n v="3.347"/>
    <n v="6410994"/>
    <n v="28.54"/>
    <n v="-80.27"/>
    <n v="72.19"/>
    <n v="58.47"/>
    <n v="72.33"/>
    <n v="31.88"/>
    <n v="1361"/>
    <n v="76.930000000000007"/>
    <n v="24.85"/>
    <n v="1711"/>
    <n v="34668"/>
    <n v="37728"/>
    <n v="250.8"/>
    <n v="433"/>
    <n v="4.29"/>
    <n v="5568"/>
    <n v="127944"/>
    <n v="7578048"/>
  </r>
  <r>
    <x v="130"/>
    <n v="242186"/>
    <n v="962263"/>
    <n v="1204449"/>
    <n v="13417.6"/>
    <n v="39981134"/>
    <n v="3.3849999999999998"/>
    <n v="6411717"/>
    <n v="28.54"/>
    <n v="-80.260000000000005"/>
    <n v="72.19"/>
    <n v="58.94"/>
    <n v="72.33"/>
    <n v="31.54"/>
    <n v="1389"/>
    <n v="76.849999999999994"/>
    <n v="24.7"/>
    <n v="1739"/>
    <n v="35831"/>
    <n v="38452"/>
    <n v="252.6"/>
    <n v="393"/>
    <n v="4.3600000000000003"/>
    <n v="5225"/>
    <n v="119490"/>
    <n v="7257525"/>
  </r>
  <r>
    <x v="131"/>
    <n v="242186"/>
    <n v="948844"/>
    <n v="1191030"/>
    <n v="13420.9"/>
    <n v="39992832"/>
    <n v="3.4239999999999999"/>
    <n v="6412448"/>
    <n v="28.55"/>
    <n v="-80.239999999999995"/>
    <n v="72.2"/>
    <n v="59.41"/>
    <n v="72.34"/>
    <n v="31.21"/>
    <n v="1418"/>
    <n v="76.78"/>
    <n v="24.54"/>
    <n v="1768"/>
    <n v="37022"/>
    <n v="39184"/>
    <n v="254.4"/>
    <n v="356"/>
    <n v="4.43"/>
    <n v="4900"/>
    <n v="111641"/>
    <n v="6948200"/>
  </r>
  <r>
    <x v="132"/>
    <n v="242186"/>
    <n v="935421"/>
    <n v="1177607"/>
    <n v="13424.2"/>
    <n v="40004365"/>
    <n v="3.464"/>
    <n v="6413186"/>
    <n v="28.55"/>
    <n v="-80.23"/>
    <n v="72.2"/>
    <n v="59.88"/>
    <n v="72.34"/>
    <n v="30.88"/>
    <n v="1446"/>
    <n v="76.709999999999994"/>
    <n v="24.38"/>
    <n v="1798"/>
    <n v="38241"/>
    <n v="39923"/>
    <n v="256.2"/>
    <n v="323"/>
    <n v="4.51"/>
    <n v="4594"/>
    <n v="104350"/>
    <n v="6642924"/>
  </r>
  <r>
    <x v="133"/>
    <n v="242186"/>
    <n v="921995"/>
    <n v="1164181"/>
    <n v="13427.6"/>
    <n v="40015751"/>
    <n v="3.5049999999999999"/>
    <n v="6413932"/>
    <n v="28.55"/>
    <n v="-80.22"/>
    <n v="72.209999999999994"/>
    <n v="60.35"/>
    <n v="72.349999999999994"/>
    <n v="30.55"/>
    <n v="1475"/>
    <n v="76.63"/>
    <n v="24.23"/>
    <n v="1828"/>
    <n v="39489"/>
    <n v="40670"/>
    <n v="258.10000000000002"/>
    <n v="293"/>
    <n v="4.58"/>
    <n v="4303"/>
    <n v="97529"/>
    <n v="6346925"/>
  </r>
  <r>
    <x v="134"/>
    <n v="242186"/>
    <n v="908566"/>
    <n v="1150752"/>
    <n v="13430.9"/>
    <n v="40026996"/>
    <n v="3.5470000000000002"/>
    <n v="6414686"/>
    <n v="28.56"/>
    <n v="-80.209999999999994"/>
    <n v="72.22"/>
    <n v="60.82"/>
    <n v="72.349999999999994"/>
    <n v="30.23"/>
    <n v="1505"/>
    <n v="76.56"/>
    <n v="24.07"/>
    <n v="1858"/>
    <n v="40766"/>
    <n v="41425"/>
    <n v="259.89999999999998"/>
    <n v="265"/>
    <n v="4.66"/>
    <n v="4029"/>
    <n v="91194"/>
    <n v="6063645"/>
  </r>
  <r>
    <x v="135"/>
    <n v="242186"/>
    <n v="895133"/>
    <n v="1137320"/>
    <n v="13434.2"/>
    <n v="40038116"/>
    <n v="3.59"/>
    <n v="6415447"/>
    <n v="28.56"/>
    <n v="-80.19"/>
    <n v="72.22"/>
    <n v="61.29"/>
    <n v="72.36"/>
    <n v="29.91"/>
    <n v="1535"/>
    <n v="76.5"/>
    <n v="23.9"/>
    <n v="1889"/>
    <n v="42073"/>
    <n v="42188"/>
    <n v="261.8"/>
    <n v="241"/>
    <n v="4.7300000000000004"/>
    <n v="3771"/>
    <n v="85267"/>
    <n v="5788485"/>
  </r>
  <r>
    <x v="136"/>
    <n v="242186"/>
    <n v="881698"/>
    <n v="1123884"/>
    <n v="13437.5"/>
    <n v="40049122"/>
    <n v="3.6339999999999999"/>
    <n v="6416216"/>
    <n v="28.57"/>
    <n v="-80.180000000000007"/>
    <n v="72.23"/>
    <n v="61.76"/>
    <n v="72.37"/>
    <n v="29.59"/>
    <n v="1566"/>
    <n v="76.430000000000007"/>
    <n v="23.74"/>
    <n v="1920"/>
    <n v="43410"/>
    <n v="42958"/>
    <n v="263"/>
    <n v="218"/>
    <n v="4.8099999999999996"/>
    <n v="3537"/>
    <n v="79922"/>
    <n v="5538942"/>
  </r>
  <r>
    <x v="137"/>
    <n v="242186"/>
    <n v="868259"/>
    <n v="1110445"/>
    <n v="13440.8"/>
    <n v="40060025"/>
    <n v="3.6789999999999998"/>
    <n v="6416993"/>
    <n v="28.57"/>
    <n v="-80.17"/>
    <n v="72.239999999999995"/>
    <n v="62.23"/>
    <n v="72.37"/>
    <n v="29.27"/>
    <n v="1597"/>
    <n v="76.36"/>
    <n v="23.57"/>
    <n v="1952"/>
    <n v="44778"/>
    <n v="43736"/>
    <n v="264.10000000000002"/>
    <n v="197"/>
    <n v="4.9000000000000004"/>
    <n v="3317"/>
    <n v="74936"/>
    <n v="5297249"/>
  </r>
  <r>
    <x v="138"/>
    <n v="242186"/>
    <n v="865570"/>
    <n v="1107756"/>
    <n v="13441.5"/>
    <n v="40064144"/>
    <n v="3.6880000000000002"/>
    <n v="6417149"/>
    <n v="28.57"/>
    <n v="-80.17"/>
    <n v="72.239999999999995"/>
    <n v="62.29"/>
    <n v="72.37"/>
    <n v="29.2"/>
    <n v="1603"/>
    <n v="76.349999999999994"/>
    <n v="23.54"/>
    <n v="1958"/>
    <n v="45057"/>
    <n v="43893"/>
    <n v="264.3"/>
    <n v="193"/>
    <n v="4.92"/>
    <n v="3274"/>
    <n v="73977"/>
    <n v="5248222"/>
  </r>
  <r>
    <x v="139"/>
    <n v="242186"/>
    <n v="856997"/>
    <n v="1099183"/>
    <n v="10716.8"/>
    <n v="31942035"/>
    <n v="2.9630000000000001"/>
    <n v="6417777"/>
    <n v="28.57"/>
    <n v="-80.150000000000006"/>
    <n v="72.239999999999995"/>
    <n v="62.53"/>
    <n v="72.38"/>
    <n v="28.96"/>
    <n v="1623"/>
    <n v="76.31"/>
    <n v="23.4"/>
    <n v="1978"/>
    <n v="46175"/>
    <n v="44521"/>
    <n v="265.2"/>
    <n v="179"/>
    <n v="4.97"/>
    <n v="3088"/>
    <n v="69763"/>
    <n v="5011824"/>
  </r>
  <r>
    <x v="140"/>
    <n v="242186"/>
    <n v="846280"/>
    <n v="1088466"/>
    <n v="10716.8"/>
    <n v="31942719"/>
    <n v="2.9929999999999999"/>
    <n v="6418564"/>
    <n v="28.58"/>
    <n v="-80.14"/>
    <n v="72.25"/>
    <n v="62.82"/>
    <n v="72.39"/>
    <n v="28.66"/>
    <n v="1647"/>
    <n v="76.260000000000005"/>
    <n v="23.22"/>
    <n v="2004"/>
    <n v="47598"/>
    <n v="45310"/>
    <n v="266.2"/>
    <n v="162"/>
    <n v="5.03"/>
    <n v="2868"/>
    <n v="64796"/>
    <n v="4723596"/>
  </r>
  <r>
    <x v="141"/>
    <n v="242186"/>
    <n v="835563"/>
    <n v="1077749"/>
    <n v="10716.8"/>
    <n v="31943339"/>
    <n v="3.0219999999999998"/>
    <n v="6419356"/>
    <n v="28.58"/>
    <n v="-80.13"/>
    <n v="72.260000000000005"/>
    <n v="63.12"/>
    <n v="72.400000000000006"/>
    <n v="28.36"/>
    <n v="1672"/>
    <n v="76.209999999999994"/>
    <n v="23.04"/>
    <n v="2029"/>
    <n v="49045"/>
    <n v="46103"/>
    <n v="267.3"/>
    <n v="146"/>
    <n v="5.0999999999999996"/>
    <n v="2663"/>
    <n v="60198"/>
    <n v="4452536"/>
  </r>
  <r>
    <x v="142"/>
    <n v="242186"/>
    <n v="824846"/>
    <n v="1067032"/>
    <n v="10716.8"/>
    <n v="31943901"/>
    <n v="3.0529999999999999"/>
    <n v="6420152"/>
    <n v="28.58"/>
    <n v="-80.11"/>
    <n v="72.27"/>
    <n v="63.42"/>
    <n v="72.400000000000006"/>
    <n v="28.06"/>
    <n v="1697"/>
    <n v="76.17"/>
    <n v="22.86"/>
    <n v="2055"/>
    <n v="50519"/>
    <n v="46900"/>
    <n v="268.39999999999998"/>
    <n v="132"/>
    <n v="5.17"/>
    <n v="2472"/>
    <n v="55940"/>
    <n v="4194984"/>
  </r>
  <r>
    <x v="143"/>
    <n v="242186"/>
    <n v="814130"/>
    <n v="1056316"/>
    <n v="10716.8"/>
    <n v="31944410"/>
    <n v="3.0840000000000001"/>
    <n v="6420953"/>
    <n v="28.59"/>
    <n v="-80.099999999999994"/>
    <n v="72.27"/>
    <n v="63.72"/>
    <n v="72.41"/>
    <n v="27.77"/>
    <n v="1723"/>
    <n v="76.12"/>
    <n v="22.69"/>
    <n v="2081"/>
    <n v="52019"/>
    <n v="47702"/>
    <n v="269.2"/>
    <n v="120"/>
    <n v="5.24"/>
    <n v="2298"/>
    <n v="52068"/>
    <n v="3959454"/>
  </r>
  <r>
    <x v="144"/>
    <n v="242186"/>
    <n v="803413"/>
    <n v="1045599"/>
    <n v="10716.8"/>
    <n v="31944873"/>
    <n v="3.1150000000000002"/>
    <n v="6421758"/>
    <n v="28.59"/>
    <n v="-80.08"/>
    <n v="72.28"/>
    <n v="64.010000000000005"/>
    <n v="72.42"/>
    <n v="27.48"/>
    <n v="1748"/>
    <n v="76.08"/>
    <n v="22.51"/>
    <n v="2108"/>
    <n v="53545"/>
    <n v="48508"/>
    <n v="269.2"/>
    <n v="108"/>
    <n v="5.31"/>
    <n v="2140"/>
    <n v="48612"/>
    <n v="3740720"/>
  </r>
  <r>
    <x v="145"/>
    <n v="242186"/>
    <n v="792696"/>
    <n v="1034882"/>
    <n v="10716.8"/>
    <n v="31945293"/>
    <n v="3.1480000000000001"/>
    <n v="6422567"/>
    <n v="28.6"/>
    <n v="-80.069999999999993"/>
    <n v="72.290000000000006"/>
    <n v="64.31"/>
    <n v="72.430000000000007"/>
    <n v="27.2"/>
    <n v="1775"/>
    <n v="76.03"/>
    <n v="22.34"/>
    <n v="2134"/>
    <n v="55098"/>
    <n v="49318"/>
    <n v="269.2"/>
    <n v="98"/>
    <n v="5.39"/>
    <n v="1993"/>
    <n v="45391"/>
    <n v="3537575"/>
  </r>
  <r>
    <x v="146"/>
    <n v="242186"/>
    <n v="781979"/>
    <n v="1024165"/>
    <n v="10716.8"/>
    <n v="31945675"/>
    <n v="3.181"/>
    <n v="6423380"/>
    <n v="28.6"/>
    <n v="-80.05"/>
    <n v="72.3"/>
    <n v="64.61"/>
    <n v="72.44"/>
    <n v="26.92"/>
    <n v="1801"/>
    <n v="75.989999999999995"/>
    <n v="22.16"/>
    <n v="2162"/>
    <n v="56678"/>
    <n v="50133"/>
    <n v="269.2"/>
    <n v="88"/>
    <n v="5.48"/>
    <n v="1854"/>
    <n v="42385"/>
    <n v="3339054"/>
  </r>
  <r>
    <x v="147"/>
    <n v="242186"/>
    <n v="771262"/>
    <n v="1013448"/>
    <n v="10716.8"/>
    <n v="31946022"/>
    <n v="3.214"/>
    <n v="6424198"/>
    <n v="28.61"/>
    <n v="-80.040000000000006"/>
    <n v="72.31"/>
    <n v="64.900000000000006"/>
    <n v="72.44"/>
    <n v="26.64"/>
    <n v="1828"/>
    <n v="75.95"/>
    <n v="21.99"/>
    <n v="2189"/>
    <n v="58285"/>
    <n v="50952"/>
    <n v="268.60000000000002"/>
    <n v="80"/>
    <n v="5.56"/>
    <n v="1728"/>
    <n v="39673"/>
    <n v="3158784"/>
  </r>
  <r>
    <x v="148"/>
    <n v="242186"/>
    <n v="760545"/>
    <n v="1002731"/>
    <n v="10716.8"/>
    <n v="31946337"/>
    <n v="3.2490000000000001"/>
    <n v="6425020"/>
    <n v="28.61"/>
    <n v="-80.02"/>
    <n v="72.319999999999993"/>
    <n v="65.2"/>
    <n v="72.45"/>
    <n v="26.37"/>
    <n v="1856"/>
    <n v="75.91"/>
    <n v="21.82"/>
    <n v="2217"/>
    <n v="59920"/>
    <n v="51776"/>
    <n v="267.60000000000002"/>
    <n v="72"/>
    <n v="5.66"/>
    <n v="1612"/>
    <n v="37196"/>
    <n v="2991872"/>
  </r>
  <r>
    <x v="149"/>
    <n v="242186"/>
    <n v="749829"/>
    <n v="992015"/>
    <n v="10716.8"/>
    <n v="31946623"/>
    <n v="3.2839999999999998"/>
    <n v="6425846"/>
    <n v="28.61"/>
    <n v="-80"/>
    <n v="72.319999999999993"/>
    <n v="65.5"/>
    <n v="72.459999999999994"/>
    <n v="26.1"/>
    <n v="1883"/>
    <n v="75.87"/>
    <n v="21.65"/>
    <n v="2246"/>
    <n v="61583"/>
    <n v="52603"/>
    <n v="266.60000000000002"/>
    <n v="65"/>
    <n v="5.75"/>
    <n v="1502"/>
    <n v="34871"/>
    <n v="2828266"/>
  </r>
  <r>
    <x v="150"/>
    <n v="242186"/>
    <n v="739112"/>
    <n v="981298"/>
    <n v="10716.8"/>
    <n v="31946883"/>
    <n v="3.32"/>
    <n v="6426677"/>
    <n v="28.62"/>
    <n v="-79.989999999999995"/>
    <n v="72.33"/>
    <n v="65.790000000000006"/>
    <n v="72.47"/>
    <n v="25.83"/>
    <n v="1911"/>
    <n v="75.83"/>
    <n v="21.48"/>
    <n v="2274"/>
    <n v="63275"/>
    <n v="53435"/>
    <n v="265.60000000000002"/>
    <n v="58"/>
    <n v="5.85"/>
    <n v="1398"/>
    <n v="32685"/>
    <n v="2671578"/>
  </r>
  <r>
    <x v="151"/>
    <n v="242186"/>
    <n v="728395"/>
    <n v="970581"/>
    <n v="10716.8"/>
    <n v="31947120"/>
    <n v="3.3559999999999999"/>
    <n v="6427512"/>
    <n v="28.62"/>
    <n v="-79.97"/>
    <n v="72.34"/>
    <n v="66.09"/>
    <n v="72.48"/>
    <n v="25.57"/>
    <n v="1940"/>
    <n v="75.790000000000006"/>
    <n v="21.32"/>
    <n v="2303"/>
    <n v="64995"/>
    <n v="54272"/>
    <n v="264.7"/>
    <n v="53"/>
    <n v="5.95"/>
    <n v="1300"/>
    <n v="30626"/>
    <n v="2522000"/>
  </r>
  <r>
    <x v="152"/>
    <n v="242186"/>
    <n v="717678"/>
    <n v="959864"/>
    <n v="10716.8"/>
    <n v="31947335"/>
    <n v="3.3940000000000001"/>
    <n v="6428351"/>
    <n v="28.63"/>
    <n v="-79.95"/>
    <n v="72.349999999999994"/>
    <n v="66.39"/>
    <n v="72.489999999999995"/>
    <n v="25.31"/>
    <n v="1969"/>
    <n v="75.75"/>
    <n v="21.15"/>
    <n v="2333"/>
    <n v="66745"/>
    <n v="55113"/>
    <n v="263.7"/>
    <n v="47"/>
    <n v="6.05"/>
    <n v="1208"/>
    <n v="28683"/>
    <n v="2378552"/>
  </r>
  <r>
    <x v="153"/>
    <n v="242186"/>
    <n v="706961"/>
    <n v="949147"/>
    <n v="10716.8"/>
    <n v="31947530"/>
    <n v="3.4319999999999999"/>
    <n v="6429195"/>
    <n v="28.63"/>
    <n v="-79.94"/>
    <n v="72.36"/>
    <n v="66.69"/>
    <n v="72.5"/>
    <n v="25.05"/>
    <n v="1998"/>
    <n v="75.709999999999994"/>
    <n v="20.98"/>
    <n v="2363"/>
    <n v="68525"/>
    <n v="55958"/>
    <n v="261.60000000000002"/>
    <n v="42"/>
    <n v="6.16"/>
    <n v="1125"/>
    <n v="26981"/>
    <n v="2247750"/>
  </r>
  <r>
    <x v="154"/>
    <n v="242186"/>
    <n v="696244"/>
    <n v="938431"/>
    <n v="10716.8"/>
    <n v="31947707"/>
    <n v="3.4710000000000001"/>
    <n v="6430044"/>
    <n v="28.64"/>
    <n v="-79.92"/>
    <n v="72.37"/>
    <n v="66.98"/>
    <n v="72.510000000000005"/>
    <n v="24.8"/>
    <n v="2028"/>
    <n v="75.680000000000007"/>
    <n v="20.82"/>
    <n v="2393"/>
    <n v="70334"/>
    <n v="56808"/>
    <n v="258.5"/>
    <n v="38"/>
    <n v="6.29"/>
    <n v="1052"/>
    <n v="25504"/>
    <n v="2133456"/>
  </r>
  <r>
    <x v="155"/>
    <n v="242186"/>
    <n v="685528"/>
    <n v="927714"/>
    <n v="10716.8"/>
    <n v="31947868"/>
    <n v="3.512"/>
    <n v="6430896"/>
    <n v="28.64"/>
    <n v="-79.900000000000006"/>
    <n v="72.38"/>
    <n v="67.28"/>
    <n v="72.52"/>
    <n v="24.55"/>
    <n v="2058"/>
    <n v="75.64"/>
    <n v="20.66"/>
    <n v="2424"/>
    <n v="72174"/>
    <n v="57663"/>
    <n v="255.3"/>
    <n v="34"/>
    <n v="6.42"/>
    <n v="981"/>
    <n v="24093"/>
    <n v="2018898"/>
  </r>
  <r>
    <x v="156"/>
    <n v="242186"/>
    <n v="674811"/>
    <n v="916997"/>
    <n v="10716.8"/>
    <n v="31948015"/>
    <n v="3.5529999999999999"/>
    <n v="6431754"/>
    <n v="28.65"/>
    <n v="-79.88"/>
    <n v="72.39"/>
    <n v="67.58"/>
    <n v="72.53"/>
    <n v="24.3"/>
    <n v="2089"/>
    <n v="75.61"/>
    <n v="20.49"/>
    <n v="2455"/>
    <n v="74045"/>
    <n v="58521"/>
    <n v="252.1"/>
    <n v="30"/>
    <n v="6.56"/>
    <n v="914"/>
    <n v="22737"/>
    <n v="1909346"/>
  </r>
  <r>
    <x v="157"/>
    <n v="242186"/>
    <n v="664094"/>
    <n v="906280"/>
    <n v="10716.8"/>
    <n v="31948148"/>
    <n v="3.5950000000000002"/>
    <n v="6432615"/>
    <n v="28.65"/>
    <n v="-79.86"/>
    <n v="72.400000000000006"/>
    <n v="67.87"/>
    <n v="72.540000000000006"/>
    <n v="24.05"/>
    <n v="2120"/>
    <n v="75.569999999999993"/>
    <n v="20.329999999999998"/>
    <n v="2487"/>
    <n v="75947"/>
    <n v="59385"/>
    <n v="248.9"/>
    <n v="27"/>
    <n v="6.7"/>
    <n v="849"/>
    <n v="21427"/>
    <n v="1799880"/>
  </r>
  <r>
    <x v="158"/>
    <n v="242186"/>
    <n v="653377"/>
    <n v="895563"/>
    <n v="10716.8"/>
    <n v="31948268"/>
    <n v="3.6379999999999999"/>
    <n v="6433481"/>
    <n v="28.66"/>
    <n v="-79.84"/>
    <n v="72.41"/>
    <n v="68.17"/>
    <n v="72.55"/>
    <n v="23.81"/>
    <n v="2151"/>
    <n v="75.540000000000006"/>
    <n v="20.170000000000002"/>
    <n v="2519"/>
    <n v="77881"/>
    <n v="60253"/>
    <n v="245.7"/>
    <n v="24"/>
    <n v="6.84"/>
    <n v="789"/>
    <n v="20185"/>
    <n v="1697139"/>
  </r>
  <r>
    <x v="159"/>
    <n v="242186"/>
    <n v="642660"/>
    <n v="884846"/>
    <n v="10716.8"/>
    <n v="31948378"/>
    <n v="3.6819999999999999"/>
    <n v="6434352"/>
    <n v="28.66"/>
    <n v="-79.83"/>
    <n v="72.42"/>
    <n v="68.47"/>
    <n v="72.56"/>
    <n v="23.57"/>
    <n v="2183"/>
    <n v="75.510000000000005"/>
    <n v="20.010000000000002"/>
    <n v="2551"/>
    <n v="79847"/>
    <n v="61125"/>
    <n v="242.4"/>
    <n v="21"/>
    <n v="6.99"/>
    <n v="730"/>
    <n v="18957"/>
    <n v="1593590"/>
  </r>
  <r>
    <x v="160"/>
    <n v="242186"/>
    <n v="631943"/>
    <n v="874130"/>
    <n v="10716.8"/>
    <n v="31948476"/>
    <n v="3.7269999999999999"/>
    <n v="6435227"/>
    <n v="28.67"/>
    <n v="-79.81"/>
    <n v="72.430000000000007"/>
    <n v="68.760000000000005"/>
    <n v="72.569999999999993"/>
    <n v="23.33"/>
    <n v="2216"/>
    <n v="75.48"/>
    <n v="19.850000000000001"/>
    <n v="2584"/>
    <n v="81845"/>
    <n v="62002"/>
    <n v="239.1"/>
    <n v="19"/>
    <n v="7.14"/>
    <n v="675"/>
    <n v="17783"/>
    <n v="1495800"/>
  </r>
  <r>
    <x v="161"/>
    <n v="242186"/>
    <n v="621227"/>
    <n v="863413"/>
    <n v="10716.8"/>
    <n v="31948565"/>
    <n v="3.7730000000000001"/>
    <n v="6436107"/>
    <n v="28.68"/>
    <n v="-79.790000000000006"/>
    <n v="72.44"/>
    <n v="69.06"/>
    <n v="72.58"/>
    <n v="23.09"/>
    <n v="2249"/>
    <n v="75.45"/>
    <n v="19.690000000000001"/>
    <n v="2617"/>
    <n v="83877"/>
    <n v="62883"/>
    <n v="235.9"/>
    <n v="17"/>
    <n v="7.3"/>
    <n v="623"/>
    <n v="16652"/>
    <n v="1401127"/>
  </r>
  <r>
    <x v="162"/>
    <n v="242186"/>
    <n v="610510"/>
    <n v="852696"/>
    <n v="10716.8"/>
    <n v="31948645"/>
    <n v="3.8210000000000002"/>
    <n v="6436991"/>
    <n v="28.68"/>
    <n v="-79.77"/>
    <n v="72.45"/>
    <n v="69.36"/>
    <n v="72.59"/>
    <n v="22.86"/>
    <n v="2282"/>
    <n v="75.42"/>
    <n v="19.53"/>
    <n v="2651"/>
    <n v="85942"/>
    <n v="63769"/>
    <n v="232.6"/>
    <n v="15"/>
    <n v="7.46"/>
    <n v="574"/>
    <n v="15557"/>
    <n v="1309868"/>
  </r>
  <r>
    <x v="163"/>
    <n v="242186"/>
    <n v="599793"/>
    <n v="841979"/>
    <n v="10716.8"/>
    <n v="31948717"/>
    <n v="3.8690000000000002"/>
    <n v="6437880"/>
    <n v="28.69"/>
    <n v="-79.75"/>
    <n v="72.459999999999994"/>
    <n v="69.66"/>
    <n v="72.599999999999994"/>
    <n v="22.63"/>
    <n v="2316"/>
    <n v="75.39"/>
    <n v="19.38"/>
    <n v="2686"/>
    <n v="88041"/>
    <n v="64660"/>
    <n v="229.3"/>
    <n v="13"/>
    <n v="7.62"/>
    <n v="527"/>
    <n v="14495"/>
    <n v="1220532"/>
  </r>
  <r>
    <x v="164"/>
    <n v="242186"/>
    <n v="582325"/>
    <n v="824511"/>
    <n v="10716.8"/>
    <n v="31949238"/>
    <n v="3.9510000000000001"/>
    <n v="6439338"/>
    <n v="28.7"/>
    <n v="-79.709999999999994"/>
    <n v="72.48"/>
    <n v="70.14"/>
    <n v="72.62"/>
    <n v="22.25"/>
    <n v="2372"/>
    <n v="75.34"/>
    <n v="19.12"/>
    <n v="2743"/>
    <n v="91537"/>
    <n v="66121"/>
    <n v="223.8"/>
    <n v="10"/>
    <n v="7.9"/>
    <n v="456"/>
    <n v="12831"/>
    <n v="1081632"/>
  </r>
  <r>
    <x v="165"/>
    <n v="242186"/>
    <n v="582325"/>
    <n v="824511"/>
    <n v="0"/>
    <n v="0"/>
    <n v="0"/>
    <n v="6439670"/>
    <n v="28.7"/>
    <n v="-79.7"/>
    <n v="72.489999999999995"/>
    <n v="70.25"/>
    <n v="72.62"/>
    <n v="22.18"/>
    <n v="2376"/>
    <n v="75.34"/>
    <n v="19.059999999999999"/>
    <n v="2747"/>
    <n v="92341"/>
    <n v="66454"/>
    <n v="222.6"/>
    <n v="10"/>
    <n v="7.93"/>
    <n v="438"/>
    <n v="12336"/>
    <n v="1040688"/>
  </r>
  <r>
    <x v="166"/>
    <n v="242153"/>
    <n v="582325"/>
    <n v="824477"/>
    <n v="0"/>
    <n v="403020"/>
    <n v="0.05"/>
    <n v="6439939"/>
    <n v="28.7"/>
    <n v="-79.7"/>
    <n v="72.489999999999995"/>
    <n v="70.34"/>
    <n v="72.63"/>
    <n v="22.12"/>
    <n v="2375"/>
    <n v="75.34"/>
    <n v="19.010000000000002"/>
    <n v="2746"/>
    <n v="92994"/>
    <n v="66723"/>
    <n v="221.6"/>
    <n v="10"/>
    <n v="7.95"/>
    <n v="422"/>
    <n v="11900"/>
    <n v="1002250"/>
  </r>
  <r>
    <x v="167"/>
    <n v="108962"/>
    <n v="550330"/>
    <n v="659293"/>
    <n v="1225.4000000000001"/>
    <n v="2955126"/>
    <n v="0.45700000000000002"/>
    <n v="6441447"/>
    <n v="28.71"/>
    <n v="-79.66"/>
    <n v="72.510000000000005"/>
    <n v="70.84"/>
    <n v="72.650000000000006"/>
    <n v="21.8"/>
    <n v="2371"/>
    <n v="75.36"/>
    <n v="18.73"/>
    <n v="2742"/>
    <n v="96695"/>
    <n v="68234"/>
    <n v="216"/>
    <n v="8"/>
    <n v="8.0299999999999994"/>
    <n v="342"/>
    <n v="6830"/>
    <n v="810882"/>
  </r>
  <r>
    <x v="168"/>
    <n v="108678"/>
    <n v="547880"/>
    <n v="656558"/>
    <n v="1225.4000000000001"/>
    <n v="5104240"/>
    <n v="0.79300000000000004"/>
    <n v="6443196"/>
    <n v="28.72"/>
    <n v="-79.62"/>
    <n v="72.540000000000006"/>
    <n v="70.61"/>
    <n v="72.680000000000007"/>
    <n v="21.41"/>
    <n v="2379"/>
    <n v="75.37"/>
    <n v="18.399999999999999"/>
    <n v="2752"/>
    <n v="101063"/>
    <n v="69987"/>
    <n v="209.4"/>
    <n v="6"/>
    <n v="8.18"/>
    <n v="270"/>
    <n v="5437"/>
    <n v="642330"/>
  </r>
  <r>
    <x v="169"/>
    <n v="108678"/>
    <n v="545429"/>
    <n v="654107"/>
    <n v="1225.4000000000001"/>
    <n v="5104261"/>
    <n v="0.79600000000000004"/>
    <n v="6444921"/>
    <n v="28.73"/>
    <n v="-79.569999999999993"/>
    <n v="72.569999999999993"/>
    <n v="69.55"/>
    <n v="72.7"/>
    <n v="21.03"/>
    <n v="2388"/>
    <n v="75.38"/>
    <n v="18.07"/>
    <n v="2761"/>
    <n v="105458"/>
    <n v="71716"/>
    <n v="204.9"/>
    <n v="4"/>
    <n v="8.3000000000000007"/>
    <n v="210"/>
    <n v="4268"/>
    <n v="501480"/>
  </r>
  <r>
    <x v="170"/>
    <n v="108678"/>
    <n v="542978"/>
    <n v="651656"/>
    <n v="1225.4000000000001"/>
    <n v="5104277"/>
    <n v="0.79900000000000004"/>
    <n v="6446623"/>
    <n v="28.74"/>
    <n v="-79.53"/>
    <n v="72.59"/>
    <n v="68.5"/>
    <n v="72.73"/>
    <n v="20.65"/>
    <n v="2397"/>
    <n v="75.39"/>
    <n v="17.760000000000002"/>
    <n v="2771"/>
    <n v="109879"/>
    <n v="73421"/>
    <n v="202.4"/>
    <n v="3"/>
    <n v="8.3800000000000008"/>
    <n v="162"/>
    <n v="3305"/>
    <n v="388314"/>
  </r>
  <r>
    <x v="171"/>
    <n v="108678"/>
    <n v="540527"/>
    <n v="649205"/>
    <n v="1225.4000000000001"/>
    <n v="5104289"/>
    <n v="0.80200000000000005"/>
    <n v="6448302"/>
    <n v="28.76"/>
    <n v="-79.489999999999995"/>
    <n v="72.62"/>
    <n v="67.44"/>
    <n v="72.760000000000005"/>
    <n v="20.29"/>
    <n v="2406"/>
    <n v="75.400000000000006"/>
    <n v="17.45"/>
    <n v="2781"/>
    <n v="114326"/>
    <n v="75104"/>
    <n v="200"/>
    <n v="2"/>
    <n v="8.4600000000000009"/>
    <n v="125"/>
    <n v="2559"/>
    <n v="300750"/>
  </r>
  <r>
    <x v="172"/>
    <n v="108678"/>
    <n v="538076"/>
    <n v="646754"/>
    <n v="1225.4000000000001"/>
    <n v="5104298"/>
    <n v="0.80500000000000005"/>
    <n v="6449960"/>
    <n v="28.77"/>
    <n v="-79.44"/>
    <n v="72.650000000000006"/>
    <n v="66.38"/>
    <n v="72.790000000000006"/>
    <n v="19.940000000000001"/>
    <n v="2415"/>
    <n v="75.41"/>
    <n v="17.16"/>
    <n v="2791"/>
    <n v="118799"/>
    <n v="76765"/>
    <n v="197.5"/>
    <n v="2"/>
    <n v="8.5500000000000007"/>
    <n v="97"/>
    <n v="1984"/>
    <n v="234255"/>
  </r>
  <r>
    <x v="173"/>
    <n v="108678"/>
    <n v="535625"/>
    <n v="644303"/>
    <n v="1225.4000000000001"/>
    <n v="5104305"/>
    <n v="0.80800000000000005"/>
    <n v="6451596"/>
    <n v="28.78"/>
    <n v="-79.400000000000006"/>
    <n v="72.680000000000007"/>
    <n v="65.33"/>
    <n v="72.81"/>
    <n v="19.59"/>
    <n v="2424"/>
    <n v="75.42"/>
    <n v="16.87"/>
    <n v="2801"/>
    <n v="123298"/>
    <n v="78405"/>
    <n v="195.1"/>
    <n v="1"/>
    <n v="8.64"/>
    <n v="75"/>
    <n v="1537"/>
    <n v="181800"/>
  </r>
  <r>
    <x v="174"/>
    <n v="108678"/>
    <n v="533174"/>
    <n v="641853"/>
    <n v="1225.4000000000001"/>
    <n v="5104310"/>
    <n v="0.81100000000000005"/>
    <n v="6453211"/>
    <n v="28.79"/>
    <n v="-79.36"/>
    <n v="72.7"/>
    <n v="64.27"/>
    <n v="72.84"/>
    <n v="19.260000000000002"/>
    <n v="2433"/>
    <n v="75.430000000000007"/>
    <n v="16.59"/>
    <n v="2811"/>
    <n v="127822"/>
    <n v="80025"/>
    <n v="192.8"/>
    <n v="1"/>
    <n v="8.7200000000000006"/>
    <n v="58"/>
    <n v="1190"/>
    <n v="141114"/>
  </r>
  <r>
    <x v="175"/>
    <n v="108678"/>
    <n v="530723"/>
    <n v="639402"/>
    <n v="1225.4000000000001"/>
    <n v="5104314"/>
    <n v="0.81399999999999995"/>
    <n v="6454807"/>
    <n v="28.8"/>
    <n v="-79.31"/>
    <n v="72.73"/>
    <n v="63.21"/>
    <n v="72.87"/>
    <n v="18.940000000000001"/>
    <n v="2443"/>
    <n v="75.44"/>
    <n v="16.32"/>
    <n v="2821"/>
    <n v="132373"/>
    <n v="81624"/>
    <n v="190.4"/>
    <n v="1"/>
    <n v="8.81"/>
    <n v="45"/>
    <n v="921"/>
    <n v="109935"/>
  </r>
  <r>
    <x v="176"/>
    <n v="108678"/>
    <n v="528272"/>
    <n v="636951"/>
    <n v="1225.4000000000001"/>
    <n v="5104317"/>
    <n v="0.81699999999999995"/>
    <n v="6456383"/>
    <n v="28.82"/>
    <n v="-79.27"/>
    <n v="72.760000000000005"/>
    <n v="62.16"/>
    <n v="72.900000000000006"/>
    <n v="18.63"/>
    <n v="2453"/>
    <n v="75.45"/>
    <n v="16.059999999999999"/>
    <n v="2832"/>
    <n v="136948"/>
    <n v="83204"/>
    <n v="188.1"/>
    <n v="1"/>
    <n v="8.89"/>
    <n v="34"/>
    <n v="712"/>
    <n v="83402"/>
  </r>
  <r>
    <x v="177"/>
    <n v="108678"/>
    <n v="525821"/>
    <n v="634500"/>
    <n v="1225.4000000000001"/>
    <n v="5104319"/>
    <n v="0.82"/>
    <n v="6457940"/>
    <n v="28.83"/>
    <n v="-79.22"/>
    <n v="72.790000000000006"/>
    <n v="61.1"/>
    <n v="72.930000000000007"/>
    <n v="18.32"/>
    <n v="2462"/>
    <n v="75.459999999999994"/>
    <n v="15.81"/>
    <n v="2842"/>
    <n v="141549"/>
    <n v="84765"/>
    <n v="185.8"/>
    <n v="0"/>
    <n v="8.9700000000000006"/>
    <n v="27"/>
    <n v="549"/>
    <n v="66474"/>
  </r>
  <r>
    <x v="178"/>
    <n v="108678"/>
    <n v="523371"/>
    <n v="632049"/>
    <n v="1225.4000000000001"/>
    <n v="5104321"/>
    <n v="0.82399999999999995"/>
    <n v="6459480"/>
    <n v="28.84"/>
    <n v="-79.180000000000007"/>
    <n v="72.819999999999993"/>
    <n v="60.6"/>
    <n v="72.95"/>
    <n v="18.03"/>
    <n v="2472"/>
    <n v="75.48"/>
    <n v="15.56"/>
    <n v="2853"/>
    <n v="146176"/>
    <n v="86308"/>
    <n v="183.6"/>
    <n v="0"/>
    <n v="9.0500000000000007"/>
    <n v="20"/>
    <n v="423"/>
    <n v="49440"/>
  </r>
  <r>
    <x v="179"/>
    <n v="108678"/>
    <n v="520920"/>
    <n v="629598"/>
    <n v="1225.4000000000001"/>
    <n v="5104322"/>
    <n v="0.82699999999999996"/>
    <n v="6461002"/>
    <n v="28.85"/>
    <n v="-79.13"/>
    <n v="72.849999999999994"/>
    <n v="60.66"/>
    <n v="72.98"/>
    <n v="17.739999999999998"/>
    <n v="2482"/>
    <n v="75.489999999999995"/>
    <n v="15.32"/>
    <n v="2863"/>
    <n v="150827"/>
    <n v="87834"/>
    <n v="181.4"/>
    <n v="0"/>
    <n v="9.1300000000000008"/>
    <n v="16"/>
    <n v="326"/>
    <n v="39712"/>
  </r>
  <r>
    <x v="180"/>
    <n v="108678"/>
    <n v="518469"/>
    <n v="627147"/>
    <n v="1225.4000000000001"/>
    <n v="5104323"/>
    <n v="0.83"/>
    <n v="6462506"/>
    <n v="28.87"/>
    <n v="-79.08"/>
    <n v="72.87"/>
    <n v="60.72"/>
    <n v="73.010000000000005"/>
    <n v="17.46"/>
    <n v="2492"/>
    <n v="75.5"/>
    <n v="15.08"/>
    <n v="2874"/>
    <n v="155504"/>
    <n v="89342"/>
    <n v="179.2"/>
    <n v="0"/>
    <n v="9.1999999999999993"/>
    <n v="12"/>
    <n v="251"/>
    <n v="29904"/>
  </r>
  <r>
    <x v="181"/>
    <n v="108678"/>
    <n v="516018"/>
    <n v="624696"/>
    <n v="1225.4000000000001"/>
    <n v="5104324"/>
    <n v="0.83299999999999996"/>
    <n v="6463992"/>
    <n v="28.88"/>
    <n v="-79.040000000000006"/>
    <n v="72.900000000000006"/>
    <n v="60.79"/>
    <n v="73.040000000000006"/>
    <n v="17.170000000000002"/>
    <n v="2503"/>
    <n v="75.510000000000005"/>
    <n v="14.84"/>
    <n v="2885"/>
    <n v="160206"/>
    <n v="90833"/>
    <n v="177.4"/>
    <n v="0"/>
    <n v="9.27"/>
    <n v="9"/>
    <n v="192"/>
    <n v="22527"/>
  </r>
  <r>
    <x v="182"/>
    <n v="104090"/>
    <n v="513567"/>
    <n v="617657"/>
    <n v="1225.4000000000001"/>
    <n v="5104324"/>
    <n v="0.84299999999999997"/>
    <n v="6465462"/>
    <n v="28.89"/>
    <n v="-78.989999999999995"/>
    <n v="72.930000000000007"/>
    <n v="60.85"/>
    <n v="73.069999999999993"/>
    <n v="16.89"/>
    <n v="2513"/>
    <n v="75.53"/>
    <n v="14.61"/>
    <n v="2896"/>
    <n v="164934"/>
    <n v="92306"/>
    <n v="176.5"/>
    <n v="0"/>
    <n v="9.31"/>
    <n v="7"/>
    <n v="147"/>
    <n v="17591"/>
  </r>
  <r>
    <x v="183"/>
    <n v="104090"/>
    <n v="511116"/>
    <n v="615206"/>
    <n v="1225.4000000000001"/>
    <n v="5104325"/>
    <n v="0.84599999999999997"/>
    <n v="6466914"/>
    <n v="28.9"/>
    <n v="-78.94"/>
    <n v="72.959999999999994"/>
    <n v="60.91"/>
    <n v="73.099999999999994"/>
    <n v="16.62"/>
    <n v="2524"/>
    <n v="75.540000000000006"/>
    <n v="14.38"/>
    <n v="2907"/>
    <n v="169688"/>
    <n v="93762"/>
    <n v="176.2"/>
    <n v="0"/>
    <n v="9.34"/>
    <n v="5"/>
    <n v="112"/>
    <n v="12620"/>
  </r>
  <r>
    <x v="184"/>
    <n v="100048"/>
    <n v="508665"/>
    <n v="608714"/>
    <n v="1225.4000000000001"/>
    <n v="5104325"/>
    <n v="0.85499999999999998"/>
    <n v="6468349"/>
    <n v="28.92"/>
    <n v="-78.900000000000006"/>
    <n v="72.989999999999995"/>
    <n v="60.97"/>
    <n v="73.13"/>
    <n v="16.34"/>
    <n v="2535"/>
    <n v="75.55"/>
    <n v="14.15"/>
    <n v="2918"/>
    <n v="174468"/>
    <n v="95201"/>
    <n v="176.6"/>
    <n v="0"/>
    <n v="9.35"/>
    <n v="4"/>
    <n v="85"/>
    <n v="10140"/>
  </r>
  <r>
    <x v="185"/>
    <n v="100048"/>
    <n v="506214"/>
    <n v="606263"/>
    <n v="1225.4000000000001"/>
    <n v="5104325"/>
    <n v="0.85899999999999999"/>
    <n v="6469767"/>
    <n v="28.93"/>
    <n v="-78.849999999999994"/>
    <n v="73.02"/>
    <n v="61.03"/>
    <n v="73.16"/>
    <n v="16.07"/>
    <n v="2546"/>
    <n v="75.569999999999993"/>
    <n v="13.92"/>
    <n v="2930"/>
    <n v="179274"/>
    <n v="96623"/>
    <n v="177.8"/>
    <n v="0"/>
    <n v="9.34"/>
    <n v="3"/>
    <n v="65"/>
    <n v="7638"/>
  </r>
  <r>
    <x v="186"/>
    <n v="100048"/>
    <n v="503763"/>
    <n v="603812"/>
    <n v="1225.4000000000001"/>
    <n v="5104325"/>
    <n v="0.86199999999999999"/>
    <n v="6471168"/>
    <n v="28.94"/>
    <n v="-78.8"/>
    <n v="73.05"/>
    <n v="61.1"/>
    <n v="73.19"/>
    <n v="15.81"/>
    <n v="2557"/>
    <n v="75.58"/>
    <n v="13.7"/>
    <n v="2942"/>
    <n v="184107"/>
    <n v="98028"/>
    <n v="179.7"/>
    <n v="0"/>
    <n v="9.31"/>
    <n v="2"/>
    <n v="50"/>
    <n v="5114"/>
  </r>
  <r>
    <x v="187"/>
    <n v="100048"/>
    <n v="501313"/>
    <n v="601361"/>
    <n v="1225.4000000000001"/>
    <n v="5104326"/>
    <n v="0.86599999999999999"/>
    <n v="6472553"/>
    <n v="28.95"/>
    <n v="-78.760000000000005"/>
    <n v="73.08"/>
    <n v="61.16"/>
    <n v="73.22"/>
    <n v="15.54"/>
    <n v="2568"/>
    <n v="75.599999999999994"/>
    <n v="13.47"/>
    <n v="2954"/>
    <n v="188966"/>
    <n v="99417"/>
    <n v="182.6"/>
    <n v="0"/>
    <n v="9.25"/>
    <n v="2"/>
    <n v="39"/>
    <n v="5136"/>
  </r>
  <r>
    <x v="188"/>
    <n v="100048"/>
    <n v="498862"/>
    <n v="598910"/>
    <n v="1225.4000000000001"/>
    <n v="5104326"/>
    <n v="0.86899999999999999"/>
    <n v="6473921"/>
    <n v="28.97"/>
    <n v="-78.709999999999994"/>
    <n v="73.11"/>
    <n v="61.22"/>
    <n v="73.25"/>
    <n v="15.28"/>
    <n v="2580"/>
    <n v="75.61"/>
    <n v="13.25"/>
    <n v="2966"/>
    <n v="193853"/>
    <n v="100789"/>
    <n v="186.3"/>
    <n v="0"/>
    <n v="9.17"/>
    <n v="1"/>
    <n v="30"/>
    <n v="2580"/>
  </r>
  <r>
    <x v="189"/>
    <n v="100048"/>
    <n v="496411"/>
    <n v="596459"/>
    <n v="1225.4000000000001"/>
    <n v="5104326"/>
    <n v="0.873"/>
    <n v="6475272"/>
    <n v="28.98"/>
    <n v="-78.66"/>
    <n v="73.14"/>
    <n v="61.28"/>
    <n v="73.28"/>
    <n v="15.02"/>
    <n v="2592"/>
    <n v="75.63"/>
    <n v="13.04"/>
    <n v="2978"/>
    <n v="198766"/>
    <n v="102145"/>
    <n v="191"/>
    <n v="0"/>
    <n v="9.07"/>
    <n v="1"/>
    <n v="24"/>
    <n v="2592"/>
  </r>
  <r>
    <x v="190"/>
    <n v="100048"/>
    <n v="493960"/>
    <n v="594008"/>
    <n v="1225.4000000000001"/>
    <n v="5104326"/>
    <n v="0.876"/>
    <n v="6476608"/>
    <n v="28.99"/>
    <n v="-78.61"/>
    <n v="73.17"/>
    <n v="61.34"/>
    <n v="73.31"/>
    <n v="14.77"/>
    <n v="2603"/>
    <n v="75.64"/>
    <n v="12.82"/>
    <n v="2990"/>
    <n v="203707"/>
    <n v="103484"/>
    <n v="196.6"/>
    <n v="0"/>
    <n v="8.9499999999999993"/>
    <n v="1"/>
    <n v="18"/>
    <n v="2603"/>
  </r>
  <r>
    <x v="191"/>
    <n v="100048"/>
    <n v="491509"/>
    <n v="591557"/>
    <n v="1225.4000000000001"/>
    <n v="5104326"/>
    <n v="0.88"/>
    <n v="6477927"/>
    <n v="29"/>
    <n v="-78.56"/>
    <n v="73.2"/>
    <n v="61.41"/>
    <n v="73.34"/>
    <n v="14.51"/>
    <n v="2615"/>
    <n v="75.66"/>
    <n v="12.61"/>
    <n v="3002"/>
    <n v="208675"/>
    <n v="104807"/>
    <n v="203.3"/>
    <n v="0"/>
    <n v="8.82"/>
    <n v="1"/>
    <n v="15"/>
    <n v="2615"/>
  </r>
  <r>
    <x v="192"/>
    <n v="100048"/>
    <n v="489058"/>
    <n v="589106"/>
    <n v="1225.4000000000001"/>
    <n v="5104326"/>
    <n v="0.88400000000000001"/>
    <n v="6479229"/>
    <n v="29.02"/>
    <n v="-78.510000000000005"/>
    <n v="73.23"/>
    <n v="61.47"/>
    <n v="73.37"/>
    <n v="14.26"/>
    <n v="2627"/>
    <n v="75.67"/>
    <n v="12.4"/>
    <n v="3015"/>
    <n v="213670"/>
    <n v="106114"/>
    <n v="210.9"/>
    <n v="0"/>
    <n v="8.67"/>
    <n v="1"/>
    <n v="12"/>
    <n v="2627"/>
  </r>
  <r>
    <x v="193"/>
    <n v="100048"/>
    <n v="486607"/>
    <n v="586656"/>
    <n v="1225.4000000000001"/>
    <n v="5104326"/>
    <n v="0.88700000000000001"/>
    <n v="6480516"/>
    <n v="29.03"/>
    <n v="-78.459999999999994"/>
    <n v="73.260000000000005"/>
    <n v="61.53"/>
    <n v="73.400000000000006"/>
    <n v="14.02"/>
    <n v="2639"/>
    <n v="75.69"/>
    <n v="12.19"/>
    <n v="3027"/>
    <n v="218693"/>
    <n v="107404"/>
    <n v="219.6"/>
    <n v="0"/>
    <n v="8.51"/>
    <n v="0"/>
    <n v="9"/>
    <n v="0"/>
  </r>
  <r>
    <x v="194"/>
    <n v="100048"/>
    <n v="484156"/>
    <n v="584205"/>
    <n v="1225.4000000000001"/>
    <n v="5104326"/>
    <n v="0.89100000000000001"/>
    <n v="6481787"/>
    <n v="29.04"/>
    <n v="-78.41"/>
    <n v="73.290000000000006"/>
    <n v="61.59"/>
    <n v="73.430000000000007"/>
    <n v="13.77"/>
    <n v="2652"/>
    <n v="75.7"/>
    <n v="11.99"/>
    <n v="3040"/>
    <n v="223744"/>
    <n v="108679"/>
    <n v="229.3"/>
    <n v="0"/>
    <n v="8.35"/>
    <n v="0"/>
    <n v="7"/>
    <n v="0"/>
  </r>
  <r>
    <x v="195"/>
    <n v="100048"/>
    <n v="481705"/>
    <n v="581754"/>
    <n v="1225.4000000000001"/>
    <n v="5104326"/>
    <n v="0.89500000000000002"/>
    <n v="6483042"/>
    <n v="29.06"/>
    <n v="-78.36"/>
    <n v="73.33"/>
    <n v="61.65"/>
    <n v="73.459999999999994"/>
    <n v="13.53"/>
    <n v="2664"/>
    <n v="75.72"/>
    <n v="11.78"/>
    <n v="3053"/>
    <n v="228822"/>
    <n v="109938"/>
    <n v="240.1"/>
    <n v="0"/>
    <n v="8.17"/>
    <n v="0"/>
    <n v="6"/>
    <n v="0"/>
  </r>
  <r>
    <x v="196"/>
    <n v="100048"/>
    <n v="479254"/>
    <n v="579303"/>
    <n v="1225.4000000000001"/>
    <n v="5104326"/>
    <n v="0.89800000000000002"/>
    <n v="6484281"/>
    <n v="29.07"/>
    <n v="-78.31"/>
    <n v="73.36"/>
    <n v="61.72"/>
    <n v="73.489999999999995"/>
    <n v="13.3"/>
    <n v="2677"/>
    <n v="75.73"/>
    <n v="11.58"/>
    <n v="3066"/>
    <n v="233929"/>
    <n v="111181"/>
    <n v="251.9"/>
    <n v="0"/>
    <n v="8"/>
    <n v="0"/>
    <n v="5"/>
    <n v="0"/>
  </r>
  <r>
    <x v="197"/>
    <n v="100048"/>
    <n v="476804"/>
    <n v="576852"/>
    <n v="1225.4000000000001"/>
    <n v="5104326"/>
    <n v="0.90200000000000002"/>
    <n v="6485504"/>
    <n v="29.08"/>
    <n v="-78.260000000000005"/>
    <n v="73.39"/>
    <n v="61.78"/>
    <n v="73.52"/>
    <n v="13.06"/>
    <n v="2690"/>
    <n v="75.75"/>
    <n v="11.38"/>
    <n v="3079"/>
    <n v="239064"/>
    <n v="112409"/>
    <n v="264.89999999999998"/>
    <n v="0"/>
    <n v="7.82"/>
    <n v="0"/>
    <n v="4"/>
    <n v="0"/>
  </r>
  <r>
    <x v="198"/>
    <n v="100048"/>
    <n v="474353"/>
    <n v="574401"/>
    <n v="1225.4000000000001"/>
    <n v="5104326"/>
    <n v="0.90600000000000003"/>
    <n v="6486712"/>
    <n v="29.1"/>
    <n v="-78.209999999999994"/>
    <n v="73.42"/>
    <n v="61.84"/>
    <n v="73.56"/>
    <n v="12.83"/>
    <n v="2702"/>
    <n v="75.77"/>
    <n v="11.19"/>
    <n v="3092"/>
    <n v="244228"/>
    <n v="113621"/>
    <n v="278.89999999999998"/>
    <n v="0"/>
    <n v="7.64"/>
    <n v="0"/>
    <n v="3"/>
    <n v="0"/>
  </r>
  <r>
    <x v="199"/>
    <n v="100048"/>
    <n v="471902"/>
    <n v="571950"/>
    <n v="1225.4000000000001"/>
    <n v="5104326"/>
    <n v="0.91"/>
    <n v="6487904"/>
    <n v="29.11"/>
    <n v="-78.16"/>
    <n v="73.45"/>
    <n v="61.9"/>
    <n v="73.59"/>
    <n v="12.6"/>
    <n v="2715"/>
    <n v="75.78"/>
    <n v="11"/>
    <n v="3106"/>
    <n v="249420"/>
    <n v="114818"/>
    <n v="294"/>
    <n v="0"/>
    <n v="7.46"/>
    <n v="0"/>
    <n v="3"/>
    <n v="0"/>
  </r>
  <r>
    <x v="200"/>
    <n v="100048"/>
    <n v="469451"/>
    <n v="569499"/>
    <n v="1225.4000000000001"/>
    <n v="5104326"/>
    <n v="0.91400000000000003"/>
    <n v="6489082"/>
    <n v="29.12"/>
    <n v="-78.11"/>
    <n v="73.48"/>
    <n v="61.96"/>
    <n v="73.62"/>
    <n v="12.37"/>
    <n v="2729"/>
    <n v="75.8"/>
    <n v="10.8"/>
    <n v="3119"/>
    <n v="254640"/>
    <n v="115999"/>
    <n v="310.2"/>
    <n v="0"/>
    <n v="7.28"/>
    <n v="0"/>
    <n v="2"/>
    <n v="0"/>
  </r>
  <r>
    <x v="201"/>
    <n v="100048"/>
    <n v="467000"/>
    <n v="567048"/>
    <n v="1225.4000000000001"/>
    <n v="5104326"/>
    <n v="0.91800000000000004"/>
    <n v="6490243"/>
    <n v="29.13"/>
    <n v="-78.06"/>
    <n v="73.52"/>
    <n v="62.03"/>
    <n v="73.650000000000006"/>
    <n v="12.15"/>
    <n v="2742"/>
    <n v="75.819999999999993"/>
    <n v="10.62"/>
    <n v="3133"/>
    <n v="259890"/>
    <n v="117165"/>
    <n v="327.5"/>
    <n v="0"/>
    <n v="7.1"/>
    <n v="0"/>
    <n v="2"/>
    <n v="0"/>
  </r>
  <r>
    <x v="202"/>
    <n v="100048"/>
    <n v="464549"/>
    <n v="564598"/>
    <n v="1225.4000000000001"/>
    <n v="5104326"/>
    <n v="0.92200000000000004"/>
    <n v="6491390"/>
    <n v="29.15"/>
    <n v="-78"/>
    <n v="73.55"/>
    <n v="62.09"/>
    <n v="73.69"/>
    <n v="11.93"/>
    <n v="2755"/>
    <n v="75.84"/>
    <n v="10.43"/>
    <n v="3147"/>
    <n v="265169"/>
    <n v="118316"/>
    <n v="345.8"/>
    <n v="0"/>
    <n v="6.93"/>
    <n v="0"/>
    <n v="2"/>
    <n v="0"/>
  </r>
  <r>
    <x v="203"/>
    <n v="100048"/>
    <n v="462098"/>
    <n v="562147"/>
    <n v="1225.4000000000001"/>
    <n v="5104326"/>
    <n v="0.92600000000000005"/>
    <n v="6492522"/>
    <n v="29.16"/>
    <n v="-77.95"/>
    <n v="73.58"/>
    <n v="62.15"/>
    <n v="73.72"/>
    <n v="11.71"/>
    <n v="2769"/>
    <n v="75.849999999999994"/>
    <n v="10.25"/>
    <n v="3161"/>
    <n v="270476"/>
    <n v="119452"/>
    <n v="365.2"/>
    <n v="0"/>
    <n v="6.77"/>
    <n v="0"/>
    <n v="1"/>
    <n v="0"/>
  </r>
  <r>
    <x v="204"/>
    <n v="100048"/>
    <n v="459647"/>
    <n v="559696"/>
    <n v="1225.4000000000001"/>
    <n v="5104326"/>
    <n v="0.93"/>
    <n v="6493639"/>
    <n v="29.17"/>
    <n v="-77.900000000000006"/>
    <n v="73.61"/>
    <n v="62.21"/>
    <n v="73.75"/>
    <n v="11.5"/>
    <n v="2782"/>
    <n v="75.87"/>
    <n v="10.06"/>
    <n v="3175"/>
    <n v="275814"/>
    <n v="120573"/>
    <n v="384.6"/>
    <n v="0"/>
    <n v="6.61"/>
    <n v="0"/>
    <n v="1"/>
    <n v="0"/>
  </r>
  <r>
    <x v="205"/>
    <n v="100048"/>
    <n v="457196"/>
    <n v="557245"/>
    <n v="1225.4000000000001"/>
    <n v="5104326"/>
    <n v="0.93400000000000005"/>
    <n v="6494741"/>
    <n v="29.19"/>
    <n v="-77.849999999999994"/>
    <n v="73.650000000000006"/>
    <n v="62.27"/>
    <n v="73.78"/>
    <n v="11.29"/>
    <n v="2796"/>
    <n v="75.89"/>
    <n v="9.8800000000000008"/>
    <n v="3189"/>
    <n v="281180"/>
    <n v="121680"/>
    <n v="402.7"/>
    <n v="0"/>
    <n v="6.48"/>
    <n v="0"/>
    <n v="1"/>
    <n v="0"/>
  </r>
  <r>
    <x v="206"/>
    <n v="100048"/>
    <n v="454746"/>
    <n v="554794"/>
    <n v="1225.4000000000001"/>
    <n v="5104326"/>
    <n v="0.93799999999999994"/>
    <n v="6495828"/>
    <n v="29.2"/>
    <n v="-77.790000000000006"/>
    <n v="73.680000000000007"/>
    <n v="62.33"/>
    <n v="73.819999999999993"/>
    <n v="11.08"/>
    <n v="2810"/>
    <n v="75.91"/>
    <n v="9.7100000000000009"/>
    <n v="3203"/>
    <n v="286577"/>
    <n v="122771"/>
    <n v="420.1"/>
    <n v="0"/>
    <n v="6.37"/>
    <n v="0"/>
    <n v="1"/>
    <n v="0"/>
  </r>
  <r>
    <x v="207"/>
    <n v="100048"/>
    <n v="452295"/>
    <n v="552343"/>
    <n v="1225.4000000000001"/>
    <n v="5104326"/>
    <n v="0.94199999999999995"/>
    <n v="6496901"/>
    <n v="29.22"/>
    <n v="-77.739999999999995"/>
    <n v="73.709999999999994"/>
    <n v="62.4"/>
    <n v="73.849999999999994"/>
    <n v="10.87"/>
    <n v="2824"/>
    <n v="75.930000000000007"/>
    <n v="9.5299999999999994"/>
    <n v="3217"/>
    <n v="292003"/>
    <n v="123849"/>
    <n v="436.7"/>
    <n v="0"/>
    <n v="6.27"/>
    <n v="0"/>
    <n v="1"/>
    <n v="0"/>
  </r>
  <r>
    <x v="208"/>
    <n v="100048"/>
    <n v="449844"/>
    <n v="549892"/>
    <n v="1225.4000000000001"/>
    <n v="5104326"/>
    <n v="0.94699999999999995"/>
    <n v="6497959"/>
    <n v="29.23"/>
    <n v="-77.680000000000007"/>
    <n v="73.75"/>
    <n v="62.46"/>
    <n v="73.88"/>
    <n v="10.67"/>
    <n v="2839"/>
    <n v="75.95"/>
    <n v="9.36"/>
    <n v="3232"/>
    <n v="297460"/>
    <n v="124911"/>
    <n v="452.7"/>
    <n v="0"/>
    <n v="6.18"/>
    <n v="0"/>
    <n v="1"/>
    <n v="0"/>
  </r>
  <r>
    <x v="209"/>
    <n v="100048"/>
    <n v="447393"/>
    <n v="547441"/>
    <n v="1225.4000000000001"/>
    <n v="5104326"/>
    <n v="0.95099999999999996"/>
    <n v="6499004"/>
    <n v="29.24"/>
    <n v="-77.63"/>
    <n v="73.78"/>
    <n v="62.52"/>
    <n v="73.92"/>
    <n v="10.47"/>
    <n v="2853"/>
    <n v="75.97"/>
    <n v="9.19"/>
    <n v="3246"/>
    <n v="302947"/>
    <n v="125960"/>
    <n v="468"/>
    <n v="0"/>
    <n v="6.1"/>
    <n v="0"/>
    <n v="1"/>
    <n v="0"/>
  </r>
  <r>
    <x v="210"/>
    <n v="100048"/>
    <n v="444942"/>
    <n v="544990"/>
    <n v="1225.4000000000001"/>
    <n v="5104326"/>
    <n v="0.95499999999999996"/>
    <n v="6500033"/>
    <n v="29.26"/>
    <n v="-77.58"/>
    <n v="73.81"/>
    <n v="62.58"/>
    <n v="73.95"/>
    <n v="10.27"/>
    <n v="2867"/>
    <n v="75.989999999999995"/>
    <n v="9.02"/>
    <n v="3261"/>
    <n v="308464"/>
    <n v="126994"/>
    <n v="482.6"/>
    <n v="0"/>
    <n v="6.03"/>
    <n v="0"/>
    <n v="1"/>
    <n v="0"/>
  </r>
  <r>
    <x v="211"/>
    <n v="100048"/>
    <n v="442491"/>
    <n v="542539"/>
    <n v="1225.4000000000001"/>
    <n v="5104326"/>
    <n v="0.95899999999999996"/>
    <n v="6501049"/>
    <n v="29.27"/>
    <n v="-77.52"/>
    <n v="73.849999999999994"/>
    <n v="62.64"/>
    <n v="73.989999999999995"/>
    <n v="10.08"/>
    <n v="2882"/>
    <n v="76.010000000000005"/>
    <n v="8.86"/>
    <n v="3276"/>
    <n v="314012"/>
    <n v="128014"/>
    <n v="496.7"/>
    <n v="0"/>
    <n v="5.96"/>
    <n v="0"/>
    <n v="1"/>
    <n v="0"/>
  </r>
  <r>
    <x v="212"/>
    <n v="100048"/>
    <n v="440040"/>
    <n v="540089"/>
    <n v="1225.4000000000001"/>
    <n v="5104326"/>
    <n v="0.96399999999999997"/>
    <n v="6502051"/>
    <n v="29.28"/>
    <n v="-77.47"/>
    <n v="73.88"/>
    <n v="62.71"/>
    <n v="74.02"/>
    <n v="9.89"/>
    <n v="2897"/>
    <n v="76.03"/>
    <n v="8.69"/>
    <n v="3291"/>
    <n v="319590"/>
    <n v="129020"/>
    <n v="510.1"/>
    <n v="0"/>
    <n v="5.91"/>
    <n v="0"/>
    <n v="0"/>
    <n v="0"/>
  </r>
  <r>
    <x v="213"/>
    <n v="100048"/>
    <n v="437589"/>
    <n v="537638"/>
    <n v="1225.4000000000001"/>
    <n v="5104326"/>
    <n v="0.96799999999999997"/>
    <n v="6503039"/>
    <n v="29.3"/>
    <n v="-77.41"/>
    <n v="73.92"/>
    <n v="62.77"/>
    <n v="74.05"/>
    <n v="9.6999999999999993"/>
    <n v="2912"/>
    <n v="76.05"/>
    <n v="8.5299999999999994"/>
    <n v="3306"/>
    <n v="325200"/>
    <n v="130013"/>
    <n v="523.1"/>
    <n v="0"/>
    <n v="5.85"/>
    <n v="0"/>
    <n v="0"/>
    <n v="0"/>
  </r>
  <r>
    <x v="214"/>
    <n v="100048"/>
    <n v="435138"/>
    <n v="535187"/>
    <n v="1225.4000000000001"/>
    <n v="5104326"/>
    <n v="0.97299999999999998"/>
    <n v="6504013"/>
    <n v="29.31"/>
    <n v="-77.349999999999994"/>
    <n v="73.95"/>
    <n v="62.83"/>
    <n v="74.09"/>
    <n v="9.51"/>
    <n v="2927"/>
    <n v="76.069999999999993"/>
    <n v="8.3699999999999992"/>
    <n v="3321"/>
    <n v="330840"/>
    <n v="130991"/>
    <n v="535.5"/>
    <n v="0"/>
    <n v="5.81"/>
    <n v="0"/>
    <n v="0"/>
    <n v="0"/>
  </r>
  <r>
    <x v="215"/>
    <n v="100048"/>
    <n v="432687"/>
    <n v="532736"/>
    <n v="1225.4000000000001"/>
    <n v="5104326"/>
    <n v="0.97699999999999998"/>
    <n v="6504973"/>
    <n v="29.33"/>
    <n v="-77.3"/>
    <n v="73.989999999999995"/>
    <n v="62.89"/>
    <n v="74.12"/>
    <n v="9.33"/>
    <n v="2942"/>
    <n v="76.09"/>
    <n v="8.2200000000000006"/>
    <n v="3337"/>
    <n v="336512"/>
    <n v="131956"/>
    <n v="547.4"/>
    <n v="0"/>
    <n v="5.77"/>
    <n v="0"/>
    <n v="0"/>
    <n v="0"/>
  </r>
  <r>
    <x v="216"/>
    <n v="100048"/>
    <n v="430237"/>
    <n v="530285"/>
    <n v="1225.4000000000001"/>
    <n v="5104326"/>
    <n v="0.98199999999999998"/>
    <n v="6505920"/>
    <n v="29.34"/>
    <n v="-77.239999999999995"/>
    <n v="74.02"/>
    <n v="62.95"/>
    <n v="74.16"/>
    <n v="9.15"/>
    <n v="2957"/>
    <n v="76.11"/>
    <n v="8.06"/>
    <n v="3352"/>
    <n v="342216"/>
    <n v="132908"/>
    <n v="558.9"/>
    <n v="0"/>
    <n v="5.73"/>
    <n v="0"/>
    <n v="0"/>
    <n v="0"/>
  </r>
  <r>
    <x v="217"/>
    <n v="100048"/>
    <n v="427786"/>
    <n v="527834"/>
    <n v="1225.4000000000001"/>
    <n v="5104326"/>
    <n v="0.98599999999999999"/>
    <n v="6506854"/>
    <n v="29.35"/>
    <n v="-77.180000000000007"/>
    <n v="74.06"/>
    <n v="63.02"/>
    <n v="74.19"/>
    <n v="8.9700000000000006"/>
    <n v="2972"/>
    <n v="76.13"/>
    <n v="7.91"/>
    <n v="3368"/>
    <n v="347951"/>
    <n v="133846"/>
    <n v="569.9"/>
    <n v="0"/>
    <n v="5.7"/>
    <n v="0"/>
    <n v="0"/>
    <n v="0"/>
  </r>
  <r>
    <x v="218"/>
    <n v="100048"/>
    <n v="425335"/>
    <n v="525383"/>
    <n v="1225.4000000000001"/>
    <n v="5104326"/>
    <n v="0.99099999999999999"/>
    <n v="6507774"/>
    <n v="29.37"/>
    <n v="-77.13"/>
    <n v="74.09"/>
    <n v="63.08"/>
    <n v="74.23"/>
    <n v="8.8000000000000007"/>
    <n v="2988"/>
    <n v="76.150000000000006"/>
    <n v="7.76"/>
    <n v="3384"/>
    <n v="353718"/>
    <n v="134771"/>
    <n v="580.5"/>
    <n v="0"/>
    <n v="5.67"/>
    <n v="0"/>
    <n v="0"/>
    <n v="0"/>
  </r>
  <r>
    <x v="219"/>
    <n v="100048"/>
    <n v="422884"/>
    <n v="522932"/>
    <n v="1225.4000000000001"/>
    <n v="5104326"/>
    <n v="0.995"/>
    <n v="6508681"/>
    <n v="29.38"/>
    <n v="-77.069999999999993"/>
    <n v="74.13"/>
    <n v="63.14"/>
    <n v="74.260000000000005"/>
    <n v="8.6199999999999992"/>
    <n v="3003"/>
    <n v="76.17"/>
    <n v="7.61"/>
    <n v="3399"/>
    <n v="359517"/>
    <n v="135682"/>
    <n v="590.70000000000005"/>
    <n v="0"/>
    <n v="5.64"/>
    <n v="0"/>
    <n v="0"/>
    <n v="0"/>
  </r>
  <r>
    <x v="220"/>
    <n v="100048"/>
    <n v="420433"/>
    <n v="520481"/>
    <n v="1225.4000000000001"/>
    <n v="5104326"/>
    <n v="1"/>
    <n v="6509576"/>
    <n v="29.4"/>
    <n v="-77.010000000000005"/>
    <n v="74.16"/>
    <n v="63.2"/>
    <n v="74.3"/>
    <n v="8.4499999999999993"/>
    <n v="3019"/>
    <n v="76.19"/>
    <n v="7.47"/>
    <n v="3415"/>
    <n v="365349"/>
    <n v="136581"/>
    <n v="600.5"/>
    <n v="0"/>
    <n v="5.62"/>
    <n v="0"/>
    <n v="0"/>
    <n v="0"/>
  </r>
  <r>
    <x v="221"/>
    <n v="100048"/>
    <n v="417982"/>
    <n v="518031"/>
    <n v="1225.4000000000001"/>
    <n v="5104326"/>
    <n v="1.0049999999999999"/>
    <n v="6510457"/>
    <n v="29.41"/>
    <n v="-76.95"/>
    <n v="74.2"/>
    <n v="63.26"/>
    <n v="74.34"/>
    <n v="8.2899999999999991"/>
    <n v="3035"/>
    <n v="76.22"/>
    <n v="7.32"/>
    <n v="3432"/>
    <n v="371212"/>
    <n v="137467"/>
    <n v="609.9"/>
    <n v="0"/>
    <n v="5.6"/>
    <n v="0"/>
    <n v="0"/>
    <n v="0"/>
  </r>
  <r>
    <x v="222"/>
    <n v="100048"/>
    <n v="415531"/>
    <n v="515580"/>
    <n v="1225.4000000000001"/>
    <n v="5104326"/>
    <n v="1.01"/>
    <n v="6511325"/>
    <n v="29.43"/>
    <n v="-76.89"/>
    <n v="74.239999999999995"/>
    <n v="63.33"/>
    <n v="74.37"/>
    <n v="8.1199999999999992"/>
    <n v="3051"/>
    <n v="76.239999999999995"/>
    <n v="7.18"/>
    <n v="3448"/>
    <n v="377109"/>
    <n v="138340"/>
    <n v="618.9"/>
    <n v="0"/>
    <n v="5.58"/>
    <n v="0"/>
    <n v="0"/>
    <n v="0"/>
  </r>
  <r>
    <x v="223"/>
    <n v="100048"/>
    <n v="413080"/>
    <n v="513129"/>
    <n v="1225.4000000000001"/>
    <n v="5104326"/>
    <n v="1.014"/>
    <n v="6512181"/>
    <n v="29.44"/>
    <n v="-76.84"/>
    <n v="74.27"/>
    <n v="63.39"/>
    <n v="74.41"/>
    <n v="7.96"/>
    <n v="3067"/>
    <n v="76.260000000000005"/>
    <n v="7.04"/>
    <n v="3464"/>
    <n v="383038"/>
    <n v="139200"/>
    <n v="627.70000000000005"/>
    <n v="0"/>
    <n v="5.56"/>
    <n v="0"/>
    <n v="0"/>
    <n v="0"/>
  </r>
  <r>
    <x v="224"/>
    <n v="100048"/>
    <n v="410629"/>
    <n v="510678"/>
    <n v="1225.4000000000001"/>
    <n v="5104326"/>
    <n v="1.0189999999999999"/>
    <n v="6513025"/>
    <n v="29.45"/>
    <n v="-76.78"/>
    <n v="74.31"/>
    <n v="63.45"/>
    <n v="74.45"/>
    <n v="7.8"/>
    <n v="3084"/>
    <n v="76.28"/>
    <n v="6.91"/>
    <n v="3481"/>
    <n v="389001"/>
    <n v="140048"/>
    <n v="636.1"/>
    <n v="0"/>
    <n v="5.55"/>
    <n v="0"/>
    <n v="0"/>
    <n v="0"/>
  </r>
  <r>
    <x v="225"/>
    <n v="100048"/>
    <n v="408179"/>
    <n v="508227"/>
    <n v="1225.4000000000001"/>
    <n v="5104326"/>
    <n v="1.024"/>
    <n v="6513856"/>
    <n v="29.47"/>
    <n v="-76.72"/>
    <n v="74.349999999999994"/>
    <n v="63.51"/>
    <n v="74.48"/>
    <n v="7.64"/>
    <n v="3100"/>
    <n v="76.31"/>
    <n v="6.77"/>
    <n v="3497"/>
    <n v="394996"/>
    <n v="140884"/>
    <n v="644.20000000000005"/>
    <n v="0"/>
    <n v="5.54"/>
    <n v="0"/>
    <n v="0"/>
    <n v="0"/>
  </r>
  <r>
    <x v="226"/>
    <n v="100048"/>
    <n v="405728"/>
    <n v="505776"/>
    <n v="1225.4000000000001"/>
    <n v="5104326"/>
    <n v="1.0289999999999999"/>
    <n v="6514674"/>
    <n v="29.48"/>
    <n v="-76.66"/>
    <n v="74.38"/>
    <n v="63.57"/>
    <n v="74.52"/>
    <n v="7.49"/>
    <n v="3117"/>
    <n v="76.33"/>
    <n v="6.64"/>
    <n v="3514"/>
    <n v="401025"/>
    <n v="141707"/>
    <n v="652"/>
    <n v="0"/>
    <n v="5.53"/>
    <n v="0"/>
    <n v="0"/>
    <n v="0"/>
  </r>
  <r>
    <x v="227"/>
    <n v="100048"/>
    <n v="403277"/>
    <n v="503325"/>
    <n v="1225.4000000000001"/>
    <n v="5104326"/>
    <n v="1.034"/>
    <n v="6515481"/>
    <n v="29.5"/>
    <n v="-76.599999999999994"/>
    <n v="74.42"/>
    <n v="63.64"/>
    <n v="74.56"/>
    <n v="7.34"/>
    <n v="3133"/>
    <n v="76.36"/>
    <n v="6.51"/>
    <n v="3531"/>
    <n v="407088"/>
    <n v="142519"/>
    <n v="659.5"/>
    <n v="0"/>
    <n v="5.52"/>
    <n v="0"/>
    <n v="0"/>
    <n v="0"/>
  </r>
  <r>
    <x v="228"/>
    <n v="100048"/>
    <n v="400826"/>
    <n v="500874"/>
    <n v="1225.4000000000001"/>
    <n v="5104326"/>
    <n v="1.0389999999999999"/>
    <n v="6516276"/>
    <n v="29.51"/>
    <n v="-76.540000000000006"/>
    <n v="74.459999999999994"/>
    <n v="63.7"/>
    <n v="74.59"/>
    <n v="7.19"/>
    <n v="3150"/>
    <n v="76.38"/>
    <n v="6.38"/>
    <n v="3548"/>
    <n v="413184"/>
    <n v="143318"/>
    <n v="666.7"/>
    <n v="0"/>
    <n v="5.52"/>
    <n v="0"/>
    <n v="0"/>
    <n v="0"/>
  </r>
  <r>
    <x v="229"/>
    <n v="100048"/>
    <n v="398375"/>
    <n v="498423"/>
    <n v="1225.4000000000001"/>
    <n v="5104326"/>
    <n v="1.044"/>
    <n v="6517058"/>
    <n v="29.53"/>
    <n v="-76.47"/>
    <n v="74.489999999999995"/>
    <n v="63.76"/>
    <n v="74.63"/>
    <n v="7.04"/>
    <n v="3167"/>
    <n v="76.400000000000006"/>
    <n v="6.26"/>
    <n v="3565"/>
    <n v="419315"/>
    <n v="144105"/>
    <n v="673.7"/>
    <n v="0"/>
    <n v="5.51"/>
    <n v="0"/>
    <n v="0"/>
    <n v="0"/>
  </r>
  <r>
    <x v="230"/>
    <n v="100048"/>
    <n v="395924"/>
    <n v="495972"/>
    <n v="1225.4000000000001"/>
    <n v="5104326"/>
    <n v="1.0489999999999999"/>
    <n v="6517829"/>
    <n v="29.54"/>
    <n v="-76.41"/>
    <n v="74.53"/>
    <n v="63.82"/>
    <n v="74.67"/>
    <n v="6.9"/>
    <n v="3184"/>
    <n v="76.430000000000007"/>
    <n v="6.13"/>
    <n v="3582"/>
    <n v="425480"/>
    <n v="144881"/>
    <n v="680.5"/>
    <n v="0"/>
    <n v="5.51"/>
    <n v="0"/>
    <n v="0"/>
    <n v="0"/>
  </r>
  <r>
    <x v="231"/>
    <n v="100048"/>
    <n v="393473"/>
    <n v="493522"/>
    <n v="1225.4000000000001"/>
    <n v="5104326"/>
    <n v="1.0549999999999999"/>
    <n v="6518589"/>
    <n v="29.56"/>
    <n v="-76.349999999999994"/>
    <n v="74.569999999999993"/>
    <n v="63.88"/>
    <n v="74.709999999999994"/>
    <n v="6.76"/>
    <n v="3202"/>
    <n v="76.45"/>
    <n v="6.01"/>
    <n v="3600"/>
    <n v="431679"/>
    <n v="145645"/>
    <n v="687"/>
    <n v="0"/>
    <n v="5.51"/>
    <n v="0"/>
    <n v="0"/>
    <n v="0"/>
  </r>
  <r>
    <x v="232"/>
    <n v="100048"/>
    <n v="391022"/>
    <n v="491071"/>
    <n v="1225.4000000000001"/>
    <n v="5104326"/>
    <n v="1.06"/>
    <n v="6519337"/>
    <n v="29.57"/>
    <n v="-76.290000000000006"/>
    <n v="74.61"/>
    <n v="63.94"/>
    <n v="74.75"/>
    <n v="6.62"/>
    <n v="3219"/>
    <n v="76.48"/>
    <n v="5.89"/>
    <n v="3617"/>
    <n v="437913"/>
    <n v="146398"/>
    <n v="693.3"/>
    <n v="0"/>
    <n v="5.51"/>
    <n v="0"/>
    <n v="0"/>
    <n v="0"/>
  </r>
  <r>
    <x v="233"/>
    <n v="100048"/>
    <n v="388571"/>
    <n v="488620"/>
    <n v="1225.4000000000001"/>
    <n v="5104326"/>
    <n v="1.0649999999999999"/>
    <n v="6520074"/>
    <n v="29.59"/>
    <n v="-76.23"/>
    <n v="74.650000000000006"/>
    <n v="64.010000000000005"/>
    <n v="74.78"/>
    <n v="6.49"/>
    <n v="3236"/>
    <n v="76.5"/>
    <n v="5.77"/>
    <n v="3635"/>
    <n v="444182"/>
    <n v="147139"/>
    <n v="699.3"/>
    <n v="0"/>
    <n v="5.51"/>
    <n v="0"/>
    <n v="0"/>
    <n v="0"/>
  </r>
  <r>
    <x v="234"/>
    <n v="100048"/>
    <n v="386121"/>
    <n v="486169"/>
    <n v="1225.4000000000001"/>
    <n v="5104326"/>
    <n v="1.071"/>
    <n v="6520799"/>
    <n v="29.6"/>
    <n v="-76.16"/>
    <n v="74.69"/>
    <n v="64.069999999999993"/>
    <n v="74.819999999999993"/>
    <n v="6.35"/>
    <n v="3254"/>
    <n v="76.53"/>
    <n v="5.66"/>
    <n v="3653"/>
    <n v="450486"/>
    <n v="147870"/>
    <n v="705.2"/>
    <n v="0"/>
    <n v="5.51"/>
    <n v="0"/>
    <n v="0"/>
    <n v="0"/>
  </r>
  <r>
    <x v="235"/>
    <n v="100048"/>
    <n v="383670"/>
    <n v="483718"/>
    <n v="1225.4000000000001"/>
    <n v="5104326"/>
    <n v="1.0760000000000001"/>
    <n v="6521514"/>
    <n v="29.62"/>
    <n v="-76.099999999999994"/>
    <n v="74.72"/>
    <n v="64.13"/>
    <n v="74.86"/>
    <n v="6.22"/>
    <n v="3272"/>
    <n v="76.55"/>
    <n v="5.54"/>
    <n v="3670"/>
    <n v="456825"/>
    <n v="148589"/>
    <n v="710.8"/>
    <n v="0"/>
    <n v="5.51"/>
    <n v="0"/>
    <n v="0"/>
    <n v="0"/>
  </r>
  <r>
    <x v="236"/>
    <n v="100048"/>
    <n v="381219"/>
    <n v="481267"/>
    <n v="1225.4000000000001"/>
    <n v="5104326"/>
    <n v="1.0820000000000001"/>
    <n v="6522217"/>
    <n v="29.63"/>
    <n v="-76.040000000000006"/>
    <n v="74.760000000000005"/>
    <n v="64.19"/>
    <n v="74.900000000000006"/>
    <n v="6.09"/>
    <n v="3290"/>
    <n v="76.58"/>
    <n v="5.43"/>
    <n v="3689"/>
    <n v="463200"/>
    <n v="149297"/>
    <n v="716.3"/>
    <n v="0"/>
    <n v="5.52"/>
    <n v="0"/>
    <n v="0"/>
    <n v="0"/>
  </r>
  <r>
    <x v="237"/>
    <n v="100048"/>
    <n v="378768"/>
    <n v="478816"/>
    <n v="1225.4000000000001"/>
    <n v="5104326"/>
    <n v="1.087"/>
    <n v="6522910"/>
    <n v="29.65"/>
    <n v="-75.97"/>
    <n v="74.8"/>
    <n v="64.25"/>
    <n v="74.94"/>
    <n v="5.97"/>
    <n v="3308"/>
    <n v="76.61"/>
    <n v="5.32"/>
    <n v="3707"/>
    <n v="469611"/>
    <n v="149995"/>
    <n v="721.6"/>
    <n v="0"/>
    <n v="5.52"/>
    <n v="0"/>
    <n v="0"/>
    <n v="0"/>
  </r>
  <r>
    <x v="238"/>
    <n v="100048"/>
    <n v="376317"/>
    <n v="476365"/>
    <n v="1225.4000000000001"/>
    <n v="5104326"/>
    <n v="1.093"/>
    <n v="6523592"/>
    <n v="29.66"/>
    <n v="-75.91"/>
    <n v="74.84"/>
    <n v="64.319999999999993"/>
    <n v="74.98"/>
    <n v="5.84"/>
    <n v="3326"/>
    <n v="76.63"/>
    <n v="5.21"/>
    <n v="3725"/>
    <n v="476057"/>
    <n v="150682"/>
    <n v="726.7"/>
    <n v="0"/>
    <n v="5.53"/>
    <n v="0"/>
    <n v="0"/>
    <n v="0"/>
  </r>
  <r>
    <x v="239"/>
    <n v="100048"/>
    <n v="373866"/>
    <n v="473914"/>
    <n v="1225.4000000000001"/>
    <n v="5104326"/>
    <n v="1.0980000000000001"/>
    <n v="6524264"/>
    <n v="29.68"/>
    <n v="-75.84"/>
    <n v="74.88"/>
    <n v="64.38"/>
    <n v="75.02"/>
    <n v="5.72"/>
    <n v="3344"/>
    <n v="76.66"/>
    <n v="5.1100000000000003"/>
    <n v="3743"/>
    <n v="482540"/>
    <n v="151359"/>
    <n v="731.7"/>
    <n v="0"/>
    <n v="5.54"/>
    <n v="0"/>
    <n v="0"/>
    <n v="0"/>
  </r>
  <r>
    <x v="240"/>
    <n v="100048"/>
    <n v="371415"/>
    <n v="471464"/>
    <n v="1225.4000000000001"/>
    <n v="5104326"/>
    <n v="1.1040000000000001"/>
    <n v="6524926"/>
    <n v="29.69"/>
    <n v="-75.78"/>
    <n v="74.92"/>
    <n v="64.44"/>
    <n v="75.06"/>
    <n v="5.6"/>
    <n v="3363"/>
    <n v="76.69"/>
    <n v="5.01"/>
    <n v="3762"/>
    <n v="489060"/>
    <n v="152025"/>
    <n v="736.4"/>
    <n v="0"/>
    <n v="5.54"/>
    <n v="0"/>
    <n v="0"/>
    <n v="0"/>
  </r>
  <r>
    <x v="241"/>
    <n v="100048"/>
    <n v="368964"/>
    <n v="469013"/>
    <n v="1225.4000000000001"/>
    <n v="5104326"/>
    <n v="1.1100000000000001"/>
    <n v="6525577"/>
    <n v="29.71"/>
    <n v="-75.709999999999994"/>
    <n v="74.959999999999994"/>
    <n v="64.5"/>
    <n v="75.099999999999994"/>
    <n v="5.48"/>
    <n v="3381"/>
    <n v="76.72"/>
    <n v="4.9000000000000004"/>
    <n v="3781"/>
    <n v="495615"/>
    <n v="152682"/>
    <n v="741.1"/>
    <n v="0"/>
    <n v="5.55"/>
    <n v="0"/>
    <n v="0"/>
    <n v="0"/>
  </r>
  <r>
    <x v="242"/>
    <n v="100048"/>
    <n v="366513"/>
    <n v="466562"/>
    <n v="1225.4000000000001"/>
    <n v="5104326"/>
    <n v="1.1160000000000001"/>
    <n v="6526218"/>
    <n v="29.72"/>
    <n v="-75.650000000000006"/>
    <n v="75"/>
    <n v="64.56"/>
    <n v="75.14"/>
    <n v="5.37"/>
    <n v="3400"/>
    <n v="76.739999999999995"/>
    <n v="4.8"/>
    <n v="3800"/>
    <n v="502208"/>
    <n v="153328"/>
    <n v="745.5"/>
    <n v="0"/>
    <n v="5.56"/>
    <n v="0"/>
    <n v="0"/>
    <n v="0"/>
  </r>
  <r>
    <x v="243"/>
    <n v="100048"/>
    <n v="364062"/>
    <n v="464111"/>
    <n v="1225.4000000000001"/>
    <n v="5104326"/>
    <n v="1.121"/>
    <n v="6526850"/>
    <n v="29.74"/>
    <n v="-75.58"/>
    <n v="75.040000000000006"/>
    <n v="64.63"/>
    <n v="75.180000000000007"/>
    <n v="5.26"/>
    <n v="3419"/>
    <n v="76.77"/>
    <n v="4.71"/>
    <n v="3818"/>
    <n v="508838"/>
    <n v="153964"/>
    <n v="749.9"/>
    <n v="0"/>
    <n v="5.57"/>
    <n v="0"/>
    <n v="0"/>
    <n v="0"/>
  </r>
  <r>
    <x v="244"/>
    <n v="100048"/>
    <n v="361612"/>
    <n v="461660"/>
    <n v="1225.4000000000001"/>
    <n v="5104326"/>
    <n v="1.127"/>
    <n v="6527472"/>
    <n v="29.75"/>
    <n v="-75.510000000000005"/>
    <n v="75.08"/>
    <n v="64.69"/>
    <n v="75.22"/>
    <n v="5.15"/>
    <n v="3438"/>
    <n v="76.8"/>
    <n v="4.6100000000000003"/>
    <n v="3838"/>
    <n v="515506"/>
    <n v="154591"/>
    <n v="754.1"/>
    <n v="0"/>
    <n v="5.58"/>
    <n v="0"/>
    <n v="0"/>
    <n v="0"/>
  </r>
  <r>
    <x v="245"/>
    <n v="100048"/>
    <n v="359161"/>
    <n v="459209"/>
    <n v="1225.4000000000001"/>
    <n v="5104326"/>
    <n v="1.133"/>
    <n v="6528084"/>
    <n v="29.77"/>
    <n v="-75.45"/>
    <n v="75.12"/>
    <n v="64.75"/>
    <n v="75.260000000000005"/>
    <n v="5.04"/>
    <n v="3457"/>
    <n v="76.83"/>
    <n v="4.5199999999999996"/>
    <n v="3857"/>
    <n v="522210"/>
    <n v="155208"/>
    <n v="758.2"/>
    <n v="0"/>
    <n v="5.59"/>
    <n v="0"/>
    <n v="0"/>
    <n v="0"/>
  </r>
  <r>
    <x v="246"/>
    <n v="100048"/>
    <n v="356710"/>
    <n v="456758"/>
    <n v="1225.4000000000001"/>
    <n v="5104326"/>
    <n v="1.1399999999999999"/>
    <n v="6528687"/>
    <n v="29.78"/>
    <n v="-75.38"/>
    <n v="75.17"/>
    <n v="64.930000000000007"/>
    <n v="75.3"/>
    <n v="4.9400000000000004"/>
    <n v="3476"/>
    <n v="76.86"/>
    <n v="4.43"/>
    <n v="3876"/>
    <n v="528953"/>
    <n v="155816"/>
    <n v="762.1"/>
    <n v="0"/>
    <n v="5.61"/>
    <n v="0"/>
    <n v="0"/>
    <n v="0"/>
  </r>
  <r>
    <x v="247"/>
    <n v="100048"/>
    <n v="354259"/>
    <n v="454307"/>
    <n v="1225.4000000000001"/>
    <n v="5104326"/>
    <n v="1.1459999999999999"/>
    <n v="6529280"/>
    <n v="29.8"/>
    <n v="-75.31"/>
    <n v="75.209999999999994"/>
    <n v="65.11"/>
    <n v="75.34"/>
    <n v="4.83"/>
    <n v="3496"/>
    <n v="76.89"/>
    <n v="4.33"/>
    <n v="3896"/>
    <n v="535734"/>
    <n v="156415"/>
    <n v="765.9"/>
    <n v="0"/>
    <n v="5.62"/>
    <n v="0"/>
    <n v="0"/>
    <n v="0"/>
  </r>
  <r>
    <x v="248"/>
    <n v="100048"/>
    <n v="351808"/>
    <n v="451856"/>
    <n v="1225.4000000000001"/>
    <n v="5104326"/>
    <n v="1.1519999999999999"/>
    <n v="6529865"/>
    <n v="29.81"/>
    <n v="-75.239999999999995"/>
    <n v="75.25"/>
    <n v="65.290000000000006"/>
    <n v="75.39"/>
    <n v="4.7300000000000004"/>
    <n v="3515"/>
    <n v="76.92"/>
    <n v="4.25"/>
    <n v="3915"/>
    <n v="542553"/>
    <n v="157004"/>
    <n v="769.6"/>
    <n v="0"/>
    <n v="5.63"/>
    <n v="0"/>
    <n v="0"/>
    <n v="0"/>
  </r>
  <r>
    <x v="249"/>
    <n v="100048"/>
    <n v="349357"/>
    <n v="449405"/>
    <n v="1225.4000000000001"/>
    <n v="5104326"/>
    <n v="1.1579999999999999"/>
    <n v="6530440"/>
    <n v="29.83"/>
    <n v="-75.17"/>
    <n v="75.290000000000006"/>
    <n v="65.47"/>
    <n v="75.430000000000007"/>
    <n v="4.63"/>
    <n v="3535"/>
    <n v="76.94"/>
    <n v="4.16"/>
    <n v="3935"/>
    <n v="549411"/>
    <n v="157584"/>
    <n v="773.2"/>
    <n v="0"/>
    <n v="5.65"/>
    <n v="0"/>
    <n v="0"/>
    <n v="0"/>
  </r>
  <r>
    <x v="250"/>
    <n v="100048"/>
    <n v="346906"/>
    <n v="446955"/>
    <n v="1225.4000000000001"/>
    <n v="5104326"/>
    <n v="1.165"/>
    <n v="6531006"/>
    <n v="29.84"/>
    <n v="-75.11"/>
    <n v="75.33"/>
    <n v="65.650000000000006"/>
    <n v="75.47"/>
    <n v="4.53"/>
    <n v="3555"/>
    <n v="76.97"/>
    <n v="4.07"/>
    <n v="3955"/>
    <n v="556308"/>
    <n v="158155"/>
    <n v="776.7"/>
    <n v="0"/>
    <n v="5.66"/>
    <n v="0"/>
    <n v="0"/>
    <n v="0"/>
  </r>
  <r>
    <x v="251"/>
    <n v="100048"/>
    <n v="344455"/>
    <n v="444504"/>
    <n v="1225.4000000000001"/>
    <n v="5104326"/>
    <n v="1.171"/>
    <n v="6531563"/>
    <n v="29.86"/>
    <n v="-75.040000000000006"/>
    <n v="75.37"/>
    <n v="65.83"/>
    <n v="75.510000000000005"/>
    <n v="4.43"/>
    <n v="3575"/>
    <n v="77"/>
    <n v="3.99"/>
    <n v="3975"/>
    <n v="563244"/>
    <n v="158717"/>
    <n v="780.1"/>
    <n v="0"/>
    <n v="5.68"/>
    <n v="0"/>
    <n v="0"/>
    <n v="0"/>
  </r>
  <r>
    <x v="252"/>
    <n v="100048"/>
    <n v="342004"/>
    <n v="442053"/>
    <n v="1225.4000000000001"/>
    <n v="5104326"/>
    <n v="1.177"/>
    <n v="6532111"/>
    <n v="29.88"/>
    <n v="-74.97"/>
    <n v="75.42"/>
    <n v="66.010000000000005"/>
    <n v="75.55"/>
    <n v="4.34"/>
    <n v="3596"/>
    <n v="77.040000000000006"/>
    <n v="3.9"/>
    <n v="3996"/>
    <n v="570220"/>
    <n v="159270"/>
    <n v="783.4"/>
    <n v="0"/>
    <n v="5.69"/>
    <n v="0"/>
    <n v="0"/>
    <n v="0"/>
  </r>
  <r>
    <x v="253"/>
    <n v="100048"/>
    <n v="339554"/>
    <n v="439602"/>
    <n v="1225.4000000000001"/>
    <n v="5104326"/>
    <n v="1.1839999999999999"/>
    <n v="6532650"/>
    <n v="29.89"/>
    <n v="-74.89"/>
    <n v="75.459999999999994"/>
    <n v="66.19"/>
    <n v="75.599999999999994"/>
    <n v="4.24"/>
    <n v="3616"/>
    <n v="77.069999999999993"/>
    <n v="3.82"/>
    <n v="4016"/>
    <n v="577236"/>
    <n v="159815"/>
    <n v="786.6"/>
    <n v="0"/>
    <n v="5.71"/>
    <n v="0"/>
    <n v="0"/>
    <n v="0"/>
  </r>
  <r>
    <x v="254"/>
    <n v="100048"/>
    <n v="337103"/>
    <n v="437151"/>
    <n v="1225.4000000000001"/>
    <n v="5104326"/>
    <n v="1.1910000000000001"/>
    <n v="6533181"/>
    <n v="29.91"/>
    <n v="-74.819999999999993"/>
    <n v="75.5"/>
    <n v="66.37"/>
    <n v="75.64"/>
    <n v="4.1500000000000004"/>
    <n v="3637"/>
    <n v="77.099999999999994"/>
    <n v="3.74"/>
    <n v="4037"/>
    <n v="584292"/>
    <n v="160350"/>
    <n v="789.6"/>
    <n v="0"/>
    <n v="5.73"/>
    <n v="0"/>
    <n v="0"/>
    <n v="0"/>
  </r>
  <r>
    <x v="255"/>
    <n v="100048"/>
    <n v="334652"/>
    <n v="434700"/>
    <n v="1225.4000000000001"/>
    <n v="5104326"/>
    <n v="1.1970000000000001"/>
    <n v="6533703"/>
    <n v="29.92"/>
    <n v="-74.75"/>
    <n v="75.55"/>
    <n v="66.55"/>
    <n v="75.680000000000007"/>
    <n v="4.0599999999999996"/>
    <n v="3657"/>
    <n v="77.13"/>
    <n v="3.66"/>
    <n v="4058"/>
    <n v="591388"/>
    <n v="160877"/>
    <n v="792.6"/>
    <n v="0"/>
    <n v="5.75"/>
    <n v="0"/>
    <n v="0"/>
    <n v="0"/>
  </r>
  <r>
    <x v="256"/>
    <n v="100048"/>
    <n v="332201"/>
    <n v="432249"/>
    <n v="1225.4000000000001"/>
    <n v="5104326"/>
    <n v="1.204"/>
    <n v="6534216"/>
    <n v="29.94"/>
    <n v="-74.680000000000007"/>
    <n v="75.59"/>
    <n v="66.73"/>
    <n v="75.73"/>
    <n v="3.97"/>
    <n v="3678"/>
    <n v="77.16"/>
    <n v="3.58"/>
    <n v="4079"/>
    <n v="598525"/>
    <n v="161396"/>
    <n v="795.5"/>
    <n v="0"/>
    <n v="5.76"/>
    <n v="0"/>
    <n v="0"/>
    <n v="0"/>
  </r>
  <r>
    <x v="257"/>
    <n v="100048"/>
    <n v="329750"/>
    <n v="429798"/>
    <n v="1225.4000000000001"/>
    <n v="5104326"/>
    <n v="1.2110000000000001"/>
    <n v="6534720"/>
    <n v="29.95"/>
    <n v="-74.61"/>
    <n v="75.63"/>
    <n v="66.91"/>
    <n v="75.77"/>
    <n v="3.88"/>
    <n v="3699"/>
    <n v="77.19"/>
    <n v="3.5"/>
    <n v="4100"/>
    <n v="605703"/>
    <n v="161905"/>
    <n v="798.4"/>
    <n v="0"/>
    <n v="5.78"/>
    <n v="0"/>
    <n v="0"/>
    <n v="0"/>
  </r>
  <r>
    <x v="258"/>
    <n v="100048"/>
    <n v="327299"/>
    <n v="427347"/>
    <n v="1225.4000000000001"/>
    <n v="5104326"/>
    <n v="1.218"/>
    <n v="6535217"/>
    <n v="29.97"/>
    <n v="-74.540000000000006"/>
    <n v="75.680000000000007"/>
    <n v="67.09"/>
    <n v="75.81"/>
    <n v="3.79"/>
    <n v="3721"/>
    <n v="77.22"/>
    <n v="3.42"/>
    <n v="4121"/>
    <n v="612922"/>
    <n v="162407"/>
    <n v="801.1"/>
    <n v="0"/>
    <n v="5.8"/>
    <n v="0"/>
    <n v="0"/>
    <n v="0"/>
  </r>
  <r>
    <x v="259"/>
    <n v="100048"/>
    <n v="324848"/>
    <n v="424897"/>
    <n v="1225.4000000000001"/>
    <n v="5104326"/>
    <n v="1.2250000000000001"/>
    <n v="6535704"/>
    <n v="29.99"/>
    <n v="-74.459999999999994"/>
    <n v="75.72"/>
    <n v="67.27"/>
    <n v="75.86"/>
    <n v="3.71"/>
    <n v="3742"/>
    <n v="77.260000000000005"/>
    <n v="3.35"/>
    <n v="4143"/>
    <n v="620183"/>
    <n v="162900"/>
    <n v="803.7"/>
    <n v="0"/>
    <n v="5.82"/>
    <n v="0"/>
    <n v="0"/>
    <n v="0"/>
  </r>
  <r>
    <x v="260"/>
    <n v="100048"/>
    <n v="322397"/>
    <n v="422446"/>
    <n v="1225.4000000000001"/>
    <n v="5104326"/>
    <n v="1.232"/>
    <n v="6536184"/>
    <n v="30"/>
    <n v="-74.39"/>
    <n v="75.77"/>
    <n v="67.45"/>
    <n v="75.900000000000006"/>
    <n v="3.62"/>
    <n v="3764"/>
    <n v="77.290000000000006"/>
    <n v="3.27"/>
    <n v="4164"/>
    <n v="627486"/>
    <n v="163384"/>
    <n v="806.3"/>
    <n v="0"/>
    <n v="5.84"/>
    <n v="0"/>
    <n v="0"/>
    <n v="0"/>
  </r>
  <r>
    <x v="261"/>
    <n v="100048"/>
    <n v="319946"/>
    <n v="419995"/>
    <n v="1225.4000000000001"/>
    <n v="5104326"/>
    <n v="1.2390000000000001"/>
    <n v="6536655"/>
    <n v="30.02"/>
    <n v="-74.319999999999993"/>
    <n v="75.81"/>
    <n v="67.63"/>
    <n v="75.95"/>
    <n v="3.54"/>
    <n v="3785"/>
    <n v="77.319999999999993"/>
    <n v="3.2"/>
    <n v="4186"/>
    <n v="634832"/>
    <n v="163861"/>
    <n v="808.8"/>
    <n v="0"/>
    <n v="5.86"/>
    <n v="0"/>
    <n v="0"/>
    <n v="0"/>
  </r>
  <r>
    <x v="262"/>
    <n v="100048"/>
    <n v="317495"/>
    <n v="417544"/>
    <n v="1225.4000000000001"/>
    <n v="5104326"/>
    <n v="1.2470000000000001"/>
    <n v="6537118"/>
    <n v="30.03"/>
    <n v="-74.239999999999995"/>
    <n v="75.86"/>
    <n v="67.81"/>
    <n v="75.989999999999995"/>
    <n v="3.46"/>
    <n v="3807"/>
    <n v="77.36"/>
    <n v="3.13"/>
    <n v="4208"/>
    <n v="642220"/>
    <n v="164329"/>
    <n v="811.3"/>
    <n v="0"/>
    <n v="5.89"/>
    <n v="0"/>
    <n v="0"/>
    <n v="0"/>
  </r>
  <r>
    <x v="263"/>
    <n v="100048"/>
    <n v="315045"/>
    <n v="415093"/>
    <n v="1225.4000000000001"/>
    <n v="5104326"/>
    <n v="1.254"/>
    <n v="6537573"/>
    <n v="30.05"/>
    <n v="-74.17"/>
    <n v="75.900000000000006"/>
    <n v="67.989999999999995"/>
    <n v="76.040000000000006"/>
    <n v="3.38"/>
    <n v="3829"/>
    <n v="77.39"/>
    <n v="3.06"/>
    <n v="4230"/>
    <n v="649651"/>
    <n v="164790"/>
    <n v="813.6"/>
    <n v="0"/>
    <n v="5.91"/>
    <n v="0"/>
    <n v="0"/>
    <n v="0"/>
  </r>
  <r>
    <x v="264"/>
    <n v="100048"/>
    <n v="312594"/>
    <n v="412642"/>
    <n v="1225.4000000000001"/>
    <n v="5104326"/>
    <n v="1.2609999999999999"/>
    <n v="6538021"/>
    <n v="30.07"/>
    <n v="-74.09"/>
    <n v="75.95"/>
    <n v="68.17"/>
    <n v="76.08"/>
    <n v="3.3"/>
    <n v="3852"/>
    <n v="77.42"/>
    <n v="2.99"/>
    <n v="4253"/>
    <n v="657125"/>
    <n v="165242"/>
    <n v="815.9"/>
    <n v="0"/>
    <n v="5.93"/>
    <n v="0"/>
    <n v="0"/>
    <n v="0"/>
  </r>
  <r>
    <x v="265"/>
    <n v="100048"/>
    <n v="310143"/>
    <n v="410191"/>
    <n v="1225.4000000000001"/>
    <n v="5104326"/>
    <n v="1.2689999999999999"/>
    <n v="6538460"/>
    <n v="30.08"/>
    <n v="-74.02"/>
    <n v="75.989999999999995"/>
    <n v="68.349999999999994"/>
    <n v="76.13"/>
    <n v="3.22"/>
    <n v="3874"/>
    <n v="77.459999999999994"/>
    <n v="2.92"/>
    <n v="4275"/>
    <n v="664643"/>
    <n v="165687"/>
    <n v="818.1"/>
    <n v="0"/>
    <n v="5.95"/>
    <n v="0"/>
    <n v="0"/>
    <n v="0"/>
  </r>
  <r>
    <x v="266"/>
    <n v="100048"/>
    <n v="307692"/>
    <n v="407740"/>
    <n v="1225.4000000000001"/>
    <n v="5104326"/>
    <n v="1.2769999999999999"/>
    <n v="6538891"/>
    <n v="30.1"/>
    <n v="-73.94"/>
    <n v="76.040000000000006"/>
    <n v="68.53"/>
    <n v="76.180000000000007"/>
    <n v="3.15"/>
    <n v="3897"/>
    <n v="77.489999999999995"/>
    <n v="2.85"/>
    <n v="4298"/>
    <n v="672205"/>
    <n v="166123"/>
    <n v="820.3"/>
    <n v="0"/>
    <n v="5.98"/>
    <n v="0"/>
    <n v="0"/>
    <n v="0"/>
  </r>
  <r>
    <x v="267"/>
    <n v="100048"/>
    <n v="305241"/>
    <n v="405289"/>
    <n v="1225.4000000000001"/>
    <n v="5104326"/>
    <n v="1.284"/>
    <n v="6539315"/>
    <n v="30.12"/>
    <n v="-73.86"/>
    <n v="76.09"/>
    <n v="68.709999999999994"/>
    <n v="76.22"/>
    <n v="3.07"/>
    <n v="3920"/>
    <n v="77.53"/>
    <n v="2.79"/>
    <n v="4321"/>
    <n v="679812"/>
    <n v="166552"/>
    <n v="822.4"/>
    <n v="0"/>
    <n v="6"/>
    <n v="0"/>
    <n v="0"/>
    <n v="0"/>
  </r>
  <r>
    <x v="268"/>
    <n v="100048"/>
    <n v="302790"/>
    <n v="402839"/>
    <n v="1225.4000000000001"/>
    <n v="5104326"/>
    <n v="1.292"/>
    <n v="6539732"/>
    <n v="30.13"/>
    <n v="-73.78"/>
    <n v="76.13"/>
    <n v="68.89"/>
    <n v="76.27"/>
    <n v="3"/>
    <n v="3943"/>
    <n v="77.56"/>
    <n v="2.72"/>
    <n v="4344"/>
    <n v="687462"/>
    <n v="166974"/>
    <n v="824.5"/>
    <n v="0"/>
    <n v="6.02"/>
    <n v="0"/>
    <n v="0"/>
    <n v="0"/>
  </r>
  <r>
    <x v="269"/>
    <n v="100048"/>
    <n v="300339"/>
    <n v="400388"/>
    <n v="1225.4000000000001"/>
    <n v="5104326"/>
    <n v="1.3"/>
    <n v="6540140"/>
    <n v="30.15"/>
    <n v="-73.709999999999994"/>
    <n v="76.180000000000007"/>
    <n v="69.069999999999993"/>
    <n v="76.319999999999993"/>
    <n v="2.93"/>
    <n v="3966"/>
    <n v="77.599999999999994"/>
    <n v="2.66"/>
    <n v="4367"/>
    <n v="695158"/>
    <n v="167388"/>
    <n v="826.4"/>
    <n v="0"/>
    <n v="6.05"/>
    <n v="0"/>
    <n v="0"/>
    <n v="0"/>
  </r>
  <r>
    <x v="270"/>
    <n v="100048"/>
    <n v="297888"/>
    <n v="397937"/>
    <n v="1225.4000000000001"/>
    <n v="5104326"/>
    <n v="1.3080000000000001"/>
    <n v="6540542"/>
    <n v="30.16"/>
    <n v="-73.63"/>
    <n v="76.23"/>
    <n v="69.25"/>
    <n v="76.36"/>
    <n v="2.86"/>
    <n v="3989"/>
    <n v="77.63"/>
    <n v="2.6"/>
    <n v="4391"/>
    <n v="702899"/>
    <n v="167795"/>
    <n v="828.4"/>
    <n v="0"/>
    <n v="6.07"/>
    <n v="0"/>
    <n v="0"/>
    <n v="0"/>
  </r>
  <r>
    <x v="271"/>
    <n v="100048"/>
    <n v="295437"/>
    <n v="395486"/>
    <n v="1225.4000000000001"/>
    <n v="5104326"/>
    <n v="1.3160000000000001"/>
    <n v="6540936"/>
    <n v="30.18"/>
    <n v="-73.55"/>
    <n v="76.27"/>
    <n v="69.430000000000007"/>
    <n v="76.41"/>
    <n v="2.79"/>
    <n v="4013"/>
    <n v="77.67"/>
    <n v="2.5299999999999998"/>
    <n v="4414"/>
    <n v="710686"/>
    <n v="168194"/>
    <n v="830.2"/>
    <n v="0"/>
    <n v="6.1"/>
    <n v="0"/>
    <n v="0"/>
    <n v="0"/>
  </r>
  <r>
    <x v="272"/>
    <n v="100048"/>
    <n v="292987"/>
    <n v="393035"/>
    <n v="1225.4000000000001"/>
    <n v="5104326"/>
    <n v="1.3240000000000001"/>
    <n v="6541322"/>
    <n v="30.2"/>
    <n v="-73.47"/>
    <n v="76.319999999999993"/>
    <n v="69.61"/>
    <n v="76.459999999999994"/>
    <n v="2.72"/>
    <n v="4037"/>
    <n v="77.709999999999994"/>
    <n v="2.4700000000000002"/>
    <n v="4438"/>
    <n v="718519"/>
    <n v="168586"/>
    <n v="832.1"/>
    <n v="0"/>
    <n v="6.13"/>
    <n v="0"/>
    <n v="0"/>
    <n v="0"/>
  </r>
  <r>
    <x v="273"/>
    <n v="100048"/>
    <n v="290536"/>
    <n v="390584"/>
    <n v="1225.4000000000001"/>
    <n v="5104326"/>
    <n v="1.333"/>
    <n v="6541702"/>
    <n v="30.21"/>
    <n v="-73.39"/>
    <n v="76.37"/>
    <n v="69.790000000000006"/>
    <n v="76.510000000000005"/>
    <n v="2.65"/>
    <n v="4060"/>
    <n v="77.739999999999995"/>
    <n v="2.42"/>
    <n v="4462"/>
    <n v="726399"/>
    <n v="168971"/>
    <n v="833.8"/>
    <n v="0"/>
    <n v="6.15"/>
    <n v="0"/>
    <n v="0"/>
    <n v="0"/>
  </r>
  <r>
    <x v="274"/>
    <n v="100048"/>
    <n v="288085"/>
    <n v="388133"/>
    <n v="1225.4000000000001"/>
    <n v="5104326"/>
    <n v="1.341"/>
    <n v="6542074"/>
    <n v="30.23"/>
    <n v="-73.31"/>
    <n v="76.42"/>
    <n v="69.97"/>
    <n v="76.55"/>
    <n v="2.59"/>
    <n v="4085"/>
    <n v="77.78"/>
    <n v="2.36"/>
    <n v="4486"/>
    <n v="734325"/>
    <n v="169349"/>
    <n v="835.6"/>
    <n v="0"/>
    <n v="6.18"/>
    <n v="0"/>
    <n v="0"/>
    <n v="0"/>
  </r>
  <r>
    <x v="275"/>
    <n v="100048"/>
    <n v="285634"/>
    <n v="385682"/>
    <n v="1225.4000000000001"/>
    <n v="5104326"/>
    <n v="1.35"/>
    <n v="6542440"/>
    <n v="30.25"/>
    <n v="-73.23"/>
    <n v="76.47"/>
    <n v="70.150000000000006"/>
    <n v="76.599999999999994"/>
    <n v="2.5299999999999998"/>
    <n v="4109"/>
    <n v="77.819999999999993"/>
    <n v="2.2999999999999998"/>
    <n v="4511"/>
    <n v="742298"/>
    <n v="169720"/>
    <n v="837.2"/>
    <n v="0"/>
    <n v="6.21"/>
    <n v="0"/>
    <n v="0"/>
    <n v="0"/>
  </r>
  <r>
    <x v="276"/>
    <n v="100048"/>
    <n v="283183"/>
    <n v="383231"/>
    <n v="1225.4000000000001"/>
    <n v="5104326"/>
    <n v="1.3580000000000001"/>
    <n v="6542799"/>
    <n v="30.26"/>
    <n v="-73.150000000000006"/>
    <n v="76.510000000000005"/>
    <n v="70.33"/>
    <n v="76.650000000000006"/>
    <n v="2.46"/>
    <n v="4133"/>
    <n v="77.849999999999994"/>
    <n v="2.25"/>
    <n v="4535"/>
    <n v="750319"/>
    <n v="170084"/>
    <n v="838.9"/>
    <n v="0"/>
    <n v="6.24"/>
    <n v="0"/>
    <n v="0"/>
    <n v="0"/>
  </r>
  <r>
    <x v="277"/>
    <n v="100048"/>
    <n v="280732"/>
    <n v="380780"/>
    <n v="1225.4000000000001"/>
    <n v="5104326"/>
    <n v="1.367"/>
    <n v="6543151"/>
    <n v="30.28"/>
    <n v="-73.069999999999993"/>
    <n v="76.56"/>
    <n v="70.510000000000005"/>
    <n v="76.7"/>
    <n v="2.4"/>
    <n v="4158"/>
    <n v="77.89"/>
    <n v="2.19"/>
    <n v="4560"/>
    <n v="758387"/>
    <n v="170442"/>
    <n v="840.4"/>
    <n v="0"/>
    <n v="6.26"/>
    <n v="0"/>
    <n v="0"/>
    <n v="0"/>
  </r>
  <r>
    <x v="278"/>
    <n v="100048"/>
    <n v="278281"/>
    <n v="378330"/>
    <n v="1225.4000000000001"/>
    <n v="5104326"/>
    <n v="1.3759999999999999"/>
    <n v="6543496"/>
    <n v="30.3"/>
    <n v="-72.989999999999995"/>
    <n v="76.61"/>
    <n v="70.69"/>
    <n v="76.75"/>
    <n v="2.34"/>
    <n v="4183"/>
    <n v="77.930000000000007"/>
    <n v="2.14"/>
    <n v="4585"/>
    <n v="766504"/>
    <n v="170793"/>
    <n v="842"/>
    <n v="0"/>
    <n v="6.29"/>
    <n v="0"/>
    <n v="0"/>
    <n v="0"/>
  </r>
  <r>
    <x v="279"/>
    <n v="100048"/>
    <n v="275830"/>
    <n v="375879"/>
    <n v="1225.4000000000001"/>
    <n v="5104326"/>
    <n v="1.385"/>
    <n v="6543835"/>
    <n v="30.31"/>
    <n v="-72.900000000000006"/>
    <n v="76.66"/>
    <n v="70.87"/>
    <n v="76.8"/>
    <n v="2.2799999999999998"/>
    <n v="4208"/>
    <n v="77.97"/>
    <n v="2.09"/>
    <n v="4610"/>
    <n v="774670"/>
    <n v="171137"/>
    <n v="843.5"/>
    <n v="0"/>
    <n v="6.32"/>
    <n v="0"/>
    <n v="0"/>
    <n v="0"/>
  </r>
  <r>
    <x v="280"/>
    <n v="100048"/>
    <n v="273379"/>
    <n v="373428"/>
    <n v="1225.4000000000001"/>
    <n v="5104326"/>
    <n v="1.3939999999999999"/>
    <n v="6544167"/>
    <n v="30.33"/>
    <n v="-72.819999999999993"/>
    <n v="76.709999999999994"/>
    <n v="71.05"/>
    <n v="76.849999999999994"/>
    <n v="2.23"/>
    <n v="4234"/>
    <n v="78.010000000000005"/>
    <n v="2.0299999999999998"/>
    <n v="4635"/>
    <n v="782884"/>
    <n v="171475"/>
    <n v="844.9"/>
    <n v="0"/>
    <n v="6.35"/>
    <n v="0"/>
    <n v="0"/>
    <n v="0"/>
  </r>
  <r>
    <x v="281"/>
    <n v="100048"/>
    <n v="270928"/>
    <n v="370977"/>
    <n v="1225.4000000000001"/>
    <n v="5104326"/>
    <n v="1.403"/>
    <n v="6544493"/>
    <n v="30.35"/>
    <n v="-72.739999999999995"/>
    <n v="76.760000000000005"/>
    <n v="71.23"/>
    <n v="76.900000000000006"/>
    <n v="2.17"/>
    <n v="4259"/>
    <n v="78.05"/>
    <n v="1.98"/>
    <n v="4661"/>
    <n v="791149"/>
    <n v="171806"/>
    <n v="846.4"/>
    <n v="0"/>
    <n v="6.38"/>
    <n v="0"/>
    <n v="0"/>
    <n v="0"/>
  </r>
  <r>
    <x v="282"/>
    <n v="100048"/>
    <n v="268478"/>
    <n v="368526"/>
    <n v="1225.4000000000001"/>
    <n v="5104326"/>
    <n v="1.4119999999999999"/>
    <n v="6544813"/>
    <n v="30.37"/>
    <n v="-72.650000000000006"/>
    <n v="76.81"/>
    <n v="71.41"/>
    <n v="76.95"/>
    <n v="2.12"/>
    <n v="4285"/>
    <n v="78.09"/>
    <n v="1.94"/>
    <n v="4687"/>
    <n v="799462"/>
    <n v="172131"/>
    <n v="847.7"/>
    <n v="0"/>
    <n v="6.41"/>
    <n v="0"/>
    <n v="0"/>
    <n v="0"/>
  </r>
  <r>
    <x v="283"/>
    <n v="100048"/>
    <n v="266027"/>
    <n v="366075"/>
    <n v="1225.4000000000001"/>
    <n v="5104326"/>
    <n v="1.4219999999999999"/>
    <n v="6545126"/>
    <n v="30.38"/>
    <n v="-72.569999999999993"/>
    <n v="76.86"/>
    <n v="71.59"/>
    <n v="77"/>
    <n v="2.06"/>
    <n v="4311"/>
    <n v="78.13"/>
    <n v="1.89"/>
    <n v="4713"/>
    <n v="807826"/>
    <n v="172450"/>
    <n v="849.1"/>
    <n v="0"/>
    <n v="6.44"/>
    <n v="0"/>
    <n v="0"/>
    <n v="0"/>
  </r>
  <r>
    <x v="284"/>
    <n v="100048"/>
    <n v="263576"/>
    <n v="363624"/>
    <n v="1225.4000000000001"/>
    <n v="5104326"/>
    <n v="1.431"/>
    <n v="6545434"/>
    <n v="30.4"/>
    <n v="-72.48"/>
    <n v="76.92"/>
    <n v="71.77"/>
    <n v="77.05"/>
    <n v="2.0099999999999998"/>
    <n v="4337"/>
    <n v="78.17"/>
    <n v="1.84"/>
    <n v="4739"/>
    <n v="816241"/>
    <n v="172763"/>
    <n v="850.4"/>
    <n v="0"/>
    <n v="6.48"/>
    <n v="0"/>
    <n v="0"/>
    <n v="0"/>
  </r>
  <r>
    <x v="285"/>
    <n v="100048"/>
    <n v="261125"/>
    <n v="361173"/>
    <n v="1225.4000000000001"/>
    <n v="5104326"/>
    <n v="1.4410000000000001"/>
    <n v="6545736"/>
    <n v="30.42"/>
    <n v="-72.39"/>
    <n v="76.97"/>
    <n v="71.95"/>
    <n v="77.099999999999994"/>
    <n v="1.96"/>
    <n v="4364"/>
    <n v="78.209999999999994"/>
    <n v="1.8"/>
    <n v="4765"/>
    <n v="824707"/>
    <n v="173071"/>
    <n v="851.6"/>
    <n v="0"/>
    <n v="6.51"/>
    <n v="0"/>
    <n v="0"/>
    <n v="0"/>
  </r>
  <r>
    <x v="286"/>
    <n v="100048"/>
    <n v="258674"/>
    <n v="358722"/>
    <n v="1225.4000000000001"/>
    <n v="5104326"/>
    <n v="1.4510000000000001"/>
    <n v="6546031"/>
    <n v="30.43"/>
    <n v="-72.31"/>
    <n v="77.02"/>
    <n v="72.13"/>
    <n v="77.16"/>
    <n v="1.91"/>
    <n v="4390"/>
    <n v="78.25"/>
    <n v="1.75"/>
    <n v="4792"/>
    <n v="833224"/>
    <n v="173372"/>
    <n v="852.9"/>
    <n v="0"/>
    <n v="6.54"/>
    <n v="0"/>
    <n v="0"/>
    <n v="0"/>
  </r>
  <r>
    <x v="287"/>
    <n v="100048"/>
    <n v="256223"/>
    <n v="356272"/>
    <n v="1225.4000000000001"/>
    <n v="5104326"/>
    <n v="1.4610000000000001"/>
    <n v="6546321"/>
    <n v="30.45"/>
    <n v="-72.22"/>
    <n v="77.069999999999993"/>
    <n v="72.31"/>
    <n v="77.209999999999994"/>
    <n v="1.86"/>
    <n v="4417"/>
    <n v="78.290000000000006"/>
    <n v="1.71"/>
    <n v="4819"/>
    <n v="841793"/>
    <n v="173668"/>
    <n v="854.1"/>
    <n v="0"/>
    <n v="6.57"/>
    <n v="0"/>
    <n v="0"/>
    <n v="0"/>
  </r>
  <r>
    <x v="288"/>
    <n v="100048"/>
    <n v="253772"/>
    <n v="353821"/>
    <n v="1225.4000000000001"/>
    <n v="5104326"/>
    <n v="1.4710000000000001"/>
    <n v="6546606"/>
    <n v="30.47"/>
    <n v="-72.13"/>
    <n v="77.12"/>
    <n v="72.489999999999995"/>
    <n v="77.260000000000005"/>
    <n v="1.82"/>
    <n v="4444"/>
    <n v="78.33"/>
    <n v="1.67"/>
    <n v="4846"/>
    <n v="850415"/>
    <n v="173958"/>
    <n v="855.3"/>
    <n v="0"/>
    <n v="6.61"/>
    <n v="0"/>
    <n v="0"/>
    <n v="0"/>
  </r>
  <r>
    <x v="289"/>
    <n v="100048"/>
    <n v="251321"/>
    <n v="351370"/>
    <n v="1225.4000000000001"/>
    <n v="5104326"/>
    <n v="1.4810000000000001"/>
    <n v="6546885"/>
    <n v="30.48"/>
    <n v="-72.040000000000006"/>
    <n v="77.180000000000007"/>
    <n v="72.67"/>
    <n v="77.31"/>
    <n v="1.77"/>
    <n v="4471"/>
    <n v="78.38"/>
    <n v="1.62"/>
    <n v="4873"/>
    <n v="859089"/>
    <n v="174242"/>
    <n v="856.4"/>
    <n v="0"/>
    <n v="6.64"/>
    <n v="0"/>
    <n v="0"/>
    <n v="0"/>
  </r>
  <r>
    <x v="290"/>
    <n v="100048"/>
    <n v="248870"/>
    <n v="348919"/>
    <n v="1225.4000000000001"/>
    <n v="5104326"/>
    <n v="1.492"/>
    <n v="6547158"/>
    <n v="30.5"/>
    <n v="-71.959999999999994"/>
    <n v="77.23"/>
    <n v="72.849999999999994"/>
    <n v="77.37"/>
    <n v="1.72"/>
    <n v="4499"/>
    <n v="78.42"/>
    <n v="1.58"/>
    <n v="4901"/>
    <n v="867816"/>
    <n v="174521"/>
    <n v="857.5"/>
    <n v="0"/>
    <n v="6.67"/>
    <n v="0"/>
    <n v="0"/>
    <n v="0"/>
  </r>
  <r>
    <x v="291"/>
    <n v="100048"/>
    <n v="246420"/>
    <n v="346468"/>
    <n v="1225.4000000000001"/>
    <n v="5104326"/>
    <n v="1.502"/>
    <n v="6547426"/>
    <n v="30.52"/>
    <n v="-71.87"/>
    <n v="77.28"/>
    <n v="73.03"/>
    <n v="77.42"/>
    <n v="1.68"/>
    <n v="4527"/>
    <n v="78.459999999999994"/>
    <n v="1.54"/>
    <n v="4929"/>
    <n v="876597"/>
    <n v="174795"/>
    <n v="858.6"/>
    <n v="0"/>
    <n v="6.71"/>
    <n v="0"/>
    <n v="0"/>
    <n v="0"/>
  </r>
  <r>
    <x v="292"/>
    <n v="100048"/>
    <n v="243969"/>
    <n v="344017"/>
    <n v="1225.4000000000001"/>
    <n v="5104326"/>
    <n v="1.5129999999999999"/>
    <n v="6547689"/>
    <n v="30.54"/>
    <n v="-71.78"/>
    <n v="77.34"/>
    <n v="73.209999999999994"/>
    <n v="77.47"/>
    <n v="1.64"/>
    <n v="4555"/>
    <n v="78.5"/>
    <n v="1.51"/>
    <n v="4957"/>
    <n v="885432"/>
    <n v="175064"/>
    <n v="859.7"/>
    <n v="0"/>
    <n v="6.74"/>
    <n v="0"/>
    <n v="0"/>
    <n v="0"/>
  </r>
  <r>
    <x v="293"/>
    <n v="100048"/>
    <n v="241518"/>
    <n v="341566"/>
    <n v="1225.4000000000001"/>
    <n v="5104326"/>
    <n v="1.524"/>
    <n v="6547947"/>
    <n v="30.55"/>
    <n v="-71.69"/>
    <n v="77.39"/>
    <n v="73.39"/>
    <n v="77.53"/>
    <n v="1.6"/>
    <n v="4583"/>
    <n v="78.55"/>
    <n v="1.47"/>
    <n v="4985"/>
    <n v="894322"/>
    <n v="175327"/>
    <n v="860.7"/>
    <n v="0"/>
    <n v="6.78"/>
    <n v="0"/>
    <n v="0"/>
    <n v="0"/>
  </r>
  <r>
    <x v="294"/>
    <n v="100048"/>
    <n v="239067"/>
    <n v="339115"/>
    <n v="1225.4000000000001"/>
    <n v="5104326"/>
    <n v="1.5349999999999999"/>
    <n v="6548201"/>
    <n v="30.57"/>
    <n v="-71.59"/>
    <n v="77.44"/>
    <n v="73.569999999999993"/>
    <n v="77.58"/>
    <n v="1.56"/>
    <n v="4611"/>
    <n v="78.59"/>
    <n v="1.43"/>
    <n v="5014"/>
    <n v="903266"/>
    <n v="175586"/>
    <n v="861.7"/>
    <n v="0"/>
    <n v="6.81"/>
    <n v="0"/>
    <n v="0"/>
    <n v="0"/>
  </r>
  <r>
    <x v="295"/>
    <n v="100048"/>
    <n v="236616"/>
    <n v="336664"/>
    <n v="1225.4000000000001"/>
    <n v="5104326"/>
    <n v="1.546"/>
    <n v="6548449"/>
    <n v="30.59"/>
    <n v="-71.5"/>
    <n v="77.5"/>
    <n v="73.75"/>
    <n v="77.64"/>
    <n v="1.52"/>
    <n v="4640"/>
    <n v="78.64"/>
    <n v="1.4"/>
    <n v="5042"/>
    <n v="912266"/>
    <n v="175840"/>
    <n v="862.7"/>
    <n v="0"/>
    <n v="6.85"/>
    <n v="0"/>
    <n v="0"/>
    <n v="0"/>
  </r>
  <r>
    <x v="296"/>
    <n v="100048"/>
    <n v="234165"/>
    <n v="334213"/>
    <n v="1225.4000000000001"/>
    <n v="5104326"/>
    <n v="1.5569999999999999"/>
    <n v="6548692"/>
    <n v="30.61"/>
    <n v="-71.41"/>
    <n v="77.55"/>
    <n v="73.930000000000007"/>
    <n v="77.69"/>
    <n v="1.48"/>
    <n v="4669"/>
    <n v="78.680000000000007"/>
    <n v="1.36"/>
    <n v="5071"/>
    <n v="921322"/>
    <n v="176089"/>
    <n v="863.6"/>
    <n v="0"/>
    <n v="6.89"/>
    <n v="0"/>
    <n v="0"/>
    <n v="0"/>
  </r>
  <r>
    <x v="297"/>
    <n v="100048"/>
    <n v="231714"/>
    <n v="331763"/>
    <n v="1225.4000000000001"/>
    <n v="5104326"/>
    <n v="1.569"/>
    <n v="6548931"/>
    <n v="30.62"/>
    <n v="-71.319999999999993"/>
    <n v="77.61"/>
    <n v="74.11"/>
    <n v="77.75"/>
    <n v="1.44"/>
    <n v="4698"/>
    <n v="78.73"/>
    <n v="1.33"/>
    <n v="5100"/>
    <n v="930434"/>
    <n v="176334"/>
    <n v="864.5"/>
    <n v="0"/>
    <n v="6.92"/>
    <n v="0"/>
    <n v="0"/>
    <n v="0"/>
  </r>
  <r>
    <x v="298"/>
    <n v="100048"/>
    <n v="229263"/>
    <n v="329312"/>
    <n v="1225.4000000000001"/>
    <n v="5104326"/>
    <n v="1.581"/>
    <n v="6549166"/>
    <n v="30.64"/>
    <n v="-71.22"/>
    <n v="77.66"/>
    <n v="74.290000000000006"/>
    <n v="77.8"/>
    <n v="1.41"/>
    <n v="4728"/>
    <n v="78.77"/>
    <n v="1.3"/>
    <n v="5130"/>
    <n v="939603"/>
    <n v="176575"/>
    <n v="865.5"/>
    <n v="0"/>
    <n v="6.96"/>
    <n v="0"/>
    <n v="0"/>
    <n v="0"/>
  </r>
  <r>
    <x v="299"/>
    <n v="100048"/>
    <n v="226812"/>
    <n v="326861"/>
    <n v="1225.4000000000001"/>
    <n v="5104326"/>
    <n v="1.5920000000000001"/>
    <n v="6549396"/>
    <n v="30.66"/>
    <n v="-71.13"/>
    <n v="77.72"/>
    <n v="74.47"/>
    <n v="77.86"/>
    <n v="1.37"/>
    <n v="4757"/>
    <n v="78.819999999999993"/>
    <n v="1.27"/>
    <n v="5160"/>
    <n v="948829"/>
    <n v="176811"/>
    <n v="866.3"/>
    <n v="0"/>
    <n v="7"/>
    <n v="0"/>
    <n v="0"/>
    <n v="0"/>
  </r>
  <r>
    <x v="300"/>
    <n v="100048"/>
    <n v="224361"/>
    <n v="324410"/>
    <n v="1225.4000000000001"/>
    <n v="5104326"/>
    <n v="1.6040000000000001"/>
    <n v="6549622"/>
    <n v="30.68"/>
    <n v="-71.03"/>
    <n v="77.78"/>
    <n v="74.650000000000006"/>
    <n v="77.91"/>
    <n v="1.34"/>
    <n v="4787"/>
    <n v="78.86"/>
    <n v="1.24"/>
    <n v="5190"/>
    <n v="958114"/>
    <n v="177042"/>
    <n v="867.2"/>
    <n v="0"/>
    <n v="7.04"/>
    <n v="0"/>
    <n v="0"/>
    <n v="0"/>
  </r>
  <r>
    <x v="301"/>
    <n v="100048"/>
    <n v="221911"/>
    <n v="321959"/>
    <n v="1225.4000000000001"/>
    <n v="5104326"/>
    <n v="1.617"/>
    <n v="6549844"/>
    <n v="30.69"/>
    <n v="-70.94"/>
    <n v="77.83"/>
    <n v="74.83"/>
    <n v="77.97"/>
    <n v="1.31"/>
    <n v="4818"/>
    <n v="78.91"/>
    <n v="1.21"/>
    <n v="5220"/>
    <n v="967456"/>
    <n v="177270"/>
    <n v="868.1"/>
    <n v="0"/>
    <n v="7.08"/>
    <n v="0"/>
    <n v="0"/>
    <n v="0"/>
  </r>
  <r>
    <x v="302"/>
    <n v="100048"/>
    <n v="219460"/>
    <n v="319508"/>
    <n v="1225.4000000000001"/>
    <n v="5104326"/>
    <n v="1.629"/>
    <n v="6550062"/>
    <n v="30.71"/>
    <n v="-70.84"/>
    <n v="77.89"/>
    <n v="75.010000000000005"/>
    <n v="78.03"/>
    <n v="1.28"/>
    <n v="4848"/>
    <n v="78.959999999999994"/>
    <n v="1.18"/>
    <n v="5250"/>
    <n v="976858"/>
    <n v="177494"/>
    <n v="868.9"/>
    <n v="0"/>
    <n v="7.11"/>
    <n v="0"/>
    <n v="0"/>
    <n v="0"/>
  </r>
  <r>
    <x v="303"/>
    <n v="100048"/>
    <n v="217009"/>
    <n v="317057"/>
    <n v="1225.4000000000001"/>
    <n v="5104326"/>
    <n v="1.6419999999999999"/>
    <n v="6550277"/>
    <n v="30.73"/>
    <n v="-70.75"/>
    <n v="77.95"/>
    <n v="75.19"/>
    <n v="78.08"/>
    <n v="1.25"/>
    <n v="4879"/>
    <n v="79"/>
    <n v="1.1499999999999999"/>
    <n v="5281"/>
    <n v="986318"/>
    <n v="177714"/>
    <n v="869.7"/>
    <n v="0"/>
    <n v="7.15"/>
    <n v="0"/>
    <n v="0"/>
    <n v="0"/>
  </r>
  <r>
    <x v="304"/>
    <n v="100048"/>
    <n v="214558"/>
    <n v="314606"/>
    <n v="1225.4000000000001"/>
    <n v="5104326"/>
    <n v="1.6539999999999999"/>
    <n v="6550487"/>
    <n v="30.75"/>
    <n v="-70.650000000000006"/>
    <n v="78.010000000000005"/>
    <n v="75.37"/>
    <n v="78.14"/>
    <n v="1.22"/>
    <n v="4910"/>
    <n v="79.05"/>
    <n v="1.1299999999999999"/>
    <n v="5312"/>
    <n v="995839"/>
    <n v="177930"/>
    <n v="870.5"/>
    <n v="0"/>
    <n v="7.19"/>
    <n v="0"/>
    <n v="0"/>
    <n v="0"/>
  </r>
  <r>
    <x v="305"/>
    <n v="100048"/>
    <n v="212107"/>
    <n v="312155"/>
    <n v="1225.4000000000001"/>
    <n v="5104326"/>
    <n v="1.667"/>
    <n v="6550694"/>
    <n v="30.76"/>
    <n v="-70.55"/>
    <n v="78.06"/>
    <n v="75.55"/>
    <n v="78.2"/>
    <n v="1.19"/>
    <n v="4941"/>
    <n v="79.099999999999994"/>
    <n v="1.1000000000000001"/>
    <n v="5344"/>
    <n v="1005420"/>
    <n v="178143"/>
    <n v="871.2"/>
    <n v="0"/>
    <n v="7.24"/>
    <n v="0"/>
    <n v="0"/>
    <n v="0"/>
  </r>
  <r>
    <x v="306"/>
    <n v="100048"/>
    <n v="209656"/>
    <n v="309705"/>
    <n v="1225.4000000000001"/>
    <n v="5104326"/>
    <n v="1.681"/>
    <n v="6550898"/>
    <n v="30.78"/>
    <n v="-70.45"/>
    <n v="78.12"/>
    <n v="75.73"/>
    <n v="78.260000000000005"/>
    <n v="1.1599999999999999"/>
    <n v="4973"/>
    <n v="79.150000000000006"/>
    <n v="1.08"/>
    <n v="5375"/>
    <n v="1015062"/>
    <n v="178353"/>
    <n v="872"/>
    <n v="0"/>
    <n v="7.28"/>
    <n v="0"/>
    <n v="0"/>
    <n v="0"/>
  </r>
  <r>
    <x v="307"/>
    <n v="100048"/>
    <n v="207205"/>
    <n v="307254"/>
    <n v="1225.4000000000001"/>
    <n v="5104326"/>
    <n v="1.694"/>
    <n v="6551098"/>
    <n v="30.8"/>
    <n v="-70.349999999999994"/>
    <n v="78.180000000000007"/>
    <n v="75.91"/>
    <n v="78.319999999999993"/>
    <n v="1.1399999999999999"/>
    <n v="5005"/>
    <n v="79.2"/>
    <n v="1.05"/>
    <n v="5407"/>
    <n v="1024766"/>
    <n v="178559"/>
    <n v="872.7"/>
    <n v="0"/>
    <n v="7.32"/>
    <n v="0"/>
    <n v="0"/>
    <n v="0"/>
  </r>
  <r>
    <x v="308"/>
    <n v="100048"/>
    <n v="204754"/>
    <n v="304803"/>
    <n v="1225.4000000000001"/>
    <n v="5104326"/>
    <n v="1.708"/>
    <n v="6551296"/>
    <n v="30.82"/>
    <n v="-70.25"/>
    <n v="78.239999999999995"/>
    <n v="76.09"/>
    <n v="78.38"/>
    <n v="1.1100000000000001"/>
    <n v="5037"/>
    <n v="79.25"/>
    <n v="1.03"/>
    <n v="5439"/>
    <n v="1034531"/>
    <n v="178762"/>
    <n v="873.5"/>
    <n v="0"/>
    <n v="7.36"/>
    <n v="0"/>
    <n v="0"/>
    <n v="0"/>
  </r>
  <r>
    <x v="309"/>
    <n v="100048"/>
    <n v="202303"/>
    <n v="302352"/>
    <n v="1225.4000000000001"/>
    <n v="5104326"/>
    <n v="1.7210000000000001"/>
    <n v="6551490"/>
    <n v="30.83"/>
    <n v="-70.150000000000006"/>
    <n v="78.3"/>
    <n v="76.27"/>
    <n v="78.44"/>
    <n v="1.0900000000000001"/>
    <n v="5069"/>
    <n v="79.3"/>
    <n v="1.01"/>
    <n v="5472"/>
    <n v="1044359"/>
    <n v="178962"/>
    <n v="874.2"/>
    <n v="0"/>
    <n v="7.4"/>
    <n v="0"/>
    <n v="0"/>
    <n v="0"/>
  </r>
  <r>
    <x v="310"/>
    <n v="100048"/>
    <n v="199853"/>
    <n v="299901"/>
    <n v="1225.4000000000001"/>
    <n v="5104326"/>
    <n v="1.736"/>
    <n v="6551681"/>
    <n v="30.85"/>
    <n v="-70.05"/>
    <n v="78.36"/>
    <n v="76.45"/>
    <n v="78.5"/>
    <n v="1.07"/>
    <n v="5102"/>
    <n v="79.349999999999994"/>
    <n v="0.99"/>
    <n v="5504"/>
    <n v="1054251"/>
    <n v="179159"/>
    <n v="874.9"/>
    <n v="0"/>
    <n v="7.44"/>
    <n v="0"/>
    <n v="0"/>
    <n v="0"/>
  </r>
  <r>
    <x v="311"/>
    <n v="100048"/>
    <n v="197402"/>
    <n v="297450"/>
    <n v="1225.4000000000001"/>
    <n v="5104326"/>
    <n v="1.75"/>
    <n v="6551870"/>
    <n v="30.87"/>
    <n v="-69.95"/>
    <n v="78.42"/>
    <n v="76.63"/>
    <n v="78.56"/>
    <n v="1.05"/>
    <n v="5135"/>
    <n v="79.400000000000006"/>
    <n v="0.97"/>
    <n v="5537"/>
    <n v="1064206"/>
    <n v="179354"/>
    <n v="875.6"/>
    <n v="0"/>
    <n v="7.49"/>
    <n v="0"/>
    <n v="0"/>
    <n v="0"/>
  </r>
  <r>
    <x v="312"/>
    <n v="100048"/>
    <n v="194951"/>
    <n v="294999"/>
    <n v="1225.4000000000001"/>
    <n v="5104326"/>
    <n v="1.764"/>
    <n v="6552056"/>
    <n v="30.89"/>
    <n v="-69.84"/>
    <n v="78.48"/>
    <n v="76.81"/>
    <n v="78.62"/>
    <n v="1.03"/>
    <n v="5168"/>
    <n v="79.45"/>
    <n v="0.95"/>
    <n v="5571"/>
    <n v="1074225"/>
    <n v="179546"/>
    <n v="876.2"/>
    <n v="0"/>
    <n v="7.53"/>
    <n v="0"/>
    <n v="0"/>
    <n v="0"/>
  </r>
  <r>
    <x v="313"/>
    <n v="100048"/>
    <n v="192500"/>
    <n v="292548"/>
    <n v="1225.4000000000001"/>
    <n v="5104326"/>
    <n v="1.7789999999999999"/>
    <n v="6552240"/>
    <n v="30.91"/>
    <n v="-69.739999999999995"/>
    <n v="78.540000000000006"/>
    <n v="76.989999999999995"/>
    <n v="78.680000000000007"/>
    <n v="1.01"/>
    <n v="5202"/>
    <n v="79.5"/>
    <n v="0.93"/>
    <n v="5604"/>
    <n v="1084309"/>
    <n v="179735"/>
    <n v="876.9"/>
    <n v="0"/>
    <n v="7.58"/>
    <n v="0"/>
    <n v="0"/>
    <n v="0"/>
  </r>
  <r>
    <x v="314"/>
    <n v="100048"/>
    <n v="190049"/>
    <n v="290097"/>
    <n v="1225.4000000000001"/>
    <n v="5104326"/>
    <n v="1.794"/>
    <n v="6552421"/>
    <n v="30.92"/>
    <n v="-69.64"/>
    <n v="78.599999999999994"/>
    <n v="77.17"/>
    <n v="78.739999999999995"/>
    <n v="0.99"/>
    <n v="5236"/>
    <n v="79.55"/>
    <n v="0.92"/>
    <n v="5638"/>
    <n v="1094459"/>
    <n v="179923"/>
    <n v="877.5"/>
    <n v="0"/>
    <n v="7.62"/>
    <n v="0"/>
    <n v="0"/>
    <n v="0"/>
  </r>
  <r>
    <x v="315"/>
    <n v="100048"/>
    <n v="187598"/>
    <n v="287646"/>
    <n v="1225.4000000000001"/>
    <n v="5104326"/>
    <n v="1.81"/>
    <n v="6552601"/>
    <n v="30.94"/>
    <n v="-69.53"/>
    <n v="78.67"/>
    <n v="77.349999999999994"/>
    <n v="78.8"/>
    <n v="0.97"/>
    <n v="5270"/>
    <n v="79.61"/>
    <n v="0.9"/>
    <n v="5673"/>
    <n v="1104675"/>
    <n v="180108"/>
    <n v="878.2"/>
    <n v="0"/>
    <n v="7.67"/>
    <n v="0"/>
    <n v="0"/>
    <n v="0"/>
  </r>
  <r>
    <x v="316"/>
    <n v="100048"/>
    <n v="186838"/>
    <n v="286887"/>
    <n v="1225.4000000000001"/>
    <n v="5104326"/>
    <n v="1.8140000000000001"/>
    <n v="6552656"/>
    <n v="30.95"/>
    <n v="-69.5"/>
    <n v="78.680000000000007"/>
    <n v="77.260000000000005"/>
    <n v="78.819999999999993"/>
    <n v="0.96"/>
    <n v="5281"/>
    <n v="79.62"/>
    <n v="0.9"/>
    <n v="5683"/>
    <n v="1107855"/>
    <n v="180165"/>
    <n v="878.4"/>
    <n v="0"/>
    <n v="7.68"/>
    <n v="0"/>
    <n v="0"/>
    <n v="0"/>
  </r>
  <r>
    <x v="317"/>
    <n v="100048"/>
    <n v="185485"/>
    <n v="285534"/>
    <n v="980.4"/>
    <n v="4066728"/>
    <n v="1.452"/>
    <n v="6552777"/>
    <n v="30.96"/>
    <n v="-69.430000000000007"/>
    <n v="78.73"/>
    <n v="77.069999999999993"/>
    <n v="78.86"/>
    <n v="0.94"/>
    <n v="5300"/>
    <n v="79.66"/>
    <n v="0.88"/>
    <n v="5703"/>
    <n v="1114955"/>
    <n v="180291"/>
    <n v="878.8"/>
    <n v="0"/>
    <n v="7.71"/>
    <n v="0"/>
    <n v="0"/>
    <n v="0"/>
  </r>
  <r>
    <x v="318"/>
    <n v="100048"/>
    <n v="183525"/>
    <n v="283573"/>
    <n v="980.4"/>
    <n v="4066728"/>
    <n v="1.462"/>
    <n v="6552950"/>
    <n v="30.98"/>
    <n v="-69.319999999999993"/>
    <n v="78.790000000000006"/>
    <n v="76.8"/>
    <n v="78.930000000000007"/>
    <n v="0.92"/>
    <n v="5328"/>
    <n v="79.709999999999994"/>
    <n v="0.85"/>
    <n v="5730"/>
    <n v="1125289"/>
    <n v="180469"/>
    <n v="879.4"/>
    <n v="0"/>
    <n v="7.74"/>
    <n v="0"/>
    <n v="0"/>
    <n v="0"/>
  </r>
  <r>
    <x v="319"/>
    <n v="100048"/>
    <n v="181564"/>
    <n v="281612"/>
    <n v="980.4"/>
    <n v="4066728"/>
    <n v="1.4730000000000001"/>
    <n v="6553119"/>
    <n v="31"/>
    <n v="-69.209999999999994"/>
    <n v="78.849999999999994"/>
    <n v="76.52"/>
    <n v="78.989999999999995"/>
    <n v="0.89"/>
    <n v="5356"/>
    <n v="79.77"/>
    <n v="0.83"/>
    <n v="5758"/>
    <n v="1135677"/>
    <n v="180644"/>
    <n v="880"/>
    <n v="0"/>
    <n v="7.78"/>
    <n v="0"/>
    <n v="0"/>
    <n v="0"/>
  </r>
  <r>
    <x v="320"/>
    <n v="100048"/>
    <n v="179603"/>
    <n v="279652"/>
    <n v="980.4"/>
    <n v="4066728"/>
    <n v="1.4830000000000001"/>
    <n v="6553284"/>
    <n v="31.01"/>
    <n v="-69.11"/>
    <n v="78.92"/>
    <n v="76.25"/>
    <n v="79.05"/>
    <n v="0.87"/>
    <n v="5384"/>
    <n v="79.819999999999993"/>
    <n v="0.81"/>
    <n v="5786"/>
    <n v="1146119"/>
    <n v="180815"/>
    <n v="880.6"/>
    <n v="0"/>
    <n v="7.81"/>
    <n v="0"/>
    <n v="0"/>
    <n v="0"/>
  </r>
  <r>
    <x v="321"/>
    <n v="100048"/>
    <n v="177643"/>
    <n v="277691"/>
    <n v="980.4"/>
    <n v="4066728"/>
    <n v="1.4930000000000001"/>
    <n v="6553446"/>
    <n v="31.03"/>
    <n v="-69"/>
    <n v="78.98"/>
    <n v="75.97"/>
    <n v="79.12"/>
    <n v="0.85"/>
    <n v="5412"/>
    <n v="79.88"/>
    <n v="0.79"/>
    <n v="5814"/>
    <n v="1156615"/>
    <n v="180983"/>
    <n v="881.1"/>
    <n v="0"/>
    <n v="7.85"/>
    <n v="0"/>
    <n v="0"/>
    <n v="0"/>
  </r>
  <r>
    <x v="322"/>
    <n v="100048"/>
    <n v="175682"/>
    <n v="275730"/>
    <n v="980.4"/>
    <n v="4066728"/>
    <n v="1.504"/>
    <n v="6553606"/>
    <n v="31.05"/>
    <n v="-68.89"/>
    <n v="79.05"/>
    <n v="75.69"/>
    <n v="79.180000000000007"/>
    <n v="0.84"/>
    <n v="5440"/>
    <n v="79.94"/>
    <n v="0.78"/>
    <n v="5843"/>
    <n v="1167166"/>
    <n v="181149"/>
    <n v="881.7"/>
    <n v="0"/>
    <n v="7.89"/>
    <n v="0"/>
    <n v="0"/>
    <n v="0"/>
  </r>
  <r>
    <x v="323"/>
    <n v="100048"/>
    <n v="173721"/>
    <n v="273770"/>
    <n v="980.4"/>
    <n v="4066728"/>
    <n v="1.5149999999999999"/>
    <n v="6553764"/>
    <n v="31.07"/>
    <n v="-68.78"/>
    <n v="79.11"/>
    <n v="75.42"/>
    <n v="79.25"/>
    <n v="0.83"/>
    <n v="5469"/>
    <n v="79.989999999999995"/>
    <n v="0.77"/>
    <n v="5871"/>
    <n v="1177772"/>
    <n v="181313"/>
    <n v="882.3"/>
    <n v="0"/>
    <n v="7.92"/>
    <n v="0"/>
    <n v="0"/>
    <n v="0"/>
  </r>
  <r>
    <x v="324"/>
    <n v="100048"/>
    <n v="171760"/>
    <n v="271809"/>
    <n v="980.4"/>
    <n v="4066728"/>
    <n v="1.526"/>
    <n v="6553922"/>
    <n v="31.08"/>
    <n v="-68.67"/>
    <n v="79.180000000000007"/>
    <n v="75.14"/>
    <n v="79.31"/>
    <n v="0.82"/>
    <n v="5497"/>
    <n v="80.05"/>
    <n v="0.76"/>
    <n v="5900"/>
    <n v="1188434"/>
    <n v="181476"/>
    <n v="882.8"/>
    <n v="0"/>
    <n v="7.96"/>
    <n v="0"/>
    <n v="0"/>
    <n v="0"/>
  </r>
  <r>
    <x v="325"/>
    <n v="100048"/>
    <n v="169800"/>
    <n v="269848"/>
    <n v="980.4"/>
    <n v="4066728"/>
    <n v="1.5369999999999999"/>
    <n v="6554078"/>
    <n v="31.1"/>
    <n v="-68.56"/>
    <n v="79.239999999999995"/>
    <n v="74.87"/>
    <n v="79.38"/>
    <n v="0.81"/>
    <n v="5526"/>
    <n v="80.11"/>
    <n v="0.76"/>
    <n v="5929"/>
    <n v="1199151"/>
    <n v="181639"/>
    <n v="883.3"/>
    <n v="0"/>
    <n v="8"/>
    <n v="0"/>
    <n v="0"/>
    <n v="0"/>
  </r>
  <r>
    <x v="326"/>
    <n v="100048"/>
    <n v="167839"/>
    <n v="267887"/>
    <n v="980.4"/>
    <n v="4066728"/>
    <n v="1.548"/>
    <n v="6554235"/>
    <n v="31.12"/>
    <n v="-68.45"/>
    <n v="79.31"/>
    <n v="74.59"/>
    <n v="79.44"/>
    <n v="0.81"/>
    <n v="5555"/>
    <n v="80.16"/>
    <n v="0.75"/>
    <n v="5958"/>
    <n v="1209924"/>
    <n v="181801"/>
    <n v="883.9"/>
    <n v="0"/>
    <n v="8.0399999999999991"/>
    <n v="0"/>
    <n v="0"/>
    <n v="0"/>
  </r>
  <r>
    <x v="327"/>
    <n v="100048"/>
    <n v="165878"/>
    <n v="265927"/>
    <n v="980.4"/>
    <n v="4066728"/>
    <n v="1.5589999999999999"/>
    <n v="6554392"/>
    <n v="31.14"/>
    <n v="-68.34"/>
    <n v="79.37"/>
    <n v="74.78"/>
    <n v="79.510000000000005"/>
    <n v="0.81"/>
    <n v="5584"/>
    <n v="80.22"/>
    <n v="0.75"/>
    <n v="5987"/>
    <n v="1220753"/>
    <n v="181965"/>
    <n v="884.4"/>
    <n v="0"/>
    <n v="8.07"/>
    <n v="0"/>
    <n v="0"/>
    <n v="0"/>
  </r>
  <r>
    <x v="328"/>
    <n v="100048"/>
    <n v="163918"/>
    <n v="263966"/>
    <n v="980.4"/>
    <n v="4066728"/>
    <n v="1.571"/>
    <n v="6554550"/>
    <n v="31.16"/>
    <n v="-68.22"/>
    <n v="79.44"/>
    <n v="74.98"/>
    <n v="79.58"/>
    <n v="0.81"/>
    <n v="5614"/>
    <n v="80.28"/>
    <n v="0.76"/>
    <n v="6017"/>
    <n v="1231639"/>
    <n v="182129"/>
    <n v="884.9"/>
    <n v="0"/>
    <n v="8.11"/>
    <n v="0"/>
    <n v="0"/>
    <n v="0"/>
  </r>
  <r>
    <x v="329"/>
    <n v="100048"/>
    <n v="161957"/>
    <n v="262005"/>
    <n v="980.4"/>
    <n v="4066728"/>
    <n v="1.583"/>
    <n v="6554709"/>
    <n v="31.17"/>
    <n v="-68.11"/>
    <n v="79.510000000000005"/>
    <n v="75.17"/>
    <n v="79.64"/>
    <n v="0.81"/>
    <n v="5644"/>
    <n v="80.34"/>
    <n v="0.76"/>
    <n v="6046"/>
    <n v="1242583"/>
    <n v="182294"/>
    <n v="885.5"/>
    <n v="0"/>
    <n v="8.15"/>
    <n v="0"/>
    <n v="0"/>
    <n v="0"/>
  </r>
  <r>
    <x v="330"/>
    <n v="100048"/>
    <n v="159996"/>
    <n v="260045"/>
    <n v="980.4"/>
    <n v="4066728"/>
    <n v="1.595"/>
    <n v="6554870"/>
    <n v="31.19"/>
    <n v="-68"/>
    <n v="79.569999999999993"/>
    <n v="75.37"/>
    <n v="79.709999999999994"/>
    <n v="0.81"/>
    <n v="5674"/>
    <n v="80.400000000000006"/>
    <n v="0.76"/>
    <n v="6076"/>
    <n v="1253584"/>
    <n v="182460"/>
    <n v="886"/>
    <n v="0"/>
    <n v="8.19"/>
    <n v="0"/>
    <n v="0"/>
    <n v="0"/>
  </r>
  <r>
    <x v="331"/>
    <n v="100048"/>
    <n v="158035"/>
    <n v="258084"/>
    <n v="980.4"/>
    <n v="4066728"/>
    <n v="1.607"/>
    <n v="6555031"/>
    <n v="31.21"/>
    <n v="-67.88"/>
    <n v="79.64"/>
    <n v="75.56"/>
    <n v="79.78"/>
    <n v="0.81"/>
    <n v="5704"/>
    <n v="80.459999999999994"/>
    <n v="0.76"/>
    <n v="6107"/>
    <n v="1264644"/>
    <n v="182627"/>
    <n v="886.6"/>
    <n v="0"/>
    <n v="8.23"/>
    <n v="0"/>
    <n v="0"/>
    <n v="0"/>
  </r>
  <r>
    <x v="332"/>
    <n v="100048"/>
    <n v="156075"/>
    <n v="256123"/>
    <n v="980.4"/>
    <n v="4066728"/>
    <n v="1.619"/>
    <n v="6555194"/>
    <n v="31.23"/>
    <n v="-67.77"/>
    <n v="79.709999999999994"/>
    <n v="75.760000000000005"/>
    <n v="79.84"/>
    <n v="0.82"/>
    <n v="5734"/>
    <n v="80.52"/>
    <n v="0.76"/>
    <n v="6137"/>
    <n v="1275762"/>
    <n v="182795"/>
    <n v="887.1"/>
    <n v="0"/>
    <n v="8.27"/>
    <n v="0"/>
    <n v="0"/>
    <n v="0"/>
  </r>
  <r>
    <x v="333"/>
    <n v="100048"/>
    <n v="154114"/>
    <n v="254162"/>
    <n v="980.4"/>
    <n v="4066728"/>
    <n v="1.6319999999999999"/>
    <n v="6555358"/>
    <n v="31.24"/>
    <n v="-67.650000000000006"/>
    <n v="79.78"/>
    <n v="75.95"/>
    <n v="79.91"/>
    <n v="0.82"/>
    <n v="5765"/>
    <n v="80.58"/>
    <n v="0.77"/>
    <n v="6168"/>
    <n v="1286939"/>
    <n v="182966"/>
    <n v="887.6"/>
    <n v="0"/>
    <n v="8.31"/>
    <n v="0"/>
    <n v="0"/>
    <n v="0"/>
  </r>
  <r>
    <x v="334"/>
    <n v="100048"/>
    <n v="152153"/>
    <n v="252202"/>
    <n v="980.4"/>
    <n v="4066728"/>
    <n v="1.6439999999999999"/>
    <n v="6555524"/>
    <n v="31.26"/>
    <n v="-67.53"/>
    <n v="79.84"/>
    <n v="76.14"/>
    <n v="79.98"/>
    <n v="0.82"/>
    <n v="5796"/>
    <n v="80.64"/>
    <n v="0.77"/>
    <n v="6199"/>
    <n v="1298177"/>
    <n v="183137"/>
    <n v="888.2"/>
    <n v="0"/>
    <n v="8.35"/>
    <n v="0"/>
    <n v="0"/>
    <n v="0"/>
  </r>
  <r>
    <x v="335"/>
    <n v="100048"/>
    <n v="150193"/>
    <n v="250241"/>
    <n v="980.4"/>
    <n v="4066728"/>
    <n v="1.657"/>
    <n v="6555691"/>
    <n v="31.28"/>
    <n v="-67.42"/>
    <n v="79.91"/>
    <n v="76.34"/>
    <n v="80.05"/>
    <n v="0.83"/>
    <n v="5827"/>
    <n v="80.7"/>
    <n v="0.78"/>
    <n v="6230"/>
    <n v="1309474"/>
    <n v="183311"/>
    <n v="888.7"/>
    <n v="0"/>
    <n v="8.39"/>
    <n v="0"/>
    <n v="0"/>
    <n v="0"/>
  </r>
  <r>
    <x v="336"/>
    <n v="100048"/>
    <n v="150193"/>
    <n v="250241"/>
    <n v="728.5"/>
    <n v="3050636"/>
    <n v="1.2430000000000001"/>
    <n v="6555859"/>
    <n v="31.3"/>
    <n v="-67.3"/>
    <n v="79.98"/>
    <n v="76.53"/>
    <n v="80.12"/>
    <n v="0.82"/>
    <n v="5852"/>
    <n v="80.760000000000005"/>
    <n v="0.77"/>
    <n v="6255"/>
    <n v="1320826"/>
    <n v="183485"/>
    <n v="889.3"/>
    <n v="0"/>
    <n v="8.42"/>
    <n v="0"/>
    <n v="0"/>
    <n v="0"/>
  </r>
  <r>
    <x v="337"/>
    <n v="100048"/>
    <n v="148736"/>
    <n v="248784"/>
    <n v="728.5"/>
    <n v="3050636"/>
    <n v="1.25"/>
    <n v="6556026"/>
    <n v="31.31"/>
    <n v="-67.180000000000007"/>
    <n v="80.05"/>
    <n v="76.73"/>
    <n v="80.19"/>
    <n v="0.81"/>
    <n v="5875"/>
    <n v="80.819999999999993"/>
    <n v="0.75"/>
    <n v="6278"/>
    <n v="1332224"/>
    <n v="183657"/>
    <n v="889.8"/>
    <n v="0"/>
    <n v="8.4499999999999993"/>
    <n v="0"/>
    <n v="0"/>
    <n v="0"/>
  </r>
  <r>
    <x v="338"/>
    <n v="100048"/>
    <n v="147278"/>
    <n v="247327"/>
    <n v="728.5"/>
    <n v="3050636"/>
    <n v="1.258"/>
    <n v="6556190"/>
    <n v="31.33"/>
    <n v="-67.06"/>
    <n v="80.12"/>
    <n v="76.92"/>
    <n v="80.260000000000005"/>
    <n v="0.79"/>
    <n v="5899"/>
    <n v="80.89"/>
    <n v="0.74"/>
    <n v="6302"/>
    <n v="1343667"/>
    <n v="183827"/>
    <n v="890.4"/>
    <n v="0"/>
    <n v="8.48"/>
    <n v="0"/>
    <n v="0"/>
    <n v="0"/>
  </r>
  <r>
    <x v="339"/>
    <n v="100048"/>
    <n v="145821"/>
    <n v="245870"/>
    <n v="728.5"/>
    <n v="3050636"/>
    <n v="1.2649999999999999"/>
    <n v="6556353"/>
    <n v="31.35"/>
    <n v="-66.94"/>
    <n v="80.19"/>
    <n v="77.12"/>
    <n v="80.33"/>
    <n v="0.78"/>
    <n v="5923"/>
    <n v="80.95"/>
    <n v="0.73"/>
    <n v="6326"/>
    <n v="1355157"/>
    <n v="183996"/>
    <n v="890.9"/>
    <n v="0"/>
    <n v="8.51"/>
    <n v="0"/>
    <n v="0"/>
    <n v="0"/>
  </r>
  <r>
    <x v="340"/>
    <n v="100048"/>
    <n v="144364"/>
    <n v="244413"/>
    <n v="728.5"/>
    <n v="3050636"/>
    <n v="1.2729999999999999"/>
    <n v="6556514"/>
    <n v="31.37"/>
    <n v="-66.819999999999993"/>
    <n v="80.260000000000005"/>
    <n v="77.31"/>
    <n v="80.400000000000006"/>
    <n v="0.77"/>
    <n v="5947"/>
    <n v="81.02"/>
    <n v="0.72"/>
    <n v="6350"/>
    <n v="1366693"/>
    <n v="184162"/>
    <n v="891.4"/>
    <n v="0"/>
    <n v="8.5399999999999991"/>
    <n v="0"/>
    <n v="0"/>
    <n v="0"/>
  </r>
  <r>
    <x v="341"/>
    <n v="100048"/>
    <n v="142907"/>
    <n v="242956"/>
    <n v="728.5"/>
    <n v="3050636"/>
    <n v="1.28"/>
    <n v="6556674"/>
    <n v="31.38"/>
    <n v="-66.7"/>
    <n v="80.34"/>
    <n v="77.5"/>
    <n v="80.47"/>
    <n v="0.76"/>
    <n v="5971"/>
    <n v="81.08"/>
    <n v="0.71"/>
    <n v="6374"/>
    <n v="1378276"/>
    <n v="184328"/>
    <n v="891.9"/>
    <n v="0"/>
    <n v="8.57"/>
    <n v="0"/>
    <n v="0"/>
    <n v="0"/>
  </r>
  <r>
    <x v="342"/>
    <n v="100048"/>
    <n v="141450"/>
    <n v="241499"/>
    <n v="728.5"/>
    <n v="3050636"/>
    <n v="1.288"/>
    <n v="6556832"/>
    <n v="31.4"/>
    <n v="-66.58"/>
    <n v="80.41"/>
    <n v="77.7"/>
    <n v="80.540000000000006"/>
    <n v="0.75"/>
    <n v="5996"/>
    <n v="81.14"/>
    <n v="0.71"/>
    <n v="6399"/>
    <n v="1389906"/>
    <n v="184492"/>
    <n v="892.4"/>
    <n v="0"/>
    <n v="8.6"/>
    <n v="0"/>
    <n v="0"/>
    <n v="0"/>
  </r>
  <r>
    <x v="343"/>
    <n v="100048"/>
    <n v="139993"/>
    <n v="240042"/>
    <n v="728.5"/>
    <n v="3050636"/>
    <n v="1.296"/>
    <n v="6556989"/>
    <n v="31.42"/>
    <n v="-66.459999999999994"/>
    <n v="80.48"/>
    <n v="77.89"/>
    <n v="80.61"/>
    <n v="0.74"/>
    <n v="6020"/>
    <n v="81.209999999999994"/>
    <n v="0.7"/>
    <n v="6423"/>
    <n v="1401583"/>
    <n v="184654"/>
    <n v="892.9"/>
    <n v="0"/>
    <n v="8.6300000000000008"/>
    <n v="0"/>
    <n v="0"/>
    <n v="0"/>
  </r>
  <r>
    <x v="344"/>
    <n v="100048"/>
    <n v="138536"/>
    <n v="238585"/>
    <n v="728.5"/>
    <n v="3050636"/>
    <n v="1.304"/>
    <n v="6557144"/>
    <n v="31.44"/>
    <n v="-66.34"/>
    <n v="80.55"/>
    <n v="78.09"/>
    <n v="80.69"/>
    <n v="0.73"/>
    <n v="6045"/>
    <n v="81.27"/>
    <n v="0.69"/>
    <n v="6448"/>
    <n v="1413307"/>
    <n v="184816"/>
    <n v="893.4"/>
    <n v="0"/>
    <n v="8.66"/>
    <n v="0"/>
    <n v="0"/>
    <n v="0"/>
  </r>
  <r>
    <x v="345"/>
    <n v="100048"/>
    <n v="137079"/>
    <n v="237128"/>
    <n v="728.5"/>
    <n v="3050636"/>
    <n v="1.3120000000000001"/>
    <n v="6557299"/>
    <n v="31.45"/>
    <n v="-66.22"/>
    <n v="80.62"/>
    <n v="78.28"/>
    <n v="80.760000000000005"/>
    <n v="0.73"/>
    <n v="6070"/>
    <n v="81.34"/>
    <n v="0.68"/>
    <n v="6473"/>
    <n v="1425080"/>
    <n v="184976"/>
    <n v="893.9"/>
    <n v="0"/>
    <n v="8.69"/>
    <n v="0"/>
    <n v="0"/>
    <n v="0"/>
  </r>
  <r>
    <x v="346"/>
    <n v="100048"/>
    <n v="135622"/>
    <n v="235671"/>
    <n v="728.5"/>
    <n v="3050636"/>
    <n v="1.32"/>
    <n v="6557452"/>
    <n v="31.47"/>
    <n v="-66.09"/>
    <n v="80.7"/>
    <n v="78.48"/>
    <n v="80.83"/>
    <n v="0.72"/>
    <n v="6095"/>
    <n v="81.400000000000006"/>
    <n v="0.67"/>
    <n v="6498"/>
    <n v="1436901"/>
    <n v="185135"/>
    <n v="894.4"/>
    <n v="0"/>
    <n v="8.73"/>
    <n v="0"/>
    <n v="0"/>
    <n v="0"/>
  </r>
  <r>
    <x v="347"/>
    <n v="100048"/>
    <n v="134165"/>
    <n v="234213"/>
    <n v="728.5"/>
    <n v="3050636"/>
    <n v="1.3280000000000001"/>
    <n v="6557605"/>
    <n v="31.49"/>
    <n v="-65.97"/>
    <n v="80.77"/>
    <n v="78.67"/>
    <n v="80.900000000000006"/>
    <n v="0.71"/>
    <n v="6121"/>
    <n v="81.47"/>
    <n v="0.67"/>
    <n v="6524"/>
    <n v="1448771"/>
    <n v="185293"/>
    <n v="894.9"/>
    <n v="0"/>
    <n v="8.76"/>
    <n v="0"/>
    <n v="0"/>
    <n v="0"/>
  </r>
  <r>
    <x v="348"/>
    <n v="100048"/>
    <n v="132708"/>
    <n v="232756"/>
    <n v="728.5"/>
    <n v="3050636"/>
    <n v="1.3360000000000001"/>
    <n v="6557756"/>
    <n v="31.5"/>
    <n v="-65.849999999999994"/>
    <n v="80.84"/>
    <n v="78.86"/>
    <n v="80.98"/>
    <n v="0.7"/>
    <n v="6146"/>
    <n v="81.540000000000006"/>
    <n v="0.66"/>
    <n v="6549"/>
    <n v="1460690"/>
    <n v="185450"/>
    <n v="895.3"/>
    <n v="0"/>
    <n v="8.7899999999999991"/>
    <n v="0"/>
    <n v="0"/>
    <n v="0"/>
  </r>
  <r>
    <x v="349"/>
    <n v="100048"/>
    <n v="131251"/>
    <n v="231299"/>
    <n v="728.5"/>
    <n v="3050636"/>
    <n v="1.345"/>
    <n v="6557907"/>
    <n v="31.52"/>
    <n v="-65.72"/>
    <n v="80.91"/>
    <n v="79.06"/>
    <n v="81.05"/>
    <n v="0.7"/>
    <n v="6172"/>
    <n v="81.599999999999994"/>
    <n v="0.66"/>
    <n v="6575"/>
    <n v="1472658"/>
    <n v="185606"/>
    <n v="895.8"/>
    <n v="0"/>
    <n v="8.82"/>
    <n v="0"/>
    <n v="0"/>
    <n v="0"/>
  </r>
  <r>
    <x v="350"/>
    <n v="100048"/>
    <n v="129794"/>
    <n v="229842"/>
    <n v="728.5"/>
    <n v="3050636"/>
    <n v="1.353"/>
    <n v="6558057"/>
    <n v="31.54"/>
    <n v="-65.599999999999994"/>
    <n v="80.989999999999995"/>
    <n v="79.25"/>
    <n v="81.13"/>
    <n v="0.69"/>
    <n v="6197"/>
    <n v="81.67"/>
    <n v="0.65"/>
    <n v="6600"/>
    <n v="1484677"/>
    <n v="185762"/>
    <n v="896.3"/>
    <n v="0"/>
    <n v="8.85"/>
    <n v="0"/>
    <n v="0"/>
    <n v="0"/>
  </r>
  <r>
    <x v="351"/>
    <n v="100048"/>
    <n v="128337"/>
    <n v="228385"/>
    <n v="728.5"/>
    <n v="3050636"/>
    <n v="1.3620000000000001"/>
    <n v="6558206"/>
    <n v="31.55"/>
    <n v="-65.47"/>
    <n v="81.06"/>
    <n v="79.45"/>
    <n v="81.2"/>
    <n v="0.69"/>
    <n v="6223"/>
    <n v="81.739999999999995"/>
    <n v="0.64"/>
    <n v="6626"/>
    <n v="1496745"/>
    <n v="185917"/>
    <n v="896.7"/>
    <n v="0"/>
    <n v="8.89"/>
    <n v="0"/>
    <n v="0"/>
    <n v="0"/>
  </r>
  <r>
    <x v="352"/>
    <n v="100048"/>
    <n v="126880"/>
    <n v="226928"/>
    <n v="728.5"/>
    <n v="3050636"/>
    <n v="1.371"/>
    <n v="6558355"/>
    <n v="31.57"/>
    <n v="-65.34"/>
    <n v="81.14"/>
    <n v="79.64"/>
    <n v="81.27"/>
    <n v="0.68"/>
    <n v="6250"/>
    <n v="81.81"/>
    <n v="0.64"/>
    <n v="6653"/>
    <n v="1508863"/>
    <n v="186071"/>
    <n v="897.2"/>
    <n v="0"/>
    <n v="8.92"/>
    <n v="0"/>
    <n v="0"/>
    <n v="0"/>
  </r>
  <r>
    <x v="353"/>
    <n v="100048"/>
    <n v="125423"/>
    <n v="225471"/>
    <n v="728.5"/>
    <n v="3050636"/>
    <n v="1.38"/>
    <n v="6558503"/>
    <n v="31.59"/>
    <n v="-65.22"/>
    <n v="81.209999999999994"/>
    <n v="79.84"/>
    <n v="81.349999999999994"/>
    <n v="0.68"/>
    <n v="6276"/>
    <n v="81.88"/>
    <n v="0.64"/>
    <n v="6679"/>
    <n v="1521032"/>
    <n v="186225"/>
    <n v="897.6"/>
    <n v="0"/>
    <n v="8.9499999999999993"/>
    <n v="0"/>
    <n v="0"/>
    <n v="0"/>
  </r>
  <r>
    <x v="354"/>
    <n v="100048"/>
    <n v="123966"/>
    <n v="224014"/>
    <n v="728.5"/>
    <n v="3050636"/>
    <n v="1.389"/>
    <n v="6558652"/>
    <n v="31.6"/>
    <n v="-65.09"/>
    <n v="81.290000000000006"/>
    <n v="80.03"/>
    <n v="81.42"/>
    <n v="0.67"/>
    <n v="6303"/>
    <n v="81.94"/>
    <n v="0.63"/>
    <n v="6706"/>
    <n v="1533253"/>
    <n v="186379"/>
    <n v="898.1"/>
    <n v="0"/>
    <n v="8.99"/>
    <n v="0"/>
    <n v="0"/>
    <n v="0"/>
  </r>
  <r>
    <x v="355"/>
    <n v="100048"/>
    <n v="122509"/>
    <n v="222557"/>
    <n v="728.5"/>
    <n v="3050636"/>
    <n v="1.3979999999999999"/>
    <n v="6558800"/>
    <n v="31.62"/>
    <n v="-64.959999999999994"/>
    <n v="81.36"/>
    <n v="80.22"/>
    <n v="81.5"/>
    <n v="0.67"/>
    <n v="6329"/>
    <n v="82.01"/>
    <n v="0.63"/>
    <n v="6732"/>
    <n v="1545525"/>
    <n v="186532"/>
    <n v="898.5"/>
    <n v="0"/>
    <n v="9.02"/>
    <n v="0"/>
    <n v="0"/>
    <n v="0"/>
  </r>
  <r>
    <x v="356"/>
    <n v="100048"/>
    <n v="121052"/>
    <n v="221100"/>
    <n v="728.5"/>
    <n v="3050636"/>
    <n v="1.407"/>
    <n v="6558947"/>
    <n v="31.64"/>
    <n v="-64.83"/>
    <n v="81.44"/>
    <n v="80.42"/>
    <n v="81.58"/>
    <n v="0.67"/>
    <n v="6356"/>
    <n v="82.08"/>
    <n v="0.63"/>
    <n v="6759"/>
    <n v="1557849"/>
    <n v="186685"/>
    <n v="899"/>
    <n v="0"/>
    <n v="9.06"/>
    <n v="0"/>
    <n v="0"/>
    <n v="0"/>
  </r>
  <r>
    <x v="357"/>
    <n v="100048"/>
    <n v="119595"/>
    <n v="219643"/>
    <n v="728.5"/>
    <n v="3050636"/>
    <n v="1.4159999999999999"/>
    <n v="6559095"/>
    <n v="31.65"/>
    <n v="-64.7"/>
    <n v="81.52"/>
    <n v="80.61"/>
    <n v="81.650000000000006"/>
    <n v="0.66"/>
    <n v="6383"/>
    <n v="82.15"/>
    <n v="0.62"/>
    <n v="6787"/>
    <n v="1570225"/>
    <n v="186839"/>
    <n v="899.4"/>
    <n v="0"/>
    <n v="9.09"/>
    <n v="0"/>
    <n v="0"/>
    <n v="0"/>
  </r>
  <r>
    <x v="358"/>
    <n v="100048"/>
    <n v="118138"/>
    <n v="218186"/>
    <n v="728.5"/>
    <n v="3050636"/>
    <n v="1.4259999999999999"/>
    <n v="6559243"/>
    <n v="31.67"/>
    <n v="-64.569999999999993"/>
    <n v="81.59"/>
    <n v="80.81"/>
    <n v="81.73"/>
    <n v="0.66"/>
    <n v="6411"/>
    <n v="82.22"/>
    <n v="0.62"/>
    <n v="6814"/>
    <n v="1582654"/>
    <n v="186992"/>
    <n v="899.8"/>
    <n v="0"/>
    <n v="9.1300000000000008"/>
    <n v="0"/>
    <n v="0"/>
    <n v="0"/>
  </r>
  <r>
    <x v="359"/>
    <n v="100048"/>
    <n v="116681"/>
    <n v="216729"/>
    <n v="728.5"/>
    <n v="3050636"/>
    <n v="1.4350000000000001"/>
    <n v="6559391"/>
    <n v="31.68"/>
    <n v="-64.44"/>
    <n v="81.67"/>
    <n v="81"/>
    <n v="81.81"/>
    <n v="0.66"/>
    <n v="6438"/>
    <n v="82.29"/>
    <n v="0.62"/>
    <n v="6841"/>
    <n v="1595135"/>
    <n v="187145"/>
    <n v="900.3"/>
    <n v="0"/>
    <n v="9.16"/>
    <n v="0"/>
    <n v="0"/>
    <n v="0"/>
  </r>
  <r>
    <x v="360"/>
    <n v="100048"/>
    <n v="115224"/>
    <n v="215272"/>
    <n v="728.5"/>
    <n v="3050636"/>
    <n v="1.4450000000000001"/>
    <n v="6559540"/>
    <n v="31.7"/>
    <n v="-64.31"/>
    <n v="81.75"/>
    <n v="81.2"/>
    <n v="81.88"/>
    <n v="0.66"/>
    <n v="6466"/>
    <n v="82.36"/>
    <n v="0.62"/>
    <n v="6869"/>
    <n v="1607671"/>
    <n v="187299"/>
    <n v="900.7"/>
    <n v="0"/>
    <n v="9.1999999999999993"/>
    <n v="0"/>
    <n v="0"/>
    <n v="0"/>
  </r>
  <r>
    <x v="361"/>
    <n v="100048"/>
    <n v="115063"/>
    <n v="215112"/>
    <n v="728.5"/>
    <n v="3050636"/>
    <n v="1.446"/>
    <n v="6559556"/>
    <n v="31.7"/>
    <n v="-64.3"/>
    <n v="81.75"/>
    <n v="81.22"/>
    <n v="81.89"/>
    <n v="0.66"/>
    <n v="6469"/>
    <n v="82.37"/>
    <n v="0.62"/>
    <n v="6872"/>
    <n v="1609053"/>
    <n v="187316"/>
    <n v="900.8"/>
    <n v="0"/>
    <n v="9.1999999999999993"/>
    <n v="0"/>
    <n v="0"/>
    <n v="0"/>
  </r>
  <r>
    <x v="362"/>
    <n v="100048"/>
    <n v="113606"/>
    <n v="213654"/>
    <n v="0"/>
    <n v="29790"/>
    <n v="1.4E-2"/>
    <n v="6559613"/>
    <n v="31.71"/>
    <n v="-64.25"/>
    <n v="81.790000000000006"/>
    <n v="81.290000000000006"/>
    <n v="81.92"/>
    <n v="0.64"/>
    <n v="6469"/>
    <n v="82.4"/>
    <n v="0.61"/>
    <n v="6873"/>
    <n v="1613954"/>
    <n v="187375"/>
    <n v="900.9"/>
    <n v="0"/>
    <n v="9.1999999999999993"/>
    <n v="0"/>
    <n v="0"/>
    <n v="0"/>
  </r>
  <r>
    <x v="363"/>
    <n v="59642"/>
    <n v="107095"/>
    <n v="166737"/>
    <n v="0"/>
    <n v="29790"/>
    <n v="1.7999999999999999E-2"/>
    <n v="6559685"/>
    <n v="31.72"/>
    <n v="-64.180000000000007"/>
    <n v="81.819999999999993"/>
    <n v="81.39"/>
    <n v="81.96"/>
    <n v="0.63"/>
    <n v="6470"/>
    <n v="82.44"/>
    <n v="0.59"/>
    <n v="6873"/>
    <n v="1620238"/>
    <n v="187450"/>
    <n v="901.2"/>
    <n v="0"/>
    <n v="9.1999999999999993"/>
    <n v="0"/>
    <n v="0"/>
    <n v="0"/>
  </r>
  <r>
    <x v="364"/>
    <n v="59615"/>
    <n v="107095"/>
    <n v="166711"/>
    <n v="0"/>
    <n v="29790"/>
    <n v="1.7999999999999999E-2"/>
    <n v="6559822"/>
    <n v="31.73"/>
    <n v="-64.05"/>
    <n v="81.900000000000006"/>
    <n v="80.98"/>
    <n v="82.04"/>
    <n v="0.59"/>
    <n v="6470"/>
    <n v="82.51"/>
    <n v="0.56000000000000005"/>
    <n v="6873"/>
    <n v="1632807"/>
    <n v="187592"/>
    <n v="901.6"/>
    <n v="0"/>
    <n v="9.19"/>
    <n v="0"/>
    <n v="0"/>
    <n v="0"/>
  </r>
  <r>
    <x v="365"/>
    <n v="59602"/>
    <n v="106711"/>
    <n v="166314"/>
    <n v="213.4"/>
    <n v="901223"/>
    <n v="0.55300000000000005"/>
    <n v="6559953"/>
    <n v="31.75"/>
    <n v="-63.92"/>
    <n v="81.98"/>
    <n v="80.56"/>
    <n v="82.12"/>
    <n v="0.56999999999999995"/>
    <n v="6479"/>
    <n v="82.58"/>
    <n v="0.53"/>
    <n v="6882"/>
    <n v="1645384"/>
    <n v="187728"/>
    <n v="901.9"/>
    <n v="0"/>
    <n v="9.1999999999999993"/>
    <n v="0"/>
    <n v="0"/>
    <n v="0"/>
  </r>
  <r>
    <x v="366"/>
    <n v="59602"/>
    <n v="106284"/>
    <n v="165887"/>
    <n v="213.4"/>
    <n v="901223"/>
    <n v="0.55400000000000005"/>
    <n v="6560079"/>
    <n v="31.76"/>
    <n v="-63.79"/>
    <n v="82.06"/>
    <n v="80.150000000000006"/>
    <n v="82.2"/>
    <n v="0.55000000000000004"/>
    <n v="6490"/>
    <n v="82.66"/>
    <n v="0.51"/>
    <n v="6893"/>
    <n v="1657980"/>
    <n v="187859"/>
    <n v="902.3"/>
    <n v="0"/>
    <n v="9.2100000000000009"/>
    <n v="0"/>
    <n v="0"/>
    <n v="0"/>
  </r>
  <r>
    <x v="367"/>
    <n v="59602"/>
    <n v="105858"/>
    <n v="165460"/>
    <n v="213.4"/>
    <n v="901223"/>
    <n v="0.55500000000000005"/>
    <n v="6560200"/>
    <n v="31.78"/>
    <n v="-63.65"/>
    <n v="82.14"/>
    <n v="79.73"/>
    <n v="82.27"/>
    <n v="0.53"/>
    <n v="6500"/>
    <n v="82.73"/>
    <n v="0.5"/>
    <n v="6903"/>
    <n v="1670597"/>
    <n v="187986"/>
    <n v="902.7"/>
    <n v="0"/>
    <n v="9.23"/>
    <n v="0"/>
    <n v="0"/>
    <n v="0"/>
  </r>
  <r>
    <x v="368"/>
    <n v="59602"/>
    <n v="105431"/>
    <n v="165033"/>
    <n v="213.4"/>
    <n v="901223"/>
    <n v="0.55700000000000005"/>
    <n v="6560318"/>
    <n v="31.79"/>
    <n v="-63.52"/>
    <n v="82.22"/>
    <n v="79.319999999999993"/>
    <n v="82.35"/>
    <n v="0.51"/>
    <n v="6511"/>
    <n v="82.8"/>
    <n v="0.48"/>
    <n v="6914"/>
    <n v="1683235"/>
    <n v="188109"/>
    <n v="903"/>
    <n v="0"/>
    <n v="9.24"/>
    <n v="0"/>
    <n v="0"/>
    <n v="0"/>
  </r>
  <r>
    <x v="369"/>
    <n v="59575"/>
    <n v="105004"/>
    <n v="164579"/>
    <n v="213.4"/>
    <n v="901223"/>
    <n v="0.55800000000000005"/>
    <n v="6560431"/>
    <n v="31.81"/>
    <n v="-63.39"/>
    <n v="82.29"/>
    <n v="78.91"/>
    <n v="82.43"/>
    <n v="0.49"/>
    <n v="6521"/>
    <n v="82.87"/>
    <n v="0.46"/>
    <n v="6924"/>
    <n v="1695892"/>
    <n v="188227"/>
    <n v="903.3"/>
    <n v="0"/>
    <n v="9.25"/>
    <n v="0"/>
    <n v="0"/>
    <n v="0"/>
  </r>
  <r>
    <x v="370"/>
    <n v="59575"/>
    <n v="104577"/>
    <n v="164152"/>
    <n v="213.4"/>
    <n v="901223"/>
    <n v="0.56000000000000005"/>
    <n v="6560541"/>
    <n v="31.82"/>
    <n v="-63.26"/>
    <n v="82.37"/>
    <n v="78.489999999999995"/>
    <n v="82.51"/>
    <n v="0.47"/>
    <n v="6532"/>
    <n v="82.95"/>
    <n v="0.45"/>
    <n v="6935"/>
    <n v="1708570"/>
    <n v="188342"/>
    <n v="903.7"/>
    <n v="0"/>
    <n v="9.26"/>
    <n v="0"/>
    <n v="0"/>
    <n v="0"/>
  </r>
  <r>
    <x v="371"/>
    <n v="59575"/>
    <n v="104150"/>
    <n v="163726"/>
    <n v="213.4"/>
    <n v="901223"/>
    <n v="0.56100000000000005"/>
    <n v="6560648"/>
    <n v="31.84"/>
    <n v="-63.12"/>
    <n v="82.45"/>
    <n v="78.08"/>
    <n v="82.59"/>
    <n v="0.46"/>
    <n v="6542"/>
    <n v="83.02"/>
    <n v="0.43"/>
    <n v="6946"/>
    <n v="1721269"/>
    <n v="188454"/>
    <n v="904"/>
    <n v="0"/>
    <n v="9.27"/>
    <n v="0"/>
    <n v="0"/>
    <n v="0"/>
  </r>
  <r>
    <x v="372"/>
    <n v="59575"/>
    <n v="103723"/>
    <n v="163299"/>
    <n v="213.4"/>
    <n v="901223"/>
    <n v="0.56299999999999994"/>
    <n v="6560751"/>
    <n v="31.85"/>
    <n v="-62.99"/>
    <n v="82.53"/>
    <n v="77.66"/>
    <n v="82.67"/>
    <n v="0.45"/>
    <n v="6553"/>
    <n v="83.1"/>
    <n v="0.42"/>
    <n v="6956"/>
    <n v="1733988"/>
    <n v="188562"/>
    <n v="904.3"/>
    <n v="0"/>
    <n v="9.2899999999999991"/>
    <n v="0"/>
    <n v="0"/>
    <n v="0"/>
  </r>
  <r>
    <x v="373"/>
    <n v="59575"/>
    <n v="103297"/>
    <n v="162872"/>
    <n v="213.4"/>
    <n v="901223"/>
    <n v="0.56399999999999995"/>
    <n v="6560852"/>
    <n v="31.87"/>
    <n v="-62.85"/>
    <n v="82.61"/>
    <n v="77.25"/>
    <n v="82.75"/>
    <n v="0.43"/>
    <n v="6564"/>
    <n v="83.17"/>
    <n v="0.41"/>
    <n v="6967"/>
    <n v="1746727"/>
    <n v="188668"/>
    <n v="904.6"/>
    <n v="0"/>
    <n v="9.3000000000000007"/>
    <n v="0"/>
    <n v="0"/>
    <n v="0"/>
  </r>
  <r>
    <x v="374"/>
    <n v="59575"/>
    <n v="102870"/>
    <n v="162445"/>
    <n v="213.4"/>
    <n v="901223"/>
    <n v="0.56599999999999995"/>
    <n v="6560950"/>
    <n v="31.88"/>
    <n v="-62.72"/>
    <n v="82.69"/>
    <n v="77.47"/>
    <n v="82.83"/>
    <n v="0.42"/>
    <n v="6574"/>
    <n v="83.24"/>
    <n v="0.4"/>
    <n v="6978"/>
    <n v="1759487"/>
    <n v="188771"/>
    <n v="904.8"/>
    <n v="0"/>
    <n v="9.31"/>
    <n v="0"/>
    <n v="0"/>
    <n v="0"/>
  </r>
  <r>
    <x v="375"/>
    <n v="59575"/>
    <n v="102443"/>
    <n v="162018"/>
    <n v="213.4"/>
    <n v="901223"/>
    <n v="0.56699999999999995"/>
    <n v="6561046"/>
    <n v="31.9"/>
    <n v="-62.59"/>
    <n v="82.77"/>
    <n v="77.7"/>
    <n v="82.91"/>
    <n v="0.41"/>
    <n v="6585"/>
    <n v="83.32"/>
    <n v="0.39"/>
    <n v="6988"/>
    <n v="1772268"/>
    <n v="188871"/>
    <n v="905.1"/>
    <n v="0"/>
    <n v="9.32"/>
    <n v="0"/>
    <n v="0"/>
    <n v="0"/>
  </r>
  <r>
    <x v="376"/>
    <n v="59575"/>
    <n v="102016"/>
    <n v="161591"/>
    <n v="213.4"/>
    <n v="901223"/>
    <n v="0.56899999999999995"/>
    <n v="6561139"/>
    <n v="31.91"/>
    <n v="-62.45"/>
    <n v="82.85"/>
    <n v="77.92"/>
    <n v="82.99"/>
    <n v="0.4"/>
    <n v="6596"/>
    <n v="83.39"/>
    <n v="0.38"/>
    <n v="6999"/>
    <n v="1785069"/>
    <n v="188969"/>
    <n v="905.4"/>
    <n v="0"/>
    <n v="9.34"/>
    <n v="0"/>
    <n v="0"/>
    <n v="0"/>
  </r>
  <r>
    <x v="377"/>
    <n v="59575"/>
    <n v="101589"/>
    <n v="161165"/>
    <n v="213.4"/>
    <n v="901223"/>
    <n v="0.56999999999999995"/>
    <n v="6561230"/>
    <n v="31.92"/>
    <n v="-62.32"/>
    <n v="82.93"/>
    <n v="78.14"/>
    <n v="83.07"/>
    <n v="0.39"/>
    <n v="6607"/>
    <n v="83.47"/>
    <n v="0.36"/>
    <n v="7010"/>
    <n v="1797891"/>
    <n v="189064"/>
    <n v="905.6"/>
    <n v="0"/>
    <n v="9.35"/>
    <n v="0"/>
    <n v="0"/>
    <n v="0"/>
  </r>
  <r>
    <x v="378"/>
    <n v="59575"/>
    <n v="101162"/>
    <n v="160738"/>
    <n v="213.4"/>
    <n v="901223"/>
    <n v="0.57199999999999995"/>
    <n v="6561318"/>
    <n v="31.94"/>
    <n v="-62.18"/>
    <n v="83.01"/>
    <n v="78.37"/>
    <n v="83.15"/>
    <n v="0.38"/>
    <n v="6618"/>
    <n v="83.54"/>
    <n v="0.35"/>
    <n v="7021"/>
    <n v="1810734"/>
    <n v="189157"/>
    <n v="905.9"/>
    <n v="0"/>
    <n v="9.36"/>
    <n v="0"/>
    <n v="0"/>
    <n v="0"/>
  </r>
  <r>
    <x v="379"/>
    <n v="59575"/>
    <n v="100736"/>
    <n v="160311"/>
    <n v="213.4"/>
    <n v="901223"/>
    <n v="0.57299999999999995"/>
    <n v="6561403"/>
    <n v="31.95"/>
    <n v="-62.05"/>
    <n v="83.09"/>
    <n v="78.59"/>
    <n v="83.23"/>
    <n v="0.36"/>
    <n v="6629"/>
    <n v="83.62"/>
    <n v="0.34"/>
    <n v="7032"/>
    <n v="1823598"/>
    <n v="189247"/>
    <n v="906.1"/>
    <n v="0"/>
    <n v="9.3699999999999992"/>
    <n v="0"/>
    <n v="0"/>
    <n v="0"/>
  </r>
  <r>
    <x v="380"/>
    <n v="59575"/>
    <n v="100309"/>
    <n v="159884"/>
    <n v="213.4"/>
    <n v="901223"/>
    <n v="0.57499999999999996"/>
    <n v="6561486"/>
    <n v="31.97"/>
    <n v="-61.91"/>
    <n v="83.17"/>
    <n v="78.81"/>
    <n v="83.31"/>
    <n v="0.35"/>
    <n v="6639"/>
    <n v="83.69"/>
    <n v="0.33"/>
    <n v="7043"/>
    <n v="1836483"/>
    <n v="189335"/>
    <n v="906.4"/>
    <n v="0"/>
    <n v="9.39"/>
    <n v="0"/>
    <n v="0"/>
    <n v="0"/>
  </r>
  <r>
    <x v="381"/>
    <n v="59575"/>
    <n v="99882"/>
    <n v="159457"/>
    <n v="213.4"/>
    <n v="901223"/>
    <n v="0.57599999999999996"/>
    <n v="6561567"/>
    <n v="31.98"/>
    <n v="-61.78"/>
    <n v="83.25"/>
    <n v="79.040000000000006"/>
    <n v="83.39"/>
    <n v="0.34"/>
    <n v="6650"/>
    <n v="83.77"/>
    <n v="0.32"/>
    <n v="7054"/>
    <n v="1849390"/>
    <n v="189420"/>
    <n v="906.6"/>
    <n v="0"/>
    <n v="9.4"/>
    <n v="0"/>
    <n v="0"/>
    <n v="0"/>
  </r>
  <r>
    <x v="382"/>
    <n v="59575"/>
    <n v="99455"/>
    <n v="159030"/>
    <n v="213.4"/>
    <n v="901223"/>
    <n v="0.57799999999999996"/>
    <n v="6561645"/>
    <n v="31.99"/>
    <n v="-61.64"/>
    <n v="83.33"/>
    <n v="79.260000000000005"/>
    <n v="83.47"/>
    <n v="0.33"/>
    <n v="6661"/>
    <n v="83.85"/>
    <n v="0.31"/>
    <n v="7065"/>
    <n v="1862317"/>
    <n v="189503"/>
    <n v="906.8"/>
    <n v="0"/>
    <n v="9.41"/>
    <n v="0"/>
    <n v="0"/>
    <n v="0"/>
  </r>
  <r>
    <x v="383"/>
    <n v="59575"/>
    <n v="99028"/>
    <n v="158604"/>
    <n v="213.4"/>
    <n v="901223"/>
    <n v="0.57899999999999996"/>
    <n v="6561721"/>
    <n v="32.01"/>
    <n v="-61.5"/>
    <n v="83.42"/>
    <n v="79.48"/>
    <n v="83.55"/>
    <n v="0.32"/>
    <n v="6673"/>
    <n v="83.92"/>
    <n v="0.3"/>
    <n v="7076"/>
    <n v="1875266"/>
    <n v="189583"/>
    <n v="907"/>
    <n v="0"/>
    <n v="9.43"/>
    <n v="0"/>
    <n v="0"/>
    <n v="0"/>
  </r>
  <r>
    <x v="384"/>
    <n v="59575"/>
    <n v="98601"/>
    <n v="158177"/>
    <n v="213.4"/>
    <n v="901223"/>
    <n v="0.58099999999999996"/>
    <n v="6561795"/>
    <n v="32.020000000000003"/>
    <n v="-61.37"/>
    <n v="83.5"/>
    <n v="79.709999999999994"/>
    <n v="83.63"/>
    <n v="0.31"/>
    <n v="6684"/>
    <n v="84"/>
    <n v="0.28999999999999998"/>
    <n v="7087"/>
    <n v="1888236"/>
    <n v="189661"/>
    <n v="907.3"/>
    <n v="0"/>
    <n v="9.44"/>
    <n v="0"/>
    <n v="0"/>
    <n v="0"/>
  </r>
  <r>
    <x v="385"/>
    <n v="59575"/>
    <n v="98175"/>
    <n v="157750"/>
    <n v="213.4"/>
    <n v="901223"/>
    <n v="0.58299999999999996"/>
    <n v="6561866"/>
    <n v="32.03"/>
    <n v="-61.23"/>
    <n v="83.58"/>
    <n v="79.930000000000007"/>
    <n v="83.72"/>
    <n v="0.3"/>
    <n v="6695"/>
    <n v="84.07"/>
    <n v="0.28000000000000003"/>
    <n v="7098"/>
    <n v="1901227"/>
    <n v="189737"/>
    <n v="907.5"/>
    <n v="0"/>
    <n v="9.4499999999999993"/>
    <n v="0"/>
    <n v="0"/>
    <n v="0"/>
  </r>
  <r>
    <x v="386"/>
    <n v="59575"/>
    <n v="97748"/>
    <n v="157323"/>
    <n v="213.4"/>
    <n v="901223"/>
    <n v="0.58399999999999996"/>
    <n v="6561935"/>
    <n v="32.04"/>
    <n v="-61.09"/>
    <n v="83.66"/>
    <n v="80.150000000000006"/>
    <n v="83.8"/>
    <n v="0.28999999999999998"/>
    <n v="6706"/>
    <n v="84.15"/>
    <n v="0.27"/>
    <n v="7109"/>
    <n v="1914240"/>
    <n v="189810"/>
    <n v="907.7"/>
    <n v="0"/>
    <n v="9.4700000000000006"/>
    <n v="0"/>
    <n v="0"/>
    <n v="0"/>
  </r>
  <r>
    <x v="387"/>
    <n v="59575"/>
    <n v="97321"/>
    <n v="156896"/>
    <n v="213.4"/>
    <n v="901223"/>
    <n v="0.58599999999999997"/>
    <n v="6562002"/>
    <n v="32.06"/>
    <n v="-60.95"/>
    <n v="83.74"/>
    <n v="80.38"/>
    <n v="83.88"/>
    <n v="0.28000000000000003"/>
    <n v="6717"/>
    <n v="84.23"/>
    <n v="0.26"/>
    <n v="7121"/>
    <n v="1927275"/>
    <n v="189881"/>
    <n v="907.8"/>
    <n v="0"/>
    <n v="9.48"/>
    <n v="0"/>
    <n v="0"/>
    <n v="0"/>
  </r>
  <r>
    <x v="388"/>
    <n v="59575"/>
    <n v="96894"/>
    <n v="156469"/>
    <n v="213.4"/>
    <n v="901223"/>
    <n v="0.58699999999999997"/>
    <n v="6562066"/>
    <n v="32.07"/>
    <n v="-60.82"/>
    <n v="83.82"/>
    <n v="80.599999999999994"/>
    <n v="83.96"/>
    <n v="0.27"/>
    <n v="6728"/>
    <n v="84.3"/>
    <n v="0.25"/>
    <n v="7132"/>
    <n v="1940331"/>
    <n v="189949"/>
    <n v="908"/>
    <n v="0"/>
    <n v="9.5"/>
    <n v="0"/>
    <n v="0"/>
    <n v="0"/>
  </r>
  <r>
    <x v="389"/>
    <n v="59575"/>
    <n v="96467"/>
    <n v="156043"/>
    <n v="213.4"/>
    <n v="901223"/>
    <n v="0.58899999999999997"/>
    <n v="6562128"/>
    <n v="32.08"/>
    <n v="-60.68"/>
    <n v="83.91"/>
    <n v="80.819999999999993"/>
    <n v="84.04"/>
    <n v="0.26"/>
    <n v="6740"/>
    <n v="84.38"/>
    <n v="0.24"/>
    <n v="7143"/>
    <n v="1953409"/>
    <n v="190016"/>
    <n v="908.2"/>
    <n v="0"/>
    <n v="9.51"/>
    <n v="0"/>
    <n v="0"/>
    <n v="0"/>
  </r>
  <r>
    <x v="390"/>
    <n v="59575"/>
    <n v="96040"/>
    <n v="155616"/>
    <n v="213.4"/>
    <n v="901223"/>
    <n v="0.59099999999999997"/>
    <n v="6562188"/>
    <n v="32.090000000000003"/>
    <n v="-60.54"/>
    <n v="83.99"/>
    <n v="81.05"/>
    <n v="84.13"/>
    <n v="0.25"/>
    <n v="6751"/>
    <n v="84.46"/>
    <n v="0.24"/>
    <n v="7154"/>
    <n v="1966509"/>
    <n v="190080"/>
    <n v="908.4"/>
    <n v="0"/>
    <n v="9.52"/>
    <n v="0"/>
    <n v="0"/>
    <n v="0"/>
  </r>
  <r>
    <x v="391"/>
    <n v="59575"/>
    <n v="95614"/>
    <n v="155189"/>
    <n v="213.4"/>
    <n v="901223"/>
    <n v="0.59199999999999997"/>
    <n v="6562246"/>
    <n v="32.11"/>
    <n v="-60.4"/>
    <n v="84.07"/>
    <n v="81.27"/>
    <n v="84.21"/>
    <n v="0.24"/>
    <n v="6762"/>
    <n v="84.54"/>
    <n v="0.23"/>
    <n v="7166"/>
    <n v="1979631"/>
    <n v="190141"/>
    <n v="908.5"/>
    <n v="0"/>
    <n v="9.5399999999999991"/>
    <n v="0"/>
    <n v="0"/>
    <n v="0"/>
  </r>
  <r>
    <x v="392"/>
    <n v="59575"/>
    <n v="95187"/>
    <n v="154762"/>
    <n v="213.4"/>
    <n v="901223"/>
    <n v="0.59399999999999997"/>
    <n v="6562301"/>
    <n v="32.119999999999997"/>
    <n v="-60.26"/>
    <n v="84.15"/>
    <n v="81.5"/>
    <n v="84.29"/>
    <n v="0.23"/>
    <n v="6774"/>
    <n v="84.61"/>
    <n v="0.22"/>
    <n v="7177"/>
    <n v="1992775"/>
    <n v="190201"/>
    <n v="908.7"/>
    <n v="0"/>
    <n v="9.5500000000000007"/>
    <n v="0"/>
    <n v="0"/>
    <n v="0"/>
  </r>
  <r>
    <x v="393"/>
    <n v="59575"/>
    <n v="94760"/>
    <n v="154335"/>
    <n v="213.4"/>
    <n v="901223"/>
    <n v="0.59499999999999997"/>
    <n v="6562354"/>
    <n v="32.130000000000003"/>
    <n v="-60.12"/>
    <n v="84.24"/>
    <n v="81.72"/>
    <n v="84.37"/>
    <n v="0.22"/>
    <n v="6785"/>
    <n v="84.69"/>
    <n v="0.21"/>
    <n v="7189"/>
    <n v="2005941"/>
    <n v="190258"/>
    <n v="908.8"/>
    <n v="0"/>
    <n v="9.57"/>
    <n v="0"/>
    <n v="0"/>
    <n v="0"/>
  </r>
  <r>
    <x v="394"/>
    <n v="59575"/>
    <n v="94333"/>
    <n v="153908"/>
    <n v="213.4"/>
    <n v="901223"/>
    <n v="0.59699999999999998"/>
    <n v="6562405"/>
    <n v="32.14"/>
    <n v="-59.98"/>
    <n v="84.32"/>
    <n v="81.94"/>
    <n v="84.46"/>
    <n v="0.21"/>
    <n v="6797"/>
    <n v="84.77"/>
    <n v="0.2"/>
    <n v="7200"/>
    <n v="2019129"/>
    <n v="190313"/>
    <n v="909"/>
    <n v="0"/>
    <n v="9.58"/>
    <n v="0"/>
    <n v="0"/>
    <n v="0"/>
  </r>
  <r>
    <x v="395"/>
    <n v="59575"/>
    <n v="93906"/>
    <n v="153482"/>
    <n v="213.4"/>
    <n v="901223"/>
    <n v="0.59899999999999998"/>
    <n v="6562454"/>
    <n v="32.15"/>
    <n v="-59.84"/>
    <n v="84.4"/>
    <n v="82.17"/>
    <n v="84.54"/>
    <n v="0.2"/>
    <n v="6808"/>
    <n v="84.85"/>
    <n v="0.19"/>
    <n v="7212"/>
    <n v="2032340"/>
    <n v="190366"/>
    <n v="909.1"/>
    <n v="0"/>
    <n v="9.6"/>
    <n v="0"/>
    <n v="0"/>
    <n v="0"/>
  </r>
  <r>
    <x v="396"/>
    <n v="59575"/>
    <n v="93479"/>
    <n v="153055"/>
    <n v="213.4"/>
    <n v="901223"/>
    <n v="0.6"/>
    <n v="6562501"/>
    <n v="32.159999999999997"/>
    <n v="-59.7"/>
    <n v="84.49"/>
    <n v="82.39"/>
    <n v="84.62"/>
    <n v="0.19"/>
    <n v="6820"/>
    <n v="84.92"/>
    <n v="0.18"/>
    <n v="7223"/>
    <n v="2045573"/>
    <n v="190416"/>
    <n v="909.3"/>
    <n v="0"/>
    <n v="9.61"/>
    <n v="0"/>
    <n v="0"/>
    <n v="0"/>
  </r>
  <r>
    <x v="397"/>
    <n v="59575"/>
    <n v="93053"/>
    <n v="152628"/>
    <n v="213.4"/>
    <n v="901223"/>
    <n v="0.60199999999999998"/>
    <n v="6562546"/>
    <n v="32.17"/>
    <n v="-59.56"/>
    <n v="84.57"/>
    <n v="82.61"/>
    <n v="84.71"/>
    <n v="0.18"/>
    <n v="6832"/>
    <n v="85"/>
    <n v="0.17"/>
    <n v="7235"/>
    <n v="2058828"/>
    <n v="190465"/>
    <n v="909.4"/>
    <n v="0"/>
    <n v="9.6300000000000008"/>
    <n v="0"/>
    <n v="0"/>
    <n v="0"/>
  </r>
  <r>
    <x v="398"/>
    <n v="59575"/>
    <n v="92626"/>
    <n v="152201"/>
    <n v="213.4"/>
    <n v="901223"/>
    <n v="0.60399999999999998"/>
    <n v="6562589"/>
    <n v="32.19"/>
    <n v="-59.42"/>
    <n v="84.65"/>
    <n v="82.84"/>
    <n v="84.79"/>
    <n v="0.17"/>
    <n v="6843"/>
    <n v="85.08"/>
    <n v="0.16"/>
    <n v="7247"/>
    <n v="2072106"/>
    <n v="190511"/>
    <n v="909.5"/>
    <n v="0"/>
    <n v="9.64"/>
    <n v="0"/>
    <n v="0"/>
    <n v="0"/>
  </r>
  <r>
    <x v="399"/>
    <n v="59575"/>
    <n v="92199"/>
    <n v="151774"/>
    <n v="213.4"/>
    <n v="901223"/>
    <n v="0.60499999999999998"/>
    <n v="6562629"/>
    <n v="32.200000000000003"/>
    <n v="-59.28"/>
    <n v="84.74"/>
    <n v="83.06"/>
    <n v="84.87"/>
    <n v="0.17"/>
    <n v="6855"/>
    <n v="85.16"/>
    <n v="0.16"/>
    <n v="7258"/>
    <n v="2085407"/>
    <n v="190555"/>
    <n v="909.6"/>
    <n v="0"/>
    <n v="9.66"/>
    <n v="0"/>
    <n v="0"/>
    <n v="0"/>
  </r>
  <r>
    <x v="400"/>
    <n v="59575"/>
    <n v="91772"/>
    <n v="151347"/>
    <n v="213.4"/>
    <n v="901223"/>
    <n v="0.60699999999999998"/>
    <n v="6562668"/>
    <n v="32.21"/>
    <n v="-59.14"/>
    <n v="84.82"/>
    <n v="83.28"/>
    <n v="84.96"/>
    <n v="0.16"/>
    <n v="6867"/>
    <n v="85.24"/>
    <n v="0.15"/>
    <n v="7270"/>
    <n v="2098730"/>
    <n v="190597"/>
    <n v="909.7"/>
    <n v="0"/>
    <n v="9.67"/>
    <n v="0"/>
    <n v="0"/>
    <n v="0"/>
  </r>
  <r>
    <x v="401"/>
    <n v="59575"/>
    <n v="91345"/>
    <n v="150921"/>
    <n v="213.4"/>
    <n v="901223"/>
    <n v="0.60899999999999999"/>
    <n v="6562704"/>
    <n v="32.22"/>
    <n v="-59"/>
    <n v="84.91"/>
    <n v="83.51"/>
    <n v="85.04"/>
    <n v="0.15"/>
    <n v="6879"/>
    <n v="85.32"/>
    <n v="0.14000000000000001"/>
    <n v="7282"/>
    <n v="2112076"/>
    <n v="190637"/>
    <n v="909.8"/>
    <n v="0"/>
    <n v="9.69"/>
    <n v="0"/>
    <n v="0"/>
    <n v="0"/>
  </r>
  <r>
    <x v="402"/>
    <n v="59575"/>
    <n v="90918"/>
    <n v="150494"/>
    <n v="213.4"/>
    <n v="901223"/>
    <n v="0.61099999999999999"/>
    <n v="6562739"/>
    <n v="32.229999999999997"/>
    <n v="-58.86"/>
    <n v="84.99"/>
    <n v="83.73"/>
    <n v="85.13"/>
    <n v="0.14000000000000001"/>
    <n v="6890"/>
    <n v="85.4"/>
    <n v="0.13"/>
    <n v="7294"/>
    <n v="2125445"/>
    <n v="190675"/>
    <n v="909.9"/>
    <n v="0"/>
    <n v="9.7100000000000009"/>
    <n v="0"/>
    <n v="0"/>
    <n v="0"/>
  </r>
  <r>
    <x v="403"/>
    <n v="59575"/>
    <n v="90492"/>
    <n v="150067"/>
    <n v="213.4"/>
    <n v="901223"/>
    <n v="0.61199999999999999"/>
    <n v="6562771"/>
    <n v="32.24"/>
    <n v="-58.72"/>
    <n v="85.08"/>
    <n v="83.95"/>
    <n v="85.21"/>
    <n v="0.13"/>
    <n v="6902"/>
    <n v="85.48"/>
    <n v="0.12"/>
    <n v="7306"/>
    <n v="2138837"/>
    <n v="190711"/>
    <n v="910"/>
    <n v="0"/>
    <n v="9.7200000000000006"/>
    <n v="0"/>
    <n v="0"/>
    <n v="0"/>
  </r>
  <r>
    <x v="404"/>
    <n v="59575"/>
    <n v="90065"/>
    <n v="149640"/>
    <n v="213.4"/>
    <n v="901223"/>
    <n v="0.61399999999999999"/>
    <n v="6562802"/>
    <n v="32.25"/>
    <n v="-58.58"/>
    <n v="85.16"/>
    <n v="84.18"/>
    <n v="85.3"/>
    <n v="0.12"/>
    <n v="6914"/>
    <n v="85.56"/>
    <n v="0.12"/>
    <n v="7318"/>
    <n v="2152252"/>
    <n v="190745"/>
    <n v="910.1"/>
    <n v="0"/>
    <n v="9.74"/>
    <n v="0"/>
    <n v="0"/>
    <n v="0"/>
  </r>
  <r>
    <x v="405"/>
    <n v="59575"/>
    <n v="89638"/>
    <n v="149213"/>
    <n v="213.4"/>
    <n v="901223"/>
    <n v="0.61599999999999999"/>
    <n v="6562831"/>
    <n v="32.26"/>
    <n v="-58.43"/>
    <n v="85.24"/>
    <n v="84.4"/>
    <n v="85.38"/>
    <n v="0.11"/>
    <n v="6926"/>
    <n v="85.64"/>
    <n v="0.11"/>
    <n v="7330"/>
    <n v="2165690"/>
    <n v="190777"/>
    <n v="910.2"/>
    <n v="0"/>
    <n v="9.75"/>
    <n v="0"/>
    <n v="0"/>
    <n v="0"/>
  </r>
  <r>
    <x v="406"/>
    <n v="59575"/>
    <n v="89211"/>
    <n v="148786"/>
    <n v="213.4"/>
    <n v="901223"/>
    <n v="0.61799999999999999"/>
    <n v="6562857"/>
    <n v="32.270000000000003"/>
    <n v="-58.29"/>
    <n v="85.33"/>
    <n v="84.62"/>
    <n v="85.47"/>
    <n v="0.11"/>
    <n v="6938"/>
    <n v="85.72"/>
    <n v="0.1"/>
    <n v="7342"/>
    <n v="2179152"/>
    <n v="190807"/>
    <n v="910.3"/>
    <n v="0"/>
    <n v="9.77"/>
    <n v="0"/>
    <n v="0"/>
    <n v="0"/>
  </r>
  <r>
    <x v="407"/>
    <n v="59575"/>
    <n v="88784"/>
    <n v="148360"/>
    <n v="213.4"/>
    <n v="901223"/>
    <n v="0.61899999999999999"/>
    <n v="6562882"/>
    <n v="32.28"/>
    <n v="-58.15"/>
    <n v="85.42"/>
    <n v="84.85"/>
    <n v="85.55"/>
    <n v="0.1"/>
    <n v="6950"/>
    <n v="85.8"/>
    <n v="0.09"/>
    <n v="7354"/>
    <n v="2192636"/>
    <n v="190835"/>
    <n v="910.4"/>
    <n v="0"/>
    <n v="9.7899999999999991"/>
    <n v="0"/>
    <n v="0"/>
    <n v="0"/>
  </r>
  <r>
    <x v="408"/>
    <n v="59575"/>
    <n v="88357"/>
    <n v="147933"/>
    <n v="213.4"/>
    <n v="901223"/>
    <n v="0.621"/>
    <n v="6562905"/>
    <n v="32.29"/>
    <n v="-58"/>
    <n v="85.5"/>
    <n v="85.07"/>
    <n v="85.64"/>
    <n v="0.09"/>
    <n v="6962"/>
    <n v="85.88"/>
    <n v="0.09"/>
    <n v="7366"/>
    <n v="2206144"/>
    <n v="190862"/>
    <n v="910.4"/>
    <n v="0"/>
    <n v="9.8000000000000007"/>
    <n v="0"/>
    <n v="0"/>
    <n v="0"/>
  </r>
  <r>
    <x v="409"/>
    <n v="59575"/>
    <n v="87931"/>
    <n v="147506"/>
    <n v="213.4"/>
    <n v="901223"/>
    <n v="0.623"/>
    <n v="6562926"/>
    <n v="32.29"/>
    <n v="-57.86"/>
    <n v="85.59"/>
    <n v="85.17"/>
    <n v="85.72"/>
    <n v="0.08"/>
    <n v="6974"/>
    <n v="85.96"/>
    <n v="0.08"/>
    <n v="7378"/>
    <n v="2219676"/>
    <n v="190886"/>
    <n v="910.5"/>
    <n v="0"/>
    <n v="9.82"/>
    <n v="0"/>
    <n v="0"/>
    <n v="0"/>
  </r>
  <r>
    <x v="410"/>
    <n v="59575"/>
    <n v="87504"/>
    <n v="147079"/>
    <n v="213.4"/>
    <n v="901223"/>
    <n v="0.625"/>
    <n v="6562946"/>
    <n v="32.299999999999997"/>
    <n v="-57.72"/>
    <n v="85.67"/>
    <n v="85.26"/>
    <n v="85.81"/>
    <n v="0.08"/>
    <n v="6987"/>
    <n v="86.04"/>
    <n v="7.0000000000000007E-2"/>
    <n v="7390"/>
    <n v="2233231"/>
    <n v="190908"/>
    <n v="910.5"/>
    <n v="0"/>
    <n v="9.83"/>
    <n v="0"/>
    <n v="0"/>
    <n v="0"/>
  </r>
  <r>
    <x v="411"/>
    <n v="59575"/>
    <n v="87077"/>
    <n v="146652"/>
    <n v="213.4"/>
    <n v="901223"/>
    <n v="0.627"/>
    <n v="6562963"/>
    <n v="32.31"/>
    <n v="-57.57"/>
    <n v="85.76"/>
    <n v="85.36"/>
    <n v="85.89"/>
    <n v="7.0000000000000007E-2"/>
    <n v="6999"/>
    <n v="86.12"/>
    <n v="7.0000000000000007E-2"/>
    <n v="7402"/>
    <n v="2246809"/>
    <n v="190929"/>
    <n v="910.6"/>
    <n v="0"/>
    <n v="9.85"/>
    <n v="0"/>
    <n v="0"/>
    <n v="0"/>
  </r>
  <r>
    <x v="412"/>
    <n v="59575"/>
    <n v="86650"/>
    <n v="146225"/>
    <n v="213.4"/>
    <n v="901223"/>
    <n v="0.628"/>
    <n v="6562979"/>
    <n v="32.32"/>
    <n v="-57.43"/>
    <n v="85.84"/>
    <n v="85.46"/>
    <n v="85.98"/>
    <n v="0.06"/>
    <n v="7011"/>
    <n v="86.2"/>
    <n v="0.06"/>
    <n v="7415"/>
    <n v="2260412"/>
    <n v="190948"/>
    <n v="910.6"/>
    <n v="0"/>
    <n v="9.8699999999999992"/>
    <n v="0"/>
    <n v="0"/>
    <n v="0"/>
  </r>
  <r>
    <x v="413"/>
    <n v="59575"/>
    <n v="86223"/>
    <n v="145799"/>
    <n v="213.4"/>
    <n v="901223"/>
    <n v="0.63"/>
    <n v="6562994"/>
    <n v="32.33"/>
    <n v="-57.28"/>
    <n v="85.93"/>
    <n v="85.56"/>
    <n v="86.07"/>
    <n v="0.06"/>
    <n v="7023"/>
    <n v="86.28"/>
    <n v="0.05"/>
    <n v="7427"/>
    <n v="2274038"/>
    <n v="190965"/>
    <n v="910.7"/>
    <n v="0"/>
    <n v="9.8800000000000008"/>
    <n v="0"/>
    <n v="0"/>
    <n v="0"/>
  </r>
  <r>
    <x v="414"/>
    <n v="59575"/>
    <n v="85796"/>
    <n v="145372"/>
    <n v="213.4"/>
    <n v="901223"/>
    <n v="0.63200000000000001"/>
    <n v="6563007"/>
    <n v="32.340000000000003"/>
    <n v="-57.14"/>
    <n v="86.02"/>
    <n v="85.65"/>
    <n v="86.15"/>
    <n v="0.05"/>
    <n v="7036"/>
    <n v="86.36"/>
    <n v="0.05"/>
    <n v="7439"/>
    <n v="2287688"/>
    <n v="190981"/>
    <n v="910.7"/>
    <n v="0"/>
    <n v="9.9"/>
    <n v="0"/>
    <n v="0"/>
    <n v="0"/>
  </r>
  <r>
    <x v="415"/>
    <n v="59575"/>
    <n v="85370"/>
    <n v="144945"/>
    <n v="213.4"/>
    <n v="901223"/>
    <n v="0.63400000000000001"/>
    <n v="6563018"/>
    <n v="32.35"/>
    <n v="-56.99"/>
    <n v="86.1"/>
    <n v="85.75"/>
    <n v="86.24"/>
    <n v="0.04"/>
    <n v="7048"/>
    <n v="86.44"/>
    <n v="0.04"/>
    <n v="7452"/>
    <n v="2301362"/>
    <n v="190995"/>
    <n v="910.8"/>
    <n v="0"/>
    <n v="9.92"/>
    <n v="0"/>
    <n v="0"/>
    <n v="0"/>
  </r>
  <r>
    <x v="416"/>
    <n v="59575"/>
    <n v="84943"/>
    <n v="144518"/>
    <n v="213.4"/>
    <n v="901223"/>
    <n v="0.63600000000000001"/>
    <n v="6563029"/>
    <n v="32.35"/>
    <n v="-56.85"/>
    <n v="86.19"/>
    <n v="85.85"/>
    <n v="86.33"/>
    <n v="0.04"/>
    <n v="7060"/>
    <n v="86.53"/>
    <n v="0.04"/>
    <n v="7464"/>
    <n v="2315060"/>
    <n v="191008"/>
    <n v="910.8"/>
    <n v="0"/>
    <n v="9.94"/>
    <n v="0"/>
    <n v="0"/>
    <n v="0"/>
  </r>
  <r>
    <x v="417"/>
    <n v="59575"/>
    <n v="84516"/>
    <n v="144091"/>
    <n v="213.4"/>
    <n v="901223"/>
    <n v="0.63800000000000001"/>
    <n v="6563038"/>
    <n v="32.36"/>
    <n v="-56.7"/>
    <n v="86.28"/>
    <n v="85.95"/>
    <n v="86.41"/>
    <n v="0.03"/>
    <n v="7073"/>
    <n v="86.61"/>
    <n v="0.03"/>
    <n v="7476"/>
    <n v="2328782"/>
    <n v="191020"/>
    <n v="910.8"/>
    <n v="0"/>
    <n v="9.9499999999999993"/>
    <n v="0"/>
    <n v="0"/>
    <n v="0"/>
  </r>
  <r>
    <x v="418"/>
    <n v="59575"/>
    <n v="84089"/>
    <n v="143664"/>
    <n v="213.4"/>
    <n v="901223"/>
    <n v="0.64"/>
    <n v="6563045"/>
    <n v="32.369999999999997"/>
    <n v="-56.56"/>
    <n v="86.36"/>
    <n v="86.04"/>
    <n v="86.5"/>
    <n v="0.03"/>
    <n v="7085"/>
    <n v="86.69"/>
    <n v="0.03"/>
    <n v="7489"/>
    <n v="2342528"/>
    <n v="191030"/>
    <n v="910.9"/>
    <n v="0"/>
    <n v="9.9700000000000006"/>
    <n v="0"/>
    <n v="0"/>
    <n v="0"/>
  </r>
  <r>
    <x v="419"/>
    <n v="59575"/>
    <n v="83662"/>
    <n v="143238"/>
    <n v="213.4"/>
    <n v="901223"/>
    <n v="0.64200000000000002"/>
    <n v="6563052"/>
    <n v="32.380000000000003"/>
    <n v="-56.41"/>
    <n v="86.45"/>
    <n v="86.14"/>
    <n v="86.59"/>
    <n v="0.02"/>
    <n v="7098"/>
    <n v="86.77"/>
    <n v="0.02"/>
    <n v="7501"/>
    <n v="2356299"/>
    <n v="191039"/>
    <n v="910.9"/>
    <n v="0"/>
    <n v="9.99"/>
    <n v="0"/>
    <n v="0"/>
    <n v="0"/>
  </r>
  <r>
    <x v="420"/>
    <n v="59575"/>
    <n v="83235"/>
    <n v="142811"/>
    <n v="213.4"/>
    <n v="901223"/>
    <n v="0.64400000000000002"/>
    <n v="6563058"/>
    <n v="32.380000000000003"/>
    <n v="-56.26"/>
    <n v="86.54"/>
    <n v="86.24"/>
    <n v="86.68"/>
    <n v="0.02"/>
    <n v="7111"/>
    <n v="86.85"/>
    <n v="0.02"/>
    <n v="7514"/>
    <n v="2370093"/>
    <n v="191048"/>
    <n v="910.9"/>
    <n v="0"/>
    <n v="10"/>
    <n v="0"/>
    <n v="0"/>
    <n v="0"/>
  </r>
  <r>
    <x v="421"/>
    <n v="59575"/>
    <n v="82809"/>
    <n v="142384"/>
    <n v="213.4"/>
    <n v="901223"/>
    <n v="0.64500000000000002"/>
    <n v="6563063"/>
    <n v="32.39"/>
    <n v="-56.12"/>
    <n v="86.63"/>
    <n v="86.33"/>
    <n v="86.76"/>
    <n v="0.02"/>
    <n v="7123"/>
    <n v="86.94"/>
    <n v="0.02"/>
    <n v="7527"/>
    <n v="2383913"/>
    <n v="191055"/>
    <n v="910.9"/>
    <n v="0"/>
    <n v="10.02"/>
    <n v="0"/>
    <n v="0"/>
    <n v="0"/>
  </r>
  <r>
    <x v="422"/>
    <n v="59575"/>
    <n v="82382"/>
    <n v="141957"/>
    <n v="213.4"/>
    <n v="901223"/>
    <n v="0.64700000000000002"/>
    <n v="6563066"/>
    <n v="32.4"/>
    <n v="-55.97"/>
    <n v="86.71"/>
    <n v="86.43"/>
    <n v="86.85"/>
    <n v="0.01"/>
    <n v="7136"/>
    <n v="87.02"/>
    <n v="0.01"/>
    <n v="7539"/>
    <n v="2397757"/>
    <n v="191061"/>
    <n v="910.9"/>
    <n v="0"/>
    <n v="10.039999999999999"/>
    <n v="0"/>
    <n v="0"/>
    <n v="0"/>
  </r>
  <r>
    <x v="423"/>
    <n v="59575"/>
    <n v="81955"/>
    <n v="141530"/>
    <n v="213.4"/>
    <n v="901223"/>
    <n v="0.64900000000000002"/>
    <n v="6563069"/>
    <n v="32.409999999999997"/>
    <n v="-55.82"/>
    <n v="86.8"/>
    <n v="86.53"/>
    <n v="86.94"/>
    <n v="0.01"/>
    <n v="7148"/>
    <n v="87.1"/>
    <n v="0.01"/>
    <n v="7552"/>
    <n v="2411625"/>
    <n v="191066"/>
    <n v="910.9"/>
    <n v="0"/>
    <n v="10.06"/>
    <n v="0"/>
    <n v="0"/>
    <n v="0"/>
  </r>
  <r>
    <x v="424"/>
    <n v="59575"/>
    <n v="81528"/>
    <n v="141103"/>
    <n v="213.4"/>
    <n v="901223"/>
    <n v="0.65100000000000002"/>
    <n v="6563072"/>
    <n v="32.409999999999997"/>
    <n v="-55.67"/>
    <n v="86.89"/>
    <n v="86.63"/>
    <n v="87.03"/>
    <n v="0.01"/>
    <n v="7161"/>
    <n v="87.19"/>
    <n v="0.01"/>
    <n v="7565"/>
    <n v="2425518"/>
    <n v="191071"/>
    <n v="911"/>
    <n v="0"/>
    <n v="10.08"/>
    <n v="0"/>
    <n v="0"/>
    <n v="0"/>
  </r>
  <r>
    <x v="425"/>
    <n v="59575"/>
    <n v="81101"/>
    <n v="140677"/>
    <n v="213.4"/>
    <n v="901223"/>
    <n v="0.65300000000000002"/>
    <n v="6563073"/>
    <n v="32.42"/>
    <n v="-55.53"/>
    <n v="86.98"/>
    <n v="86.72"/>
    <n v="87.12"/>
    <n v="0.01"/>
    <n v="7174"/>
    <n v="87.27"/>
    <n v="0.01"/>
    <n v="7577"/>
    <n v="2439436"/>
    <n v="191075"/>
    <n v="911"/>
    <n v="0"/>
    <n v="10.09"/>
    <n v="0"/>
    <n v="0"/>
    <n v="0"/>
  </r>
  <r>
    <x v="426"/>
    <n v="59575"/>
    <n v="80674"/>
    <n v="140250"/>
    <n v="213.4"/>
    <n v="901223"/>
    <n v="0.65500000000000003"/>
    <n v="6563075"/>
    <n v="32.42"/>
    <n v="-55.38"/>
    <n v="87.07"/>
    <n v="86.82"/>
    <n v="87.2"/>
    <n v="0"/>
    <n v="7187"/>
    <n v="87.35"/>
    <n v="0"/>
    <n v="7590"/>
    <n v="2453378"/>
    <n v="191078"/>
    <n v="911"/>
    <n v="0"/>
    <n v="10.11"/>
    <n v="0"/>
    <n v="0"/>
    <n v="0"/>
  </r>
  <r>
    <x v="427"/>
    <n v="59575"/>
    <n v="80248"/>
    <n v="139823"/>
    <n v="213.4"/>
    <n v="901223"/>
    <n v="0.65700000000000003"/>
    <n v="6563075"/>
    <n v="32.43"/>
    <n v="-55.23"/>
    <n v="87.16"/>
    <n v="86.92"/>
    <n v="87.29"/>
    <n v="0"/>
    <n v="7200"/>
    <n v="87.44"/>
    <n v="0"/>
    <n v="7603"/>
    <n v="2467346"/>
    <n v="191081"/>
    <n v="911"/>
    <n v="0"/>
    <n v="10.130000000000001"/>
    <n v="0"/>
    <n v="0"/>
    <n v="0"/>
  </r>
  <r>
    <x v="428"/>
    <n v="59575"/>
    <n v="79821"/>
    <n v="139396"/>
    <n v="213.4"/>
    <n v="901223"/>
    <n v="0.65900000000000003"/>
    <n v="6563076"/>
    <n v="32.44"/>
    <n v="-55.08"/>
    <n v="87.25"/>
    <n v="87.01"/>
    <n v="87.38"/>
    <n v="0"/>
    <n v="7212"/>
    <n v="87.52"/>
    <n v="0"/>
    <n v="7616"/>
    <n v="2481338"/>
    <n v="191083"/>
    <n v="911"/>
    <n v="0"/>
    <n v="10.15"/>
    <n v="0"/>
    <n v="0"/>
    <n v="0"/>
  </r>
  <r>
    <x v="429"/>
    <n v="59575"/>
    <n v="79394"/>
    <n v="138969"/>
    <n v="213.4"/>
    <n v="901223"/>
    <n v="0.66100000000000003"/>
    <n v="6563076"/>
    <n v="32.44"/>
    <n v="-54.93"/>
    <n v="87.33"/>
    <n v="87.11"/>
    <n v="87.47"/>
    <n v="0"/>
    <n v="7225"/>
    <n v="87.6"/>
    <n v="0"/>
    <n v="7629"/>
    <n v="2495356"/>
    <n v="191085"/>
    <n v="911"/>
    <n v="0"/>
    <n v="10.17"/>
    <n v="0"/>
    <n v="0"/>
    <n v="0"/>
  </r>
  <r>
    <x v="430"/>
    <n v="59575"/>
    <n v="78967"/>
    <n v="138542"/>
    <n v="213.4"/>
    <n v="901223"/>
    <n v="0.66300000000000003"/>
    <n v="6563075"/>
    <n v="32.450000000000003"/>
    <n v="-54.78"/>
    <n v="87.42"/>
    <n v="87.21"/>
    <n v="87.56"/>
    <n v="0"/>
    <n v="7238"/>
    <n v="87.69"/>
    <n v="0"/>
    <n v="7642"/>
    <n v="2509398"/>
    <n v="191086"/>
    <n v="911"/>
    <n v="0"/>
    <n v="10.18"/>
    <n v="0"/>
    <n v="0"/>
    <n v="0"/>
  </r>
  <r>
    <x v="431"/>
    <n v="59575"/>
    <n v="78540"/>
    <n v="138116"/>
    <n v="213.4"/>
    <n v="901223"/>
    <n v="0.66500000000000004"/>
    <n v="6563075"/>
    <n v="32.450000000000003"/>
    <n v="-54.63"/>
    <n v="87.51"/>
    <n v="87.31"/>
    <n v="87.65"/>
    <n v="0"/>
    <n v="7251"/>
    <n v="87.77"/>
    <n v="0"/>
    <n v="7655"/>
    <n v="2523466"/>
    <n v="191088"/>
    <n v="911"/>
    <n v="0"/>
    <n v="10.199999999999999"/>
    <n v="0"/>
    <n v="0"/>
    <n v="0"/>
  </r>
  <r>
    <x v="432"/>
    <n v="59575"/>
    <n v="78114"/>
    <n v="137689"/>
    <n v="213.4"/>
    <n v="901223"/>
    <n v="0.66700000000000004"/>
    <n v="6563074"/>
    <n v="32.46"/>
    <n v="-54.48"/>
    <n v="87.6"/>
    <n v="87.4"/>
    <n v="87.74"/>
    <n v="0"/>
    <n v="7264"/>
    <n v="87.86"/>
    <n v="0"/>
    <n v="7668"/>
    <n v="2537560"/>
    <n v="191089"/>
    <n v="911"/>
    <n v="0"/>
    <n v="10.220000000000001"/>
    <n v="0"/>
    <n v="0"/>
    <n v="0"/>
  </r>
  <r>
    <x v="433"/>
    <n v="59575"/>
    <n v="77687"/>
    <n v="137262"/>
    <n v="213.4"/>
    <n v="901223"/>
    <n v="0.67"/>
    <n v="6563074"/>
    <n v="32.46"/>
    <n v="-54.33"/>
    <n v="87.69"/>
    <n v="87.5"/>
    <n v="87.83"/>
    <n v="0"/>
    <n v="7278"/>
    <n v="87.94"/>
    <n v="0"/>
    <n v="7681"/>
    <n v="2551678"/>
    <n v="191090"/>
    <n v="911"/>
    <n v="0"/>
    <n v="10.24"/>
    <n v="0"/>
    <n v="0"/>
    <n v="0"/>
  </r>
  <r>
    <x v="434"/>
    <n v="59575"/>
    <n v="77260"/>
    <n v="136835"/>
    <n v="213.4"/>
    <n v="901223"/>
    <n v="0.67200000000000004"/>
    <n v="6563073"/>
    <n v="32.47"/>
    <n v="-54.18"/>
    <n v="87.78"/>
    <n v="87.6"/>
    <n v="87.92"/>
    <n v="0"/>
    <n v="7291"/>
    <n v="88.03"/>
    <n v="0"/>
    <n v="7694"/>
    <n v="2565822"/>
    <n v="191091"/>
    <n v="911"/>
    <n v="0"/>
    <n v="10.26"/>
    <n v="0"/>
    <n v="0"/>
    <n v="0"/>
  </r>
  <r>
    <x v="435"/>
    <n v="59575"/>
    <n v="76833"/>
    <n v="136408"/>
    <n v="213.4"/>
    <n v="901223"/>
    <n v="0.67400000000000004"/>
    <n v="6563073"/>
    <n v="32.47"/>
    <n v="-54.03"/>
    <n v="87.87"/>
    <n v="87.7"/>
    <n v="88.01"/>
    <n v="0"/>
    <n v="7304"/>
    <n v="88.11"/>
    <n v="0"/>
    <n v="7707"/>
    <n v="2579992"/>
    <n v="191093"/>
    <n v="911"/>
    <n v="0"/>
    <n v="10.28"/>
    <n v="0"/>
    <n v="0"/>
    <n v="0"/>
  </r>
  <r>
    <x v="436"/>
    <n v="59575"/>
    <n v="76406"/>
    <n v="135981"/>
    <n v="213.4"/>
    <n v="901223"/>
    <n v="0.67600000000000005"/>
    <n v="6563073"/>
    <n v="32.479999999999997"/>
    <n v="-53.88"/>
    <n v="87.96"/>
    <n v="87.79"/>
    <n v="88.1"/>
    <n v="0"/>
    <n v="7317"/>
    <n v="88.2"/>
    <n v="0"/>
    <n v="7721"/>
    <n v="2594187"/>
    <n v="191094"/>
    <n v="911"/>
    <n v="0"/>
    <n v="10.29"/>
    <n v="0"/>
    <n v="0"/>
    <n v="0"/>
  </r>
  <r>
    <x v="437"/>
    <n v="59575"/>
    <n v="75979"/>
    <n v="135555"/>
    <n v="213.4"/>
    <n v="901223"/>
    <n v="0.67800000000000005"/>
    <n v="6563074"/>
    <n v="32.479999999999997"/>
    <n v="-53.73"/>
    <n v="88.05"/>
    <n v="87.89"/>
    <n v="88.19"/>
    <n v="0"/>
    <n v="7330"/>
    <n v="88.28"/>
    <n v="0"/>
    <n v="7734"/>
    <n v="2608408"/>
    <n v="191096"/>
    <n v="911"/>
    <n v="0"/>
    <n v="10.31"/>
    <n v="0"/>
    <n v="0"/>
    <n v="0"/>
  </r>
  <r>
    <x v="438"/>
    <n v="59575"/>
    <n v="75553"/>
    <n v="135128"/>
    <n v="213.4"/>
    <n v="901223"/>
    <n v="0.68"/>
    <n v="6563074"/>
    <n v="32.479999999999997"/>
    <n v="-53.58"/>
    <n v="88.14"/>
    <n v="87.99"/>
    <n v="88.28"/>
    <n v="0"/>
    <n v="7344"/>
    <n v="88.37"/>
    <n v="0"/>
    <n v="7747"/>
    <n v="2622655"/>
    <n v="191098"/>
    <n v="911"/>
    <n v="0"/>
    <n v="10.33"/>
    <n v="0"/>
    <n v="0"/>
    <n v="0"/>
  </r>
  <r>
    <x v="439"/>
    <n v="59575"/>
    <n v="75126"/>
    <n v="134701"/>
    <n v="213.4"/>
    <n v="901223"/>
    <n v="0.68200000000000005"/>
    <n v="6563076"/>
    <n v="32.49"/>
    <n v="-53.42"/>
    <n v="88.23"/>
    <n v="88.08"/>
    <n v="88.37"/>
    <n v="0.01"/>
    <n v="7357"/>
    <n v="88.46"/>
    <n v="0.01"/>
    <n v="7761"/>
    <n v="2636928"/>
    <n v="191101"/>
    <n v="911"/>
    <n v="0"/>
    <n v="10.35"/>
    <n v="0"/>
    <n v="0"/>
    <n v="0"/>
  </r>
  <r>
    <x v="440"/>
    <n v="59575"/>
    <n v="74699"/>
    <n v="134274"/>
    <n v="213.4"/>
    <n v="901223"/>
    <n v="0.68400000000000005"/>
    <n v="6563078"/>
    <n v="32.49"/>
    <n v="-53.27"/>
    <n v="88.32"/>
    <n v="88.18"/>
    <n v="88.46"/>
    <n v="0.01"/>
    <n v="7370"/>
    <n v="88.54"/>
    <n v="0.01"/>
    <n v="7774"/>
    <n v="2651226"/>
    <n v="191104"/>
    <n v="911"/>
    <n v="0"/>
    <n v="10.37"/>
    <n v="0"/>
    <n v="0"/>
    <n v="0"/>
  </r>
  <r>
    <x v="441"/>
    <n v="59575"/>
    <n v="74272"/>
    <n v="133847"/>
    <n v="213.4"/>
    <n v="901223"/>
    <n v="0.68700000000000006"/>
    <n v="6563080"/>
    <n v="32.5"/>
    <n v="-53.12"/>
    <n v="88.42"/>
    <n v="88.23"/>
    <n v="88.55"/>
    <n v="0.01"/>
    <n v="7384"/>
    <n v="88.63"/>
    <n v="0.01"/>
    <n v="7787"/>
    <n v="2665551"/>
    <n v="191107"/>
    <n v="911.1"/>
    <n v="0"/>
    <n v="10.39"/>
    <n v="0"/>
    <n v="0"/>
    <n v="0"/>
  </r>
  <r>
    <x v="442"/>
    <n v="59575"/>
    <n v="74091"/>
    <n v="133666"/>
    <n v="213.4"/>
    <n v="901223"/>
    <n v="0.68799999999999994"/>
    <n v="6563081"/>
    <n v="32.5"/>
    <n v="-53.05"/>
    <n v="88.45"/>
    <n v="88.23"/>
    <n v="88.59"/>
    <n v="0.01"/>
    <n v="7390"/>
    <n v="88.66"/>
    <n v="0.01"/>
    <n v="7793"/>
    <n v="2671647"/>
    <n v="191109"/>
    <n v="911.1"/>
    <n v="0"/>
    <n v="10.4"/>
    <n v="0"/>
    <n v="0"/>
    <n v="0"/>
  </r>
  <r>
    <x v="443"/>
    <n v="59575"/>
    <n v="74091"/>
    <n v="133666"/>
    <n v="0"/>
    <n v="0"/>
    <n v="0"/>
    <n v="6563083"/>
    <n v="32.5"/>
    <n v="-52.97"/>
    <n v="88.51"/>
    <n v="88.23"/>
    <n v="88.64"/>
    <n v="0.01"/>
    <n v="7390"/>
    <n v="88.71"/>
    <n v="0.01"/>
    <n v="7793"/>
    <n v="2679897"/>
    <n v="191111"/>
    <n v="911.1"/>
    <n v="0"/>
    <n v="10.4"/>
    <n v="0"/>
    <n v="0"/>
    <n v="0"/>
  </r>
  <r>
    <x v="444"/>
    <n v="59575"/>
    <n v="74091"/>
    <n v="133666"/>
    <n v="0"/>
    <n v="0"/>
    <n v="0"/>
    <n v="6563086"/>
    <n v="32.5"/>
    <n v="-52.81"/>
    <n v="88.6"/>
    <n v="88.23"/>
    <n v="88.73"/>
    <n v="0.01"/>
    <n v="7390"/>
    <n v="88.8"/>
    <n v="0.01"/>
    <n v="7793"/>
    <n v="2694246"/>
    <n v="191116"/>
    <n v="911.1"/>
    <n v="0"/>
    <n v="10.4"/>
    <n v="0"/>
    <n v="0"/>
    <n v="0"/>
  </r>
  <r>
    <x v="445"/>
    <n v="59575"/>
    <n v="74091"/>
    <n v="133666"/>
    <n v="0"/>
    <n v="0"/>
    <n v="0"/>
    <n v="6563090"/>
    <n v="32.5"/>
    <n v="-52.66"/>
    <n v="88.69"/>
    <n v="88.23"/>
    <n v="88.83"/>
    <n v="0.01"/>
    <n v="7390"/>
    <n v="88.89"/>
    <n v="0.01"/>
    <n v="7793"/>
    <n v="2708595"/>
    <n v="191120"/>
    <n v="911.1"/>
    <n v="0"/>
    <n v="10.4"/>
    <n v="0"/>
    <n v="0"/>
    <n v="0"/>
  </r>
  <r>
    <x v="446"/>
    <n v="59575"/>
    <n v="74091"/>
    <n v="133666"/>
    <n v="0"/>
    <n v="0"/>
    <n v="0"/>
    <n v="6563093"/>
    <n v="32.51"/>
    <n v="-52.51"/>
    <n v="88.78"/>
    <n v="88.23"/>
    <n v="88.92"/>
    <n v="0.01"/>
    <n v="7390"/>
    <n v="88.97"/>
    <n v="0.01"/>
    <n v="7793"/>
    <n v="2722944"/>
    <n v="191124"/>
    <n v="911.1"/>
    <n v="0"/>
    <n v="10.4"/>
    <n v="0"/>
    <n v="0"/>
    <n v="0"/>
  </r>
  <r>
    <x v="447"/>
    <n v="59575"/>
    <n v="74091"/>
    <n v="133666"/>
    <n v="0"/>
    <n v="0"/>
    <n v="0"/>
    <n v="6563096"/>
    <n v="32.51"/>
    <n v="-52.35"/>
    <n v="88.87"/>
    <n v="88.23"/>
    <n v="89.01"/>
    <n v="0.01"/>
    <n v="7390"/>
    <n v="89.06"/>
    <n v="0.01"/>
    <n v="7793"/>
    <n v="2737292"/>
    <n v="191128"/>
    <n v="911.1"/>
    <n v="0"/>
    <n v="10.39"/>
    <n v="0"/>
    <n v="0"/>
    <n v="0"/>
  </r>
  <r>
    <x v="448"/>
    <n v="59575"/>
    <n v="74091"/>
    <n v="133666"/>
    <n v="0"/>
    <n v="0"/>
    <n v="0"/>
    <n v="6563097"/>
    <n v="32.51"/>
    <n v="-52.29"/>
    <n v="88.91"/>
    <n v="88.23"/>
    <n v="89.05"/>
    <n v="0.01"/>
    <n v="7390"/>
    <n v="89.1"/>
    <n v="0.01"/>
    <n v="7793"/>
    <n v="2743391"/>
    <n v="191130"/>
    <n v="911.1"/>
    <n v="0"/>
    <n v="10.3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453" firstHeaderRow="1" firstDataRow="1" firstDataCol="1"/>
  <pivotFields count="26">
    <pivotField axis="axisRow" numFmtId="4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</pivotFields>
  <rowFields count="1">
    <field x="0"/>
  </rowFields>
  <rowItems count="4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 t="grand">
      <x/>
    </i>
  </rowItems>
  <colItems count="1">
    <i/>
  </colItems>
  <dataFields count="1">
    <dataField name="Somme de Drag (N)" fld="24" baseField="0" baseItem="0"/>
  </dataFields>
  <chartFormats count="1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1" sqref="A11"/>
    </sheetView>
    <sheetView workbookViewId="1"/>
  </sheetViews>
  <sheetFormatPr baseColWidth="10" defaultRowHeight="14.5" x14ac:dyDescent="0.35"/>
  <cols>
    <col min="1" max="1" width="7.54296875" bestFit="1" customWidth="1"/>
    <col min="2" max="2" width="13.26953125" bestFit="1" customWidth="1"/>
    <col min="3" max="5" width="12.81640625" bestFit="1" customWidth="1"/>
    <col min="6" max="8" width="13.26953125" bestFit="1" customWidth="1"/>
  </cols>
  <sheetData>
    <row r="1" spans="1:8" x14ac:dyDescent="0.35">
      <c r="A1" s="3" t="s">
        <v>2</v>
      </c>
      <c r="B1" s="6">
        <f>C7</f>
        <v>2106424.90645664</v>
      </c>
    </row>
    <row r="2" spans="1:8" ht="15" thickBot="1" x14ac:dyDescent="0.4">
      <c r="A2" s="3" t="s">
        <v>4</v>
      </c>
      <c r="B2" s="6">
        <f>C3-B1</f>
        <v>177469.37553961016</v>
      </c>
      <c r="C2" s="6"/>
    </row>
    <row r="3" spans="1:8" ht="15.5" thickTop="1" thickBot="1" x14ac:dyDescent="0.4">
      <c r="A3" s="3" t="s">
        <v>22</v>
      </c>
      <c r="B3" s="6">
        <f>B2+B1</f>
        <v>2283894.2819962502</v>
      </c>
      <c r="C3" s="9">
        <f>(5023648+11477)*lbm</f>
        <v>2283894.2819962502</v>
      </c>
    </row>
    <row r="4" spans="1:8" ht="15" thickTop="1" x14ac:dyDescent="0.35">
      <c r="A4" s="3" t="s">
        <v>87</v>
      </c>
      <c r="B4" s="14">
        <v>53.760504284555338</v>
      </c>
    </row>
    <row r="6" spans="1:8" ht="29" x14ac:dyDescent="0.35">
      <c r="A6" s="1" t="s">
        <v>0</v>
      </c>
      <c r="B6" s="1" t="s">
        <v>1</v>
      </c>
      <c r="C6" s="1" t="s">
        <v>2</v>
      </c>
      <c r="D6" s="2" t="s">
        <v>3</v>
      </c>
      <c r="E6" s="2" t="s">
        <v>17</v>
      </c>
      <c r="F6" s="1" t="s">
        <v>5</v>
      </c>
      <c r="G6" s="1" t="s">
        <v>6</v>
      </c>
      <c r="H6" s="2" t="s">
        <v>31</v>
      </c>
    </row>
    <row r="7" spans="1:8" x14ac:dyDescent="0.35">
      <c r="A7" s="4">
        <v>0</v>
      </c>
      <c r="B7" s="5">
        <f>29157.78*lbm</f>
        <v>13225.7465341386</v>
      </c>
      <c r="C7" s="6">
        <f>4643872*lbm</f>
        <v>2106424.90645664</v>
      </c>
      <c r="D7" s="6">
        <f>C7</f>
        <v>2106424.90645664</v>
      </c>
      <c r="E7" s="6">
        <v>0</v>
      </c>
      <c r="F7" s="4">
        <v>306.60000000000002</v>
      </c>
      <c r="G7" s="7">
        <f>F7*B7*9.81</f>
        <v>39779686.235069245</v>
      </c>
      <c r="H7" s="7">
        <f>7715150*lbf</f>
        <v>34318696.877240002</v>
      </c>
    </row>
    <row r="8" spans="1:8" x14ac:dyDescent="0.35">
      <c r="A8" s="4">
        <f>60+10-0.3</f>
        <v>69.7</v>
      </c>
      <c r="B8" s="5">
        <f>29157.78*lbm</f>
        <v>13225.7465341386</v>
      </c>
      <c r="C8" s="6">
        <f>2611575*lbm</f>
        <v>1184590.49368275</v>
      </c>
      <c r="D8" s="6">
        <f>D7-(B8+B7)/2*(A8-A7)</f>
        <v>1184590.3730271794</v>
      </c>
      <c r="E8" s="6">
        <f>E7+(B8+B7)/2*(A8-A7)</f>
        <v>921834.53342946048</v>
      </c>
      <c r="F8" s="4">
        <v>306</v>
      </c>
      <c r="G8" s="7">
        <f t="shared" ref="G8:G11" si="0">F8*B8*9.81</f>
        <v>39701839.4909693</v>
      </c>
      <c r="H8" s="7"/>
    </row>
    <row r="9" spans="1:8" x14ac:dyDescent="0.35">
      <c r="A9" s="4">
        <f>2*60+15.2-0.3</f>
        <v>134.89999999999998</v>
      </c>
      <c r="B9" s="5">
        <f>29633.32*lbm</f>
        <v>13441.447849768401</v>
      </c>
      <c r="C9" s="6">
        <f>694985*lbm</f>
        <v>315239.89326445002</v>
      </c>
      <c r="D9" s="6">
        <f>D8-(B9+B8)/2*(A9-A8)</f>
        <v>315239.83611181146</v>
      </c>
      <c r="E9" s="6">
        <f t="shared" ref="E9:E11" si="1">E8+(B9+B8)/2*(A9-A8)</f>
        <v>1791185.0703448285</v>
      </c>
      <c r="F9" s="4">
        <v>305</v>
      </c>
      <c r="G9" s="7">
        <f t="shared" si="0"/>
        <v>40217484.038899548</v>
      </c>
      <c r="H9" s="7"/>
    </row>
    <row r="10" spans="1:8" x14ac:dyDescent="0.35">
      <c r="A10" s="4">
        <f>2*60+15.2-0.3</f>
        <v>134.89999999999998</v>
      </c>
      <c r="B10" s="5">
        <f>23626.56*lbm</f>
        <v>10716.827345347201</v>
      </c>
      <c r="C10" s="6">
        <f>694985*lbm</f>
        <v>315239.89326445002</v>
      </c>
      <c r="D10" s="6">
        <f>D9-(B10+B9)/2*(A10-A9)</f>
        <v>315239.83611181146</v>
      </c>
      <c r="E10" s="6">
        <f t="shared" si="1"/>
        <v>1791185.0703448285</v>
      </c>
      <c r="F10" s="4">
        <v>305</v>
      </c>
      <c r="G10" s="7">
        <f t="shared" si="0"/>
        <v>32065283.258646097</v>
      </c>
      <c r="H10" s="7"/>
    </row>
    <row r="11" spans="1:8" x14ac:dyDescent="0.35">
      <c r="A11" s="4">
        <f>2*60+41.63-0.3</f>
        <v>161.32999999999998</v>
      </c>
      <c r="B11" s="5">
        <f>23626.56*lbm</f>
        <v>10716.827345347201</v>
      </c>
      <c r="C11" s="6">
        <f>70535*lbm</f>
        <v>31994.137817950002</v>
      </c>
      <c r="D11" s="6">
        <f>D10-(B11+B10)/2*(A11-A10)</f>
        <v>31994.089374284842</v>
      </c>
      <c r="E11" s="6">
        <f t="shared" si="1"/>
        <v>2074430.8170823553</v>
      </c>
      <c r="F11" s="4">
        <v>304</v>
      </c>
      <c r="G11" s="7">
        <f t="shared" si="0"/>
        <v>31960151.182388235</v>
      </c>
      <c r="H11" s="7">
        <f>7182470*lbf</f>
        <v>31949218.195351999</v>
      </c>
    </row>
    <row r="13" spans="1:8" x14ac:dyDescent="0.35">
      <c r="A13" s="3" t="s">
        <v>32</v>
      </c>
      <c r="B13" s="7">
        <f>9.81*Lanceur!C2</f>
        <v>28824866.95011289</v>
      </c>
    </row>
    <row r="15" spans="1:8" x14ac:dyDescent="0.35">
      <c r="D1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2" sqref="G12"/>
    </sheetView>
    <sheetView workbookViewId="1"/>
  </sheetViews>
  <sheetFormatPr baseColWidth="10" defaultRowHeight="14.5" x14ac:dyDescent="0.35"/>
  <cols>
    <col min="1" max="1" width="6.81640625" customWidth="1"/>
    <col min="2" max="2" width="11.1796875" customWidth="1"/>
    <col min="3" max="3" width="11.453125" customWidth="1"/>
    <col min="4" max="4" width="11.453125" bestFit="1" customWidth="1"/>
    <col min="5" max="5" width="11.453125" customWidth="1"/>
    <col min="6" max="6" width="8.1796875" customWidth="1"/>
    <col min="7" max="8" width="12.26953125" bestFit="1" customWidth="1"/>
  </cols>
  <sheetData>
    <row r="1" spans="1:8" x14ac:dyDescent="0.35">
      <c r="A1" s="3" t="s">
        <v>2</v>
      </c>
      <c r="B1" s="6">
        <f>C7</f>
        <v>443235.04182342003</v>
      </c>
    </row>
    <row r="2" spans="1:8" ht="15" thickBot="1" x14ac:dyDescent="0.4">
      <c r="A2" s="3" t="s">
        <v>4</v>
      </c>
      <c r="B2" s="6">
        <f>C3-B1</f>
        <v>44433.908565199992</v>
      </c>
      <c r="C2" s="6"/>
    </row>
    <row r="3" spans="1:8" ht="15.5" thickTop="1" thickBot="1" x14ac:dyDescent="0.4">
      <c r="A3" s="3" t="s">
        <v>22</v>
      </c>
      <c r="B3" s="6">
        <f>B2+B1</f>
        <v>487668.95038862003</v>
      </c>
      <c r="C3" s="9">
        <f>(1058140+8076)*lbm+Payload!C6</f>
        <v>487668.95038862003</v>
      </c>
    </row>
    <row r="4" spans="1:8" ht="15" thickTop="1" x14ac:dyDescent="0.35">
      <c r="A4" s="3" t="s">
        <v>87</v>
      </c>
      <c r="B4" s="14">
        <v>17.318029502913735</v>
      </c>
    </row>
    <row r="6" spans="1:8" ht="29" x14ac:dyDescent="0.35">
      <c r="A6" s="1" t="s">
        <v>0</v>
      </c>
      <c r="B6" s="1" t="s">
        <v>1</v>
      </c>
      <c r="C6" s="1" t="s">
        <v>2</v>
      </c>
      <c r="D6" s="2" t="s">
        <v>3</v>
      </c>
      <c r="E6" s="2" t="s">
        <v>17</v>
      </c>
      <c r="F6" s="2" t="s">
        <v>5</v>
      </c>
      <c r="G6" s="1" t="s">
        <v>6</v>
      </c>
      <c r="H6" s="2" t="s">
        <v>31</v>
      </c>
    </row>
    <row r="7" spans="1:8" x14ac:dyDescent="0.35">
      <c r="A7" s="4">
        <v>0</v>
      </c>
      <c r="B7" s="5">
        <f>2701.65*lbm</f>
        <v>1225.4478264105001</v>
      </c>
      <c r="C7" s="6">
        <f>977166*lbm</f>
        <v>443235.04182342003</v>
      </c>
      <c r="D7" s="6">
        <f>C7</f>
        <v>443235.04182342003</v>
      </c>
      <c r="E7" s="6">
        <v>0</v>
      </c>
      <c r="F7" s="4">
        <v>424.74</v>
      </c>
      <c r="G7" s="7">
        <f>9.81*F7*B7</f>
        <v>5106072.7230359353</v>
      </c>
      <c r="H7" s="7">
        <f>1147500*lbf</f>
        <v>5104334.2860000003</v>
      </c>
    </row>
    <row r="8" spans="1:8" x14ac:dyDescent="0.35">
      <c r="A8" s="4">
        <v>296.62</v>
      </c>
      <c r="B8" s="5">
        <f>2701.65*lbm</f>
        <v>1225.4478264105001</v>
      </c>
      <c r="C8" s="6">
        <f>175803*lbm</f>
        <v>79742.899423110008</v>
      </c>
      <c r="D8" s="6">
        <f>D7-(B8+B7)/2*(A8-A7)</f>
        <v>79742.707553537504</v>
      </c>
      <c r="E8" s="6">
        <f>E7+(B8+B7)/2*(A8-A7)</f>
        <v>363492.33426988253</v>
      </c>
      <c r="F8" s="4">
        <v>424.74</v>
      </c>
      <c r="G8" s="7">
        <f t="shared" ref="G8:G12" si="0">9.81*F8*B8</f>
        <v>5106072.7230359353</v>
      </c>
      <c r="H8" s="7">
        <f>1147500*lbf</f>
        <v>5104334.2860000003</v>
      </c>
    </row>
    <row r="9" spans="1:8" x14ac:dyDescent="0.35">
      <c r="A9" s="4">
        <v>296.62</v>
      </c>
      <c r="B9" s="5">
        <f>2161.32*lbm</f>
        <v>980.35826112840016</v>
      </c>
      <c r="C9" s="6">
        <f>175803*lbm</f>
        <v>79742.899423110008</v>
      </c>
      <c r="D9" s="6">
        <f t="shared" ref="D9:D12" si="1">D8-(B9+B8)/2*(A9-A8)</f>
        <v>79742.707553537504</v>
      </c>
      <c r="E9" s="6">
        <f t="shared" ref="E9:E12" si="2">E8+(B9+B8)/2*(A9-A8)</f>
        <v>363492.33426988253</v>
      </c>
      <c r="F9" s="4">
        <v>423</v>
      </c>
      <c r="G9" s="7">
        <f t="shared" si="0"/>
        <v>4068124.0511262431</v>
      </c>
      <c r="H9" s="7">
        <f>914240*lbf</f>
        <v>4066742.115584</v>
      </c>
    </row>
    <row r="10" spans="1:8" x14ac:dyDescent="0.35">
      <c r="A10" s="4">
        <f>A9+50.22</f>
        <v>346.84000000000003</v>
      </c>
      <c r="B10" s="5">
        <f>2161.32*lbm</f>
        <v>980.35826112840016</v>
      </c>
      <c r="C10" s="6">
        <f>95013*lbm</f>
        <v>43097.171850810002</v>
      </c>
      <c r="D10" s="6">
        <f t="shared" si="1"/>
        <v>30509.115679669223</v>
      </c>
      <c r="E10" s="6">
        <f t="shared" si="2"/>
        <v>412725.92614375078</v>
      </c>
      <c r="F10" s="4">
        <v>423</v>
      </c>
      <c r="G10" s="7">
        <f t="shared" si="0"/>
        <v>4068124.0511262431</v>
      </c>
      <c r="H10" s="7">
        <f>914240*lbf</f>
        <v>4066742.115584</v>
      </c>
    </row>
    <row r="11" spans="1:8" x14ac:dyDescent="0.35">
      <c r="A11" s="4">
        <f>A10</f>
        <v>346.84000000000003</v>
      </c>
      <c r="B11" s="5">
        <f>1606.11*lbm</f>
        <v>728.51924138070001</v>
      </c>
      <c r="C11" s="6">
        <f>95013*lbm</f>
        <v>43097.171850810002</v>
      </c>
      <c r="D11" s="6">
        <f t="shared" si="1"/>
        <v>30509.115679669223</v>
      </c>
      <c r="E11" s="6">
        <f t="shared" si="2"/>
        <v>412725.92614375078</v>
      </c>
      <c r="F11" s="4">
        <v>427</v>
      </c>
      <c r="G11" s="7">
        <f t="shared" si="0"/>
        <v>3051672.3946423726</v>
      </c>
      <c r="H11" s="7">
        <f>685810*lbf</f>
        <v>3050634.855496</v>
      </c>
    </row>
    <row r="12" spans="1:8" x14ac:dyDescent="0.35">
      <c r="A12" s="4">
        <f>A11+50.22</f>
        <v>397.06000000000006</v>
      </c>
      <c r="B12" s="5">
        <f>1606.11*lbm</f>
        <v>728.51924138070001</v>
      </c>
      <c r="C12" s="6">
        <f>14354*lbm</f>
        <v>6510.86487898</v>
      </c>
      <c r="D12" s="6">
        <f t="shared" si="1"/>
        <v>-6077.1206224695488</v>
      </c>
      <c r="E12" s="6">
        <f t="shared" si="2"/>
        <v>449312.16244588955</v>
      </c>
      <c r="F12" s="4">
        <v>427</v>
      </c>
      <c r="G12" s="7">
        <f t="shared" si="0"/>
        <v>3051672.3946423726</v>
      </c>
      <c r="H12" s="7">
        <f>685810*lbf</f>
        <v>3050634.855496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  <sheetView workbookViewId="1"/>
  </sheetViews>
  <sheetFormatPr baseColWidth="10" defaultRowHeight="14.5" x14ac:dyDescent="0.35"/>
  <cols>
    <col min="3" max="3" width="11.1796875" bestFit="1" customWidth="1"/>
  </cols>
  <sheetData>
    <row r="1" spans="1:8" x14ac:dyDescent="0.35">
      <c r="A1" s="3" t="s">
        <v>2</v>
      </c>
      <c r="B1" s="6">
        <f>C7</f>
        <v>107095.42651885</v>
      </c>
    </row>
    <row r="2" spans="1:8" ht="15" thickBot="1" x14ac:dyDescent="0.4">
      <c r="A2" s="3" t="s">
        <v>4</v>
      </c>
      <c r="B2" s="6">
        <f>C3-B1</f>
        <v>12023.826543960007</v>
      </c>
      <c r="C2" s="6"/>
    </row>
    <row r="3" spans="1:8" ht="15.5" thickTop="1" thickBot="1" x14ac:dyDescent="0.4">
      <c r="A3" s="3" t="s">
        <v>22</v>
      </c>
      <c r="B3" s="6">
        <f>B2+B1</f>
        <v>119119.25306281001</v>
      </c>
      <c r="C3" s="9">
        <v>119119.25306281001</v>
      </c>
    </row>
    <row r="4" spans="1:8" ht="15" thickTop="1" x14ac:dyDescent="0.35">
      <c r="A4" s="3" t="s">
        <v>87</v>
      </c>
      <c r="B4" s="14">
        <v>3.4636059005827469</v>
      </c>
    </row>
    <row r="6" spans="1:8" ht="29" x14ac:dyDescent="0.35">
      <c r="A6" s="1" t="s">
        <v>0</v>
      </c>
      <c r="B6" s="1" t="s">
        <v>1</v>
      </c>
      <c r="C6" s="1" t="s">
        <v>2</v>
      </c>
      <c r="D6" s="2" t="s">
        <v>3</v>
      </c>
      <c r="E6" s="2" t="s">
        <v>17</v>
      </c>
      <c r="F6" s="2" t="s">
        <v>5</v>
      </c>
      <c r="G6" s="1" t="s">
        <v>6</v>
      </c>
      <c r="H6" s="2" t="s">
        <v>31</v>
      </c>
    </row>
    <row r="7" spans="1:8" x14ac:dyDescent="0.35">
      <c r="A7" s="4">
        <v>0</v>
      </c>
      <c r="B7" s="5">
        <f>470.5*lbm</f>
        <v>213.41521008500001</v>
      </c>
      <c r="C7" s="6">
        <f>236105*lbm</f>
        <v>107095.42651885</v>
      </c>
      <c r="D7" s="6">
        <f>C7</f>
        <v>107095.42651885</v>
      </c>
      <c r="E7" s="6">
        <v>0</v>
      </c>
      <c r="F7" s="4">
        <f>G7/(9.81*B7)</f>
        <v>430.46506430548038</v>
      </c>
      <c r="G7" s="7">
        <f>202603*lbf</f>
        <v>901223.04082480003</v>
      </c>
      <c r="H7" s="7">
        <f>202603*lbf</f>
        <v>901223.04082480003</v>
      </c>
    </row>
    <row r="8" spans="1:8" x14ac:dyDescent="0.35">
      <c r="A8" s="4">
        <v>147.13</v>
      </c>
      <c r="B8" s="5">
        <f>470.5*lbm</f>
        <v>213.41521008500001</v>
      </c>
      <c r="C8" s="6">
        <f>166880*lbm</f>
        <v>75695.494705600009</v>
      </c>
      <c r="D8" s="6">
        <f>D7-(B8+B7)/2*(A8-A7)</f>
        <v>75695.646659043952</v>
      </c>
      <c r="E8" s="6">
        <f>E7+(B8+B7)/2*(A8-A7)</f>
        <v>31399.779859806051</v>
      </c>
      <c r="F8" s="4">
        <f>F7</f>
        <v>430.46506430548038</v>
      </c>
      <c r="G8" s="7">
        <f>9.81*F8*B8</f>
        <v>901223.04082480003</v>
      </c>
      <c r="H8" s="7">
        <f>202603*lbf</f>
        <v>901223.04082480003</v>
      </c>
    </row>
    <row r="9" spans="1:8" x14ac:dyDescent="0.35">
      <c r="A9" s="4"/>
      <c r="B9" s="5"/>
      <c r="C9" s="6"/>
      <c r="D9" s="6"/>
      <c r="E9" s="6"/>
      <c r="F9" s="4"/>
      <c r="G9" s="7"/>
    </row>
    <row r="10" spans="1:8" x14ac:dyDescent="0.35">
      <c r="A10" s="4"/>
      <c r="B10" s="5"/>
      <c r="C10" s="6"/>
      <c r="D10" s="6"/>
      <c r="E10" s="6"/>
      <c r="F10" s="4"/>
      <c r="G10" s="7"/>
    </row>
    <row r="11" spans="1:8" x14ac:dyDescent="0.35">
      <c r="A11" s="4"/>
      <c r="B11" s="5"/>
      <c r="C11" s="6"/>
      <c r="D11" s="6"/>
      <c r="E11" s="6"/>
      <c r="F11" s="4"/>
      <c r="G11" s="7"/>
    </row>
    <row r="12" spans="1:8" x14ac:dyDescent="0.35">
      <c r="A12" s="4"/>
      <c r="B12" s="5"/>
      <c r="C12" s="6"/>
      <c r="D12" s="6"/>
      <c r="E12" s="6"/>
      <c r="F12" s="4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  <sheetView workbookViewId="1"/>
  </sheetViews>
  <sheetFormatPr baseColWidth="10" defaultRowHeight="14.5" x14ac:dyDescent="0.35"/>
  <cols>
    <col min="1" max="1" width="29.54296875" bestFit="1" customWidth="1"/>
    <col min="2" max="2" width="10.453125" bestFit="1" customWidth="1"/>
  </cols>
  <sheetData>
    <row r="1" spans="1:3" x14ac:dyDescent="0.35">
      <c r="A1" s="3" t="s">
        <v>23</v>
      </c>
      <c r="B1" s="10">
        <v>262.613</v>
      </c>
      <c r="C1" s="6">
        <f>B1*lbm*1000</f>
        <v>119119.25306281001</v>
      </c>
    </row>
    <row r="2" spans="1:3" x14ac:dyDescent="0.35">
      <c r="A2" s="3" t="s">
        <v>24</v>
      </c>
      <c r="B2" s="10">
        <v>4.2750000000000004</v>
      </c>
      <c r="C2" s="6">
        <f t="shared" ref="C2:C6" si="0">B2*lbm*1000</f>
        <v>1939.1073817500003</v>
      </c>
    </row>
    <row r="3" spans="1:3" x14ac:dyDescent="0.35">
      <c r="A3" s="3" t="s">
        <v>25</v>
      </c>
      <c r="B3" s="10">
        <v>3.9510000000000001</v>
      </c>
      <c r="C3" s="6">
        <f t="shared" si="0"/>
        <v>1792.14345387</v>
      </c>
    </row>
    <row r="4" spans="1:3" x14ac:dyDescent="0.35">
      <c r="A4" s="3" t="s">
        <v>26</v>
      </c>
      <c r="B4" s="10">
        <v>33.277999999999999</v>
      </c>
      <c r="C4" s="6">
        <f t="shared" si="0"/>
        <v>15094.646888859999</v>
      </c>
    </row>
    <row r="5" spans="1:3" x14ac:dyDescent="0.35">
      <c r="A5" s="3" t="s">
        <v>27</v>
      </c>
      <c r="B5" s="10">
        <v>63.506999999999998</v>
      </c>
      <c r="C5" s="6">
        <f t="shared" si="0"/>
        <v>28806.29064159</v>
      </c>
    </row>
    <row r="6" spans="1:3" x14ac:dyDescent="0.35">
      <c r="A6" s="3" t="s">
        <v>28</v>
      </c>
      <c r="B6" s="10">
        <v>8.91</v>
      </c>
      <c r="C6" s="6">
        <f t="shared" si="0"/>
        <v>4041.5080167000001</v>
      </c>
    </row>
    <row r="7" spans="1:3" x14ac:dyDescent="0.35">
      <c r="A7" s="3" t="s">
        <v>29</v>
      </c>
      <c r="B7" s="10">
        <v>109.646</v>
      </c>
      <c r="C7" s="6">
        <f>SUM(C3:C6)</f>
        <v>49734.589001019995</v>
      </c>
    </row>
    <row r="9" spans="1:3" x14ac:dyDescent="0.35">
      <c r="A9" s="3" t="s">
        <v>4</v>
      </c>
      <c r="B9" s="6">
        <f>C5+C4+C3+C2</f>
        <v>47632.188366069997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  <sheetView workbookViewId="1"/>
  </sheetViews>
  <sheetFormatPr baseColWidth="10" defaultRowHeight="14.5" x14ac:dyDescent="0.35"/>
  <cols>
    <col min="1" max="1" width="18.1796875" bestFit="1" customWidth="1"/>
    <col min="2" max="2" width="6.54296875" bestFit="1" customWidth="1"/>
    <col min="3" max="4" width="12.81640625" bestFit="1" customWidth="1"/>
  </cols>
  <sheetData>
    <row r="1" spans="1:4" s="1" customFormat="1" x14ac:dyDescent="0.35">
      <c r="A1" s="1" t="s">
        <v>14</v>
      </c>
      <c r="B1" s="1" t="s">
        <v>15</v>
      </c>
      <c r="C1" s="1" t="s">
        <v>16</v>
      </c>
      <c r="D1" s="1" t="s">
        <v>19</v>
      </c>
    </row>
    <row r="2" spans="1:4" x14ac:dyDescent="0.35">
      <c r="A2" t="s">
        <v>8</v>
      </c>
      <c r="B2" s="4">
        <f>0</f>
        <v>0</v>
      </c>
      <c r="C2" s="6">
        <f>'S-IVB + Case à équipements'!$B$1+'S-IVB + Case à équipements'!$B$2+'S-II + Tour de svgde'!$B$1+'S-II + Tour de svgde'!$B$2+'S-IC'!$B$1+'S-IC'!$B$2+Payload!$B$9</f>
        <v>2938314.67381375</v>
      </c>
      <c r="D2" s="6">
        <f>6477875*lbm</f>
        <v>2938314.67381375</v>
      </c>
    </row>
    <row r="3" spans="1:4" x14ac:dyDescent="0.35">
      <c r="A3" t="s">
        <v>7</v>
      </c>
      <c r="B3" s="4">
        <f>'S-IC'!A9</f>
        <v>134.89999999999998</v>
      </c>
      <c r="C3" s="6">
        <f>C2-'S-IC'!E10</f>
        <v>1147129.6034689215</v>
      </c>
    </row>
    <row r="4" spans="1:4" x14ac:dyDescent="0.35">
      <c r="A4" t="s">
        <v>18</v>
      </c>
      <c r="B4" s="4">
        <f>'S-IC'!A10</f>
        <v>134.89999999999998</v>
      </c>
      <c r="C4" s="6">
        <f>C2-'S-IC'!E11</f>
        <v>863883.85673139477</v>
      </c>
    </row>
    <row r="5" spans="1:4" x14ac:dyDescent="0.35">
      <c r="A5" t="s">
        <v>9</v>
      </c>
      <c r="B5" s="4">
        <f>B4+'S-II + Tour de svgde'!A7</f>
        <v>134.89999999999998</v>
      </c>
      <c r="C5" s="6">
        <f>'S-IVB + Case à équipements'!$B$1+'S-IVB + Case à équipements'!$B$2+'S-II + Tour de svgde'!$B$1+'S-II + Tour de svgde'!$B$2+Payload!$B$9</f>
        <v>654420.3918175</v>
      </c>
    </row>
    <row r="6" spans="1:4" x14ac:dyDescent="0.35">
      <c r="A6" t="s">
        <v>10</v>
      </c>
      <c r="B6" s="4">
        <f>'S-II + Tour de svgde'!A8+Lanceur!B5</f>
        <v>431.52</v>
      </c>
      <c r="C6" s="6">
        <f>C5-'S-II + Tour de svgde'!E9</f>
        <v>290928.05754761747</v>
      </c>
    </row>
    <row r="7" spans="1:4" x14ac:dyDescent="0.35">
      <c r="A7" t="s">
        <v>11</v>
      </c>
      <c r="B7" s="4">
        <f>B5+'S-II + Tour de svgde'!A10</f>
        <v>481.74</v>
      </c>
      <c r="C7" s="6">
        <f>C5-'S-II + Tour de svgde'!E11</f>
        <v>241694.46567374922</v>
      </c>
    </row>
    <row r="8" spans="1:4" x14ac:dyDescent="0.35">
      <c r="A8" t="s">
        <v>30</v>
      </c>
      <c r="B8" s="4">
        <f>B5+'S-II + Tour de svgde'!A12</f>
        <v>531.96</v>
      </c>
      <c r="C8" s="6">
        <f>C5-'S-II + Tour de svgde'!E12</f>
        <v>205108.22937161045</v>
      </c>
    </row>
    <row r="9" spans="1:4" x14ac:dyDescent="0.35">
      <c r="A9" t="s">
        <v>12</v>
      </c>
      <c r="B9" s="4">
        <f>B8</f>
        <v>531.96</v>
      </c>
      <c r="C9" s="6">
        <f>'S-IVB + Case à équipements'!$B$1+'S-IVB + Case à équipements'!$B$2+Payload!$B$9</f>
        <v>166751.44142888</v>
      </c>
    </row>
    <row r="10" spans="1:4" x14ac:dyDescent="0.35">
      <c r="A10" t="s">
        <v>13</v>
      </c>
      <c r="B10" s="4">
        <f>B9+'S-IVB + Case à équipements'!A8</f>
        <v>679.09</v>
      </c>
      <c r="C10" s="6">
        <f>C9-'S-IVB + Case à équipements'!E8</f>
        <v>135351.66156907394</v>
      </c>
      <c r="D10" s="6"/>
    </row>
    <row r="12" spans="1:4" x14ac:dyDescent="0.35">
      <c r="A12" s="3" t="s">
        <v>20</v>
      </c>
      <c r="C12" s="6">
        <f>'S-IVB + Case à équipements'!B1+'S-II + Tour de svgde'!B1+'S-IC'!B1</f>
        <v>2656755.3747989098</v>
      </c>
      <c r="D12" s="6">
        <f>5943946*lbm</f>
        <v>2696128.5532920202</v>
      </c>
    </row>
    <row r="13" spans="1:4" x14ac:dyDescent="0.35">
      <c r="A13" s="3" t="s">
        <v>21</v>
      </c>
      <c r="C13" s="6">
        <f>Payload!B9+'S-IVB + Case à équipements'!B2+'S-II + Tour de svgde'!B2+'S-IC'!B2</f>
        <v>281559.29901484016</v>
      </c>
      <c r="D13" s="6">
        <f>533929*lbm</f>
        <v>242186.12052173002</v>
      </c>
    </row>
    <row r="14" spans="1:4" x14ac:dyDescent="0.35">
      <c r="A14" s="3" t="s">
        <v>22</v>
      </c>
      <c r="C14" s="6">
        <f>C13+C12</f>
        <v>2938314.67381375</v>
      </c>
      <c r="D14" s="6">
        <f>D13+D12</f>
        <v>2938314.67381375</v>
      </c>
    </row>
    <row r="16" spans="1:4" x14ac:dyDescent="0.35">
      <c r="C16" s="8"/>
    </row>
    <row r="18" spans="3:3" x14ac:dyDescent="0.35">
      <c r="C18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1"/>
  <sheetViews>
    <sheetView workbookViewId="0">
      <pane xSplit="1" ySplit="2" topLeftCell="B432" activePane="bottomRight" state="frozen"/>
      <selection pane="topRight" activeCell="B1" sqref="B1"/>
      <selection pane="bottomLeft" activeCell="A3" sqref="A3"/>
      <selection pane="bottomRight" activeCell="A369" sqref="A369"/>
    </sheetView>
    <sheetView workbookViewId="1"/>
  </sheetViews>
  <sheetFormatPr baseColWidth="10" defaultRowHeight="14.5" x14ac:dyDescent="0.35"/>
  <cols>
    <col min="1" max="1" width="29.7265625" style="11" bestFit="1" customWidth="1"/>
    <col min="2" max="2" width="8.1796875" style="11" bestFit="1" customWidth="1"/>
    <col min="3" max="3" width="10" style="11" bestFit="1" customWidth="1"/>
    <col min="4" max="4" width="14.1796875" style="11" bestFit="1" customWidth="1"/>
    <col min="5" max="5" width="11.453125" style="11" bestFit="1" customWidth="1"/>
    <col min="6" max="6" width="15.26953125" style="11" bestFit="1" customWidth="1"/>
    <col min="7" max="7" width="14.7265625" style="11" bestFit="1" customWidth="1"/>
    <col min="8" max="8" width="14.54296875" style="11" bestFit="1" customWidth="1"/>
    <col min="9" max="9" width="16.81640625" style="11" bestFit="1" customWidth="1"/>
    <col min="10" max="10" width="11.26953125" style="11" bestFit="1" customWidth="1"/>
    <col min="11" max="11" width="10.26953125" style="11" bestFit="1" customWidth="1"/>
    <col min="12" max="12" width="8.453125" style="11" bestFit="1" customWidth="1"/>
    <col min="13" max="13" width="10.54296875" style="11" bestFit="1" customWidth="1"/>
    <col min="14" max="14" width="8.453125" style="11" bestFit="1" customWidth="1"/>
    <col min="15" max="15" width="11.81640625" style="11" bestFit="1" customWidth="1"/>
    <col min="16" max="16" width="9.26953125" style="11" bestFit="1" customWidth="1"/>
    <col min="17" max="17" width="10.7265625" style="11" bestFit="1" customWidth="1"/>
    <col min="18" max="18" width="11.81640625" style="11" bestFit="1" customWidth="1"/>
    <col min="19" max="19" width="9.26953125" style="11" bestFit="1" customWidth="1"/>
    <col min="20" max="20" width="11.453125" style="11" bestFit="1" customWidth="1"/>
    <col min="21" max="21" width="11.81640625" style="11" bestFit="1" customWidth="1"/>
    <col min="22" max="22" width="9" style="11" bestFit="1" customWidth="1"/>
    <col min="23" max="23" width="10" style="11" bestFit="1" customWidth="1"/>
    <col min="24" max="24" width="8.453125" style="11" bestFit="1" customWidth="1"/>
    <col min="25" max="25" width="14.7265625" style="11" bestFit="1" customWidth="1"/>
    <col min="26" max="26" width="11.453125" style="11" bestFit="1" customWidth="1"/>
    <col min="27" max="27" width="12.453125" style="11" bestFit="1" customWidth="1"/>
  </cols>
  <sheetData>
    <row r="1" spans="1:27" s="1" customFormat="1" x14ac:dyDescent="0.35">
      <c r="C1" s="20" t="s">
        <v>45</v>
      </c>
      <c r="D1" s="20"/>
      <c r="E1" s="20"/>
      <c r="J1" s="20" t="s">
        <v>46</v>
      </c>
      <c r="K1" s="20"/>
      <c r="L1" s="20" t="s">
        <v>47</v>
      </c>
      <c r="M1" s="20"/>
      <c r="N1" s="20" t="s">
        <v>50</v>
      </c>
      <c r="O1" s="20"/>
      <c r="P1" s="20"/>
      <c r="Q1" s="20" t="s">
        <v>52</v>
      </c>
      <c r="R1" s="20"/>
      <c r="S1" s="20"/>
      <c r="V1" s="20" t="s">
        <v>57</v>
      </c>
      <c r="W1" s="20"/>
      <c r="AA1" s="13"/>
    </row>
    <row r="2" spans="1:27" s="3" customFormat="1" x14ac:dyDescent="0.35">
      <c r="A2" s="1" t="s">
        <v>61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43</v>
      </c>
      <c r="O2" s="1" t="s">
        <v>48</v>
      </c>
      <c r="P2" s="1" t="s">
        <v>49</v>
      </c>
      <c r="Q2" s="1" t="s">
        <v>51</v>
      </c>
      <c r="R2" s="1" t="s">
        <v>48</v>
      </c>
      <c r="S2" s="1" t="s">
        <v>49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58</v>
      </c>
      <c r="Y2" s="1" t="s">
        <v>59</v>
      </c>
      <c r="Z2" s="1" t="s">
        <v>60</v>
      </c>
      <c r="AA2" s="13" t="s">
        <v>73</v>
      </c>
    </row>
    <row r="3" spans="1:27" x14ac:dyDescent="0.35">
      <c r="A3" s="11" t="s">
        <v>62</v>
      </c>
      <c r="B3" s="12">
        <v>0.3</v>
      </c>
      <c r="C3" s="12">
        <v>242186</v>
      </c>
      <c r="D3" s="12">
        <v>2656755</v>
      </c>
      <c r="E3" s="12">
        <v>2898941</v>
      </c>
      <c r="F3" s="12">
        <v>13225.7</v>
      </c>
      <c r="G3" s="12">
        <v>34354772</v>
      </c>
      <c r="H3" s="12">
        <v>1.208</v>
      </c>
      <c r="I3" s="12">
        <v>6373355</v>
      </c>
      <c r="J3" s="12">
        <v>28.45</v>
      </c>
      <c r="K3" s="12">
        <v>-80.599999999999994</v>
      </c>
      <c r="L3" s="12">
        <v>72.06</v>
      </c>
      <c r="M3" s="12">
        <v>0</v>
      </c>
      <c r="N3" s="12">
        <v>0</v>
      </c>
      <c r="O3" s="12">
        <v>90</v>
      </c>
      <c r="P3" s="12">
        <v>0</v>
      </c>
      <c r="Q3" s="12">
        <v>90</v>
      </c>
      <c r="R3" s="12">
        <v>0</v>
      </c>
      <c r="S3" s="12">
        <v>409</v>
      </c>
      <c r="T3" s="12">
        <v>0</v>
      </c>
      <c r="U3" s="12">
        <v>59</v>
      </c>
      <c r="V3" s="12">
        <v>300.8</v>
      </c>
      <c r="W3" s="12">
        <v>100610</v>
      </c>
      <c r="X3" s="12">
        <v>0</v>
      </c>
      <c r="Y3" s="12">
        <v>0</v>
      </c>
      <c r="Z3" s="12">
        <v>0</v>
      </c>
      <c r="AA3" s="12">
        <f t="shared" ref="AA3:AA66" si="0">Y3*P3</f>
        <v>0</v>
      </c>
    </row>
    <row r="4" spans="1:27" x14ac:dyDescent="0.35">
      <c r="B4" s="12">
        <v>1</v>
      </c>
      <c r="C4" s="12">
        <v>242186</v>
      </c>
      <c r="D4" s="12">
        <v>2647497</v>
      </c>
      <c r="E4" s="12">
        <v>2889683</v>
      </c>
      <c r="F4" s="12">
        <v>13225.7</v>
      </c>
      <c r="G4" s="12">
        <v>34355066</v>
      </c>
      <c r="H4" s="12">
        <v>1.212</v>
      </c>
      <c r="I4" s="12">
        <v>6373355</v>
      </c>
      <c r="J4" s="12">
        <v>28.45</v>
      </c>
      <c r="K4" s="12">
        <v>-80.599999999999994</v>
      </c>
      <c r="L4" s="12">
        <v>72.06</v>
      </c>
      <c r="M4" s="12">
        <v>0</v>
      </c>
      <c r="N4" s="12">
        <v>180.38</v>
      </c>
      <c r="O4" s="12">
        <v>89.61</v>
      </c>
      <c r="P4" s="12">
        <v>1</v>
      </c>
      <c r="Q4" s="12">
        <v>90</v>
      </c>
      <c r="R4" s="12">
        <v>0.2</v>
      </c>
      <c r="S4" s="12">
        <v>409</v>
      </c>
      <c r="T4" s="12">
        <v>0</v>
      </c>
      <c r="U4" s="12">
        <v>60</v>
      </c>
      <c r="V4" s="12">
        <v>300.8</v>
      </c>
      <c r="W4" s="12">
        <v>100604</v>
      </c>
      <c r="X4" s="12">
        <v>0</v>
      </c>
      <c r="Y4" s="12">
        <v>1</v>
      </c>
      <c r="Z4" s="12">
        <v>42</v>
      </c>
      <c r="AA4" s="12">
        <f t="shared" si="0"/>
        <v>1</v>
      </c>
    </row>
    <row r="5" spans="1:27" x14ac:dyDescent="0.35">
      <c r="B5" s="12">
        <v>2</v>
      </c>
      <c r="C5" s="12">
        <v>242186</v>
      </c>
      <c r="D5" s="12">
        <v>2634272</v>
      </c>
      <c r="E5" s="12">
        <v>2876458</v>
      </c>
      <c r="F5" s="12">
        <v>13225.7</v>
      </c>
      <c r="G5" s="12">
        <v>34356517</v>
      </c>
      <c r="H5" s="12">
        <v>1.218</v>
      </c>
      <c r="I5" s="12">
        <v>6373358</v>
      </c>
      <c r="J5" s="12">
        <v>28.45</v>
      </c>
      <c r="K5" s="12">
        <v>-80.599999999999994</v>
      </c>
      <c r="L5" s="12">
        <v>72.06</v>
      </c>
      <c r="M5" s="12">
        <v>0</v>
      </c>
      <c r="N5" s="12">
        <v>180.92</v>
      </c>
      <c r="O5" s="12">
        <v>89.61</v>
      </c>
      <c r="P5" s="12">
        <v>4</v>
      </c>
      <c r="Q5" s="12">
        <v>90</v>
      </c>
      <c r="R5" s="12">
        <v>0.5</v>
      </c>
      <c r="S5" s="12">
        <v>409</v>
      </c>
      <c r="T5" s="12">
        <v>0</v>
      </c>
      <c r="U5" s="12">
        <v>62</v>
      </c>
      <c r="V5" s="12">
        <v>300.7</v>
      </c>
      <c r="W5" s="12">
        <v>100575</v>
      </c>
      <c r="X5" s="12">
        <v>0.01</v>
      </c>
      <c r="Y5" s="12">
        <v>7</v>
      </c>
      <c r="Z5" s="12">
        <v>253</v>
      </c>
      <c r="AA5" s="12">
        <f t="shared" si="0"/>
        <v>28</v>
      </c>
    </row>
    <row r="6" spans="1:27" x14ac:dyDescent="0.35">
      <c r="B6" s="12">
        <v>3</v>
      </c>
      <c r="C6" s="12">
        <v>242186</v>
      </c>
      <c r="D6" s="12">
        <v>2621046</v>
      </c>
      <c r="E6" s="12">
        <v>2863232</v>
      </c>
      <c r="F6" s="12">
        <v>13225.7</v>
      </c>
      <c r="G6" s="12">
        <v>34359209</v>
      </c>
      <c r="H6" s="12">
        <v>1.224</v>
      </c>
      <c r="I6" s="12">
        <v>6373363</v>
      </c>
      <c r="J6" s="12">
        <v>28.45</v>
      </c>
      <c r="K6" s="12">
        <v>-80.599999999999994</v>
      </c>
      <c r="L6" s="12">
        <v>72.06</v>
      </c>
      <c r="M6" s="12">
        <v>0</v>
      </c>
      <c r="N6" s="12">
        <v>181.48</v>
      </c>
      <c r="O6" s="12">
        <v>89.62</v>
      </c>
      <c r="P6" s="12">
        <v>6</v>
      </c>
      <c r="Q6" s="12">
        <v>90.01</v>
      </c>
      <c r="R6" s="12">
        <v>0.81</v>
      </c>
      <c r="S6" s="12">
        <v>409</v>
      </c>
      <c r="T6" s="12">
        <v>0</v>
      </c>
      <c r="U6" s="12">
        <v>67</v>
      </c>
      <c r="V6" s="12">
        <v>300.7</v>
      </c>
      <c r="W6" s="12">
        <v>100522</v>
      </c>
      <c r="X6" s="12">
        <v>0.02</v>
      </c>
      <c r="Y6" s="12">
        <v>19</v>
      </c>
      <c r="Z6" s="12">
        <v>652</v>
      </c>
      <c r="AA6" s="12">
        <f t="shared" si="0"/>
        <v>114</v>
      </c>
    </row>
    <row r="7" spans="1:27" x14ac:dyDescent="0.35">
      <c r="B7" s="12">
        <v>4</v>
      </c>
      <c r="C7" s="12">
        <v>242186</v>
      </c>
      <c r="D7" s="12">
        <v>2607820</v>
      </c>
      <c r="E7" s="12">
        <v>2850006</v>
      </c>
      <c r="F7" s="12">
        <v>13225.7</v>
      </c>
      <c r="G7" s="12">
        <v>34363174</v>
      </c>
      <c r="H7" s="12">
        <v>1.2290000000000001</v>
      </c>
      <c r="I7" s="12">
        <v>6373369</v>
      </c>
      <c r="J7" s="12">
        <v>28.45</v>
      </c>
      <c r="K7" s="12">
        <v>-80.599999999999994</v>
      </c>
      <c r="L7" s="12">
        <v>72.06</v>
      </c>
      <c r="M7" s="12">
        <v>0</v>
      </c>
      <c r="N7" s="12">
        <v>182.04</v>
      </c>
      <c r="O7" s="12">
        <v>89.62</v>
      </c>
      <c r="P7" s="12">
        <v>8</v>
      </c>
      <c r="Q7" s="12">
        <v>90.01</v>
      </c>
      <c r="R7" s="12">
        <v>1.1200000000000001</v>
      </c>
      <c r="S7" s="12">
        <v>409</v>
      </c>
      <c r="T7" s="12">
        <v>0</v>
      </c>
      <c r="U7" s="12">
        <v>74</v>
      </c>
      <c r="V7" s="12">
        <v>300.7</v>
      </c>
      <c r="W7" s="12">
        <v>100443</v>
      </c>
      <c r="X7" s="12">
        <v>0.02</v>
      </c>
      <c r="Y7" s="12">
        <v>37</v>
      </c>
      <c r="Z7" s="12">
        <v>1251</v>
      </c>
      <c r="AA7" s="12">
        <f t="shared" si="0"/>
        <v>296</v>
      </c>
    </row>
    <row r="8" spans="1:27" x14ac:dyDescent="0.35">
      <c r="B8" s="12">
        <v>5</v>
      </c>
      <c r="C8" s="12">
        <v>242186</v>
      </c>
      <c r="D8" s="12">
        <v>2594594</v>
      </c>
      <c r="E8" s="12">
        <v>2836780</v>
      </c>
      <c r="F8" s="12">
        <v>13225.7</v>
      </c>
      <c r="G8" s="12">
        <v>34368442</v>
      </c>
      <c r="H8" s="12">
        <v>1.2350000000000001</v>
      </c>
      <c r="I8" s="12">
        <v>6373379</v>
      </c>
      <c r="J8" s="12">
        <v>28.45</v>
      </c>
      <c r="K8" s="12">
        <v>-80.599999999999994</v>
      </c>
      <c r="L8" s="12">
        <v>72.06</v>
      </c>
      <c r="M8" s="12">
        <v>0</v>
      </c>
      <c r="N8" s="12">
        <v>182.62</v>
      </c>
      <c r="O8" s="12">
        <v>89.63</v>
      </c>
      <c r="P8" s="12">
        <v>10</v>
      </c>
      <c r="Q8" s="12">
        <v>90.01</v>
      </c>
      <c r="R8" s="12">
        <v>1.45</v>
      </c>
      <c r="S8" s="12">
        <v>409</v>
      </c>
      <c r="T8" s="12">
        <v>0</v>
      </c>
      <c r="U8" s="12">
        <v>83</v>
      </c>
      <c r="V8" s="12">
        <v>300.60000000000002</v>
      </c>
      <c r="W8" s="12">
        <v>100339</v>
      </c>
      <c r="X8" s="12">
        <v>0.03</v>
      </c>
      <c r="Y8" s="12">
        <v>62</v>
      </c>
      <c r="Z8" s="12">
        <v>2064</v>
      </c>
      <c r="AA8" s="12">
        <f t="shared" si="0"/>
        <v>620</v>
      </c>
    </row>
    <row r="9" spans="1:27" x14ac:dyDescent="0.35">
      <c r="B9" s="12">
        <v>6</v>
      </c>
      <c r="C9" s="12">
        <v>242186</v>
      </c>
      <c r="D9" s="12">
        <v>2581369</v>
      </c>
      <c r="E9" s="12">
        <v>2823555</v>
      </c>
      <c r="F9" s="12">
        <v>13225.7</v>
      </c>
      <c r="G9" s="12">
        <v>34375042</v>
      </c>
      <c r="H9" s="12">
        <v>1.2410000000000001</v>
      </c>
      <c r="I9" s="12">
        <v>6373390</v>
      </c>
      <c r="J9" s="12">
        <v>28.45</v>
      </c>
      <c r="K9" s="12">
        <v>-80.599999999999994</v>
      </c>
      <c r="L9" s="12">
        <v>72.06</v>
      </c>
      <c r="M9" s="12">
        <v>0</v>
      </c>
      <c r="N9" s="12">
        <v>183.2</v>
      </c>
      <c r="O9" s="12">
        <v>89.63</v>
      </c>
      <c r="P9" s="12">
        <v>13</v>
      </c>
      <c r="Q9" s="12">
        <v>90.01</v>
      </c>
      <c r="R9" s="12">
        <v>1.78</v>
      </c>
      <c r="S9" s="12">
        <v>409</v>
      </c>
      <c r="T9" s="12">
        <v>0</v>
      </c>
      <c r="U9" s="12">
        <v>95</v>
      </c>
      <c r="V9" s="12">
        <v>300.5</v>
      </c>
      <c r="W9" s="12">
        <v>100208</v>
      </c>
      <c r="X9" s="12">
        <v>0.04</v>
      </c>
      <c r="Y9" s="12">
        <v>93</v>
      </c>
      <c r="Z9" s="12">
        <v>3101</v>
      </c>
      <c r="AA9" s="12">
        <f t="shared" si="0"/>
        <v>1209</v>
      </c>
    </row>
    <row r="10" spans="1:27" x14ac:dyDescent="0.35">
      <c r="B10" s="12">
        <v>7</v>
      </c>
      <c r="C10" s="12">
        <v>242186</v>
      </c>
      <c r="D10" s="12">
        <v>2568143</v>
      </c>
      <c r="E10" s="12">
        <v>2810329</v>
      </c>
      <c r="F10" s="12">
        <v>13225.7</v>
      </c>
      <c r="G10" s="12">
        <v>34383004</v>
      </c>
      <c r="H10" s="12">
        <v>1.248</v>
      </c>
      <c r="I10" s="12">
        <v>6373404</v>
      </c>
      <c r="J10" s="12">
        <v>28.45</v>
      </c>
      <c r="K10" s="12">
        <v>-80.599999999999994</v>
      </c>
      <c r="L10" s="12">
        <v>72.06</v>
      </c>
      <c r="M10" s="12">
        <v>0</v>
      </c>
      <c r="N10" s="12">
        <v>183.79</v>
      </c>
      <c r="O10" s="12">
        <v>89.64</v>
      </c>
      <c r="P10" s="12">
        <v>15</v>
      </c>
      <c r="Q10" s="12">
        <v>90.01</v>
      </c>
      <c r="R10" s="12">
        <v>2.11</v>
      </c>
      <c r="S10" s="12">
        <v>409</v>
      </c>
      <c r="T10" s="12">
        <v>0</v>
      </c>
      <c r="U10" s="12">
        <v>109</v>
      </c>
      <c r="V10" s="12">
        <v>300.39999999999998</v>
      </c>
      <c r="W10" s="12">
        <v>100050</v>
      </c>
      <c r="X10" s="12">
        <v>0.04</v>
      </c>
      <c r="Y10" s="12">
        <v>132</v>
      </c>
      <c r="Z10" s="12">
        <v>4375</v>
      </c>
      <c r="AA10" s="12">
        <f t="shared" si="0"/>
        <v>1980</v>
      </c>
    </row>
    <row r="11" spans="1:27" x14ac:dyDescent="0.35">
      <c r="B11" s="12">
        <v>8</v>
      </c>
      <c r="C11" s="12">
        <v>242186</v>
      </c>
      <c r="D11" s="12">
        <v>2554917</v>
      </c>
      <c r="E11" s="12">
        <v>2797103</v>
      </c>
      <c r="F11" s="12">
        <v>13225.7</v>
      </c>
      <c r="G11" s="12">
        <v>34392358</v>
      </c>
      <c r="H11" s="12">
        <v>1.254</v>
      </c>
      <c r="I11" s="12">
        <v>6373420</v>
      </c>
      <c r="J11" s="12">
        <v>28.45</v>
      </c>
      <c r="K11" s="12">
        <v>-80.599999999999994</v>
      </c>
      <c r="L11" s="12">
        <v>72.06</v>
      </c>
      <c r="M11" s="12">
        <v>0</v>
      </c>
      <c r="N11" s="12">
        <v>184.4</v>
      </c>
      <c r="O11" s="12">
        <v>89.64</v>
      </c>
      <c r="P11" s="12">
        <v>18</v>
      </c>
      <c r="Q11" s="12">
        <v>90.02</v>
      </c>
      <c r="R11" s="12">
        <v>2.46</v>
      </c>
      <c r="S11" s="12">
        <v>409</v>
      </c>
      <c r="T11" s="12">
        <v>0</v>
      </c>
      <c r="U11" s="12">
        <v>125</v>
      </c>
      <c r="V11" s="12">
        <v>300.3</v>
      </c>
      <c r="W11" s="12">
        <v>99865</v>
      </c>
      <c r="X11" s="12">
        <v>0.05</v>
      </c>
      <c r="Y11" s="12">
        <v>179</v>
      </c>
      <c r="Z11" s="12">
        <v>5900</v>
      </c>
      <c r="AA11" s="12">
        <f t="shared" si="0"/>
        <v>3222</v>
      </c>
    </row>
    <row r="12" spans="1:27" x14ac:dyDescent="0.35">
      <c r="B12" s="12">
        <v>9</v>
      </c>
      <c r="C12" s="12">
        <v>242186</v>
      </c>
      <c r="D12" s="12">
        <v>2541691</v>
      </c>
      <c r="E12" s="12">
        <v>2783877</v>
      </c>
      <c r="F12" s="12">
        <v>13225.7</v>
      </c>
      <c r="G12" s="12">
        <v>34403131</v>
      </c>
      <c r="H12" s="12">
        <v>1.26</v>
      </c>
      <c r="I12" s="12">
        <v>6373439</v>
      </c>
      <c r="J12" s="12">
        <v>28.45</v>
      </c>
      <c r="K12" s="12">
        <v>-80.599999999999994</v>
      </c>
      <c r="L12" s="12">
        <v>72.06</v>
      </c>
      <c r="M12" s="12">
        <v>0</v>
      </c>
      <c r="N12" s="12">
        <v>185.01</v>
      </c>
      <c r="O12" s="12">
        <v>89.65</v>
      </c>
      <c r="P12" s="12">
        <v>20</v>
      </c>
      <c r="Q12" s="12">
        <v>90.02</v>
      </c>
      <c r="R12" s="12">
        <v>2.82</v>
      </c>
      <c r="S12" s="12">
        <v>409</v>
      </c>
      <c r="T12" s="12">
        <v>1</v>
      </c>
      <c r="U12" s="12">
        <v>144</v>
      </c>
      <c r="V12" s="12">
        <v>300.2</v>
      </c>
      <c r="W12" s="12">
        <v>99651</v>
      </c>
      <c r="X12" s="12">
        <v>0.06</v>
      </c>
      <c r="Y12" s="12">
        <v>234</v>
      </c>
      <c r="Z12" s="12">
        <v>7687</v>
      </c>
      <c r="AA12" s="12">
        <f t="shared" si="0"/>
        <v>4680</v>
      </c>
    </row>
    <row r="13" spans="1:27" x14ac:dyDescent="0.35">
      <c r="B13" s="12">
        <v>10</v>
      </c>
      <c r="C13" s="12">
        <v>242186</v>
      </c>
      <c r="D13" s="12">
        <v>2528466</v>
      </c>
      <c r="E13" s="12">
        <v>2770652</v>
      </c>
      <c r="F13" s="12">
        <v>13225.7</v>
      </c>
      <c r="G13" s="12">
        <v>34415353</v>
      </c>
      <c r="H13" s="12">
        <v>1.2669999999999999</v>
      </c>
      <c r="I13" s="12">
        <v>6373461</v>
      </c>
      <c r="J13" s="12">
        <v>28.45</v>
      </c>
      <c r="K13" s="12">
        <v>-80.599999999999994</v>
      </c>
      <c r="L13" s="12">
        <v>72.06</v>
      </c>
      <c r="M13" s="12">
        <v>0</v>
      </c>
      <c r="N13" s="12">
        <v>185.63</v>
      </c>
      <c r="O13" s="12">
        <v>89.65</v>
      </c>
      <c r="P13" s="12">
        <v>23</v>
      </c>
      <c r="Q13" s="12">
        <v>90.02</v>
      </c>
      <c r="R13" s="12">
        <v>3.18</v>
      </c>
      <c r="S13" s="12">
        <v>409</v>
      </c>
      <c r="T13" s="12">
        <v>1</v>
      </c>
      <c r="U13" s="12">
        <v>165</v>
      </c>
      <c r="V13" s="12">
        <v>300.10000000000002</v>
      </c>
      <c r="W13" s="12">
        <v>99409</v>
      </c>
      <c r="X13" s="12">
        <v>7.0000000000000007E-2</v>
      </c>
      <c r="Y13" s="12">
        <v>297</v>
      </c>
      <c r="Z13" s="12">
        <v>9750</v>
      </c>
      <c r="AA13" s="12">
        <f t="shared" si="0"/>
        <v>6831</v>
      </c>
    </row>
    <row r="14" spans="1:27" x14ac:dyDescent="0.35">
      <c r="B14" s="12">
        <v>11</v>
      </c>
      <c r="C14" s="12">
        <v>242186</v>
      </c>
      <c r="D14" s="12">
        <v>2515240</v>
      </c>
      <c r="E14" s="12">
        <v>2757426</v>
      </c>
      <c r="F14" s="12">
        <v>13225.7</v>
      </c>
      <c r="G14" s="12">
        <v>34429051</v>
      </c>
      <c r="H14" s="12">
        <v>1.2729999999999999</v>
      </c>
      <c r="I14" s="12">
        <v>6373485</v>
      </c>
      <c r="J14" s="12">
        <v>28.45</v>
      </c>
      <c r="K14" s="12">
        <v>-80.599999999999994</v>
      </c>
      <c r="L14" s="12">
        <v>72.06</v>
      </c>
      <c r="M14" s="12">
        <v>0</v>
      </c>
      <c r="N14" s="12">
        <v>186.26</v>
      </c>
      <c r="O14" s="12">
        <v>89.65</v>
      </c>
      <c r="P14" s="12">
        <v>25</v>
      </c>
      <c r="Q14" s="12">
        <v>90.02</v>
      </c>
      <c r="R14" s="12">
        <v>3.55</v>
      </c>
      <c r="S14" s="12">
        <v>409</v>
      </c>
      <c r="T14" s="12">
        <v>1</v>
      </c>
      <c r="U14" s="12">
        <v>189</v>
      </c>
      <c r="V14" s="12">
        <v>299.89999999999998</v>
      </c>
      <c r="W14" s="12">
        <v>99137</v>
      </c>
      <c r="X14" s="12">
        <v>7.0000000000000007E-2</v>
      </c>
      <c r="Y14" s="12">
        <v>370</v>
      </c>
      <c r="Z14" s="12">
        <v>12101</v>
      </c>
      <c r="AA14" s="12">
        <f t="shared" si="0"/>
        <v>9250</v>
      </c>
    </row>
    <row r="15" spans="1:27" x14ac:dyDescent="0.35">
      <c r="B15" s="12">
        <v>12</v>
      </c>
      <c r="C15" s="12">
        <v>242186</v>
      </c>
      <c r="D15" s="12">
        <v>2502014</v>
      </c>
      <c r="E15" s="12">
        <v>2744200</v>
      </c>
      <c r="F15" s="12">
        <v>13225.7</v>
      </c>
      <c r="G15" s="12">
        <v>34444250</v>
      </c>
      <c r="H15" s="12">
        <v>1.28</v>
      </c>
      <c r="I15" s="12">
        <v>6373511</v>
      </c>
      <c r="J15" s="12">
        <v>28.45</v>
      </c>
      <c r="K15" s="12">
        <v>-80.599999999999994</v>
      </c>
      <c r="L15" s="12">
        <v>72.06</v>
      </c>
      <c r="M15" s="12">
        <v>0</v>
      </c>
      <c r="N15" s="12">
        <v>186.9</v>
      </c>
      <c r="O15" s="12">
        <v>89.66</v>
      </c>
      <c r="P15" s="12">
        <v>28</v>
      </c>
      <c r="Q15" s="12">
        <v>90.02</v>
      </c>
      <c r="R15" s="12">
        <v>3.93</v>
      </c>
      <c r="S15" s="12">
        <v>410</v>
      </c>
      <c r="T15" s="12">
        <v>1</v>
      </c>
      <c r="U15" s="12">
        <v>216</v>
      </c>
      <c r="V15" s="12">
        <v>299.7</v>
      </c>
      <c r="W15" s="12">
        <v>98836</v>
      </c>
      <c r="X15" s="12">
        <v>0.08</v>
      </c>
      <c r="Y15" s="12">
        <v>453</v>
      </c>
      <c r="Z15" s="12">
        <v>14752</v>
      </c>
      <c r="AA15" s="12">
        <f t="shared" si="0"/>
        <v>12684</v>
      </c>
    </row>
    <row r="16" spans="1:27" x14ac:dyDescent="0.35">
      <c r="B16" s="12">
        <v>13</v>
      </c>
      <c r="C16" s="12">
        <v>242186</v>
      </c>
      <c r="D16" s="12">
        <v>2488788</v>
      </c>
      <c r="E16" s="12">
        <v>2730974</v>
      </c>
      <c r="F16" s="12">
        <v>13225.7</v>
      </c>
      <c r="G16" s="12">
        <v>34460977</v>
      </c>
      <c r="H16" s="12">
        <v>1.2869999999999999</v>
      </c>
      <c r="I16" s="12">
        <v>6373541</v>
      </c>
      <c r="J16" s="12">
        <v>28.45</v>
      </c>
      <c r="K16" s="12">
        <v>-80.599999999999994</v>
      </c>
      <c r="L16" s="12">
        <v>72.06</v>
      </c>
      <c r="M16" s="12">
        <v>0</v>
      </c>
      <c r="N16" s="12">
        <v>187.54</v>
      </c>
      <c r="O16" s="12">
        <v>89.66</v>
      </c>
      <c r="P16" s="12">
        <v>31</v>
      </c>
      <c r="Q16" s="12">
        <v>90.03</v>
      </c>
      <c r="R16" s="12">
        <v>4.32</v>
      </c>
      <c r="S16" s="12">
        <v>410</v>
      </c>
      <c r="T16" s="12">
        <v>1</v>
      </c>
      <c r="U16" s="12">
        <v>245</v>
      </c>
      <c r="V16" s="12">
        <v>299.60000000000002</v>
      </c>
      <c r="W16" s="12">
        <v>98504</v>
      </c>
      <c r="X16" s="12">
        <v>0.09</v>
      </c>
      <c r="Y16" s="12">
        <v>546</v>
      </c>
      <c r="Z16" s="12">
        <v>17716</v>
      </c>
      <c r="AA16" s="12">
        <f t="shared" si="0"/>
        <v>16926</v>
      </c>
    </row>
    <row r="17" spans="2:27" x14ac:dyDescent="0.35">
      <c r="B17" s="12">
        <v>14</v>
      </c>
      <c r="C17" s="12">
        <v>242186</v>
      </c>
      <c r="D17" s="12">
        <v>2475563</v>
      </c>
      <c r="E17" s="12">
        <v>2717749</v>
      </c>
      <c r="F17" s="12">
        <v>13225.7</v>
      </c>
      <c r="G17" s="12">
        <v>34479256</v>
      </c>
      <c r="H17" s="12">
        <v>1.294</v>
      </c>
      <c r="I17" s="12">
        <v>6373573</v>
      </c>
      <c r="J17" s="12">
        <v>28.45</v>
      </c>
      <c r="K17" s="12">
        <v>-80.599999999999994</v>
      </c>
      <c r="L17" s="12">
        <v>72.06</v>
      </c>
      <c r="M17" s="12">
        <v>0</v>
      </c>
      <c r="N17" s="12">
        <v>188.2</v>
      </c>
      <c r="O17" s="12">
        <v>89.67</v>
      </c>
      <c r="P17" s="12">
        <v>34</v>
      </c>
      <c r="Q17" s="12">
        <v>90.03</v>
      </c>
      <c r="R17" s="12">
        <v>4.72</v>
      </c>
      <c r="S17" s="12">
        <v>410</v>
      </c>
      <c r="T17" s="12">
        <v>1</v>
      </c>
      <c r="U17" s="12">
        <v>278</v>
      </c>
      <c r="V17" s="12">
        <v>299.3</v>
      </c>
      <c r="W17" s="12">
        <v>98142</v>
      </c>
      <c r="X17" s="12">
        <v>0.1</v>
      </c>
      <c r="Y17" s="12">
        <v>650</v>
      </c>
      <c r="Z17" s="12">
        <v>21006</v>
      </c>
      <c r="AA17" s="12">
        <f t="shared" si="0"/>
        <v>22100</v>
      </c>
    </row>
    <row r="18" spans="2:27" x14ac:dyDescent="0.35">
      <c r="B18" s="12">
        <v>15</v>
      </c>
      <c r="C18" s="12">
        <v>242186</v>
      </c>
      <c r="D18" s="12">
        <v>2462337</v>
      </c>
      <c r="E18" s="12">
        <v>2704523</v>
      </c>
      <c r="F18" s="12">
        <v>13225.7</v>
      </c>
      <c r="G18" s="12">
        <v>34499112</v>
      </c>
      <c r="H18" s="12">
        <v>1.3009999999999999</v>
      </c>
      <c r="I18" s="12">
        <v>6373608</v>
      </c>
      <c r="J18" s="12">
        <v>28.45</v>
      </c>
      <c r="K18" s="12">
        <v>-80.599999999999994</v>
      </c>
      <c r="L18" s="12">
        <v>72.06</v>
      </c>
      <c r="M18" s="12">
        <v>0</v>
      </c>
      <c r="N18" s="12">
        <v>188.86</v>
      </c>
      <c r="O18" s="12">
        <v>89.67</v>
      </c>
      <c r="P18" s="12">
        <v>37</v>
      </c>
      <c r="Q18" s="12">
        <v>90.03</v>
      </c>
      <c r="R18" s="12">
        <v>5.13</v>
      </c>
      <c r="S18" s="12">
        <v>410</v>
      </c>
      <c r="T18" s="12">
        <v>2</v>
      </c>
      <c r="U18" s="12">
        <v>313</v>
      </c>
      <c r="V18" s="12">
        <v>299.10000000000002</v>
      </c>
      <c r="W18" s="12">
        <v>97748</v>
      </c>
      <c r="X18" s="12">
        <v>0.11</v>
      </c>
      <c r="Y18" s="12">
        <v>765</v>
      </c>
      <c r="Z18" s="12">
        <v>24634</v>
      </c>
      <c r="AA18" s="12">
        <f t="shared" si="0"/>
        <v>28305</v>
      </c>
    </row>
    <row r="19" spans="2:27" x14ac:dyDescent="0.35">
      <c r="B19" s="12">
        <v>16</v>
      </c>
      <c r="C19" s="12">
        <v>242186</v>
      </c>
      <c r="D19" s="12">
        <v>2449111</v>
      </c>
      <c r="E19" s="12">
        <v>2691297</v>
      </c>
      <c r="F19" s="12">
        <v>13225.7</v>
      </c>
      <c r="G19" s="12">
        <v>34520567</v>
      </c>
      <c r="H19" s="12">
        <v>1.3080000000000001</v>
      </c>
      <c r="I19" s="12">
        <v>6373646</v>
      </c>
      <c r="J19" s="12">
        <v>28.45</v>
      </c>
      <c r="K19" s="12">
        <v>-80.599999999999994</v>
      </c>
      <c r="L19" s="12">
        <v>72.06</v>
      </c>
      <c r="M19" s="12">
        <v>0</v>
      </c>
      <c r="N19" s="12">
        <v>189.54</v>
      </c>
      <c r="O19" s="12">
        <v>89.67</v>
      </c>
      <c r="P19" s="12">
        <v>40</v>
      </c>
      <c r="Q19" s="12">
        <v>90.03</v>
      </c>
      <c r="R19" s="12">
        <v>5.54</v>
      </c>
      <c r="S19" s="12">
        <v>411</v>
      </c>
      <c r="T19" s="12">
        <v>2</v>
      </c>
      <c r="U19" s="12">
        <v>351</v>
      </c>
      <c r="V19" s="12">
        <v>298.89999999999998</v>
      </c>
      <c r="W19" s="12">
        <v>97322</v>
      </c>
      <c r="X19" s="12">
        <v>0.11</v>
      </c>
      <c r="Y19" s="12">
        <v>892</v>
      </c>
      <c r="Z19" s="12">
        <v>28612</v>
      </c>
      <c r="AA19" s="12">
        <f t="shared" si="0"/>
        <v>35680</v>
      </c>
    </row>
    <row r="20" spans="2:27" x14ac:dyDescent="0.35">
      <c r="B20" s="12">
        <v>17</v>
      </c>
      <c r="C20" s="12">
        <v>242186</v>
      </c>
      <c r="D20" s="12">
        <v>2435885</v>
      </c>
      <c r="E20" s="12">
        <v>2678071</v>
      </c>
      <c r="F20" s="12">
        <v>13225.7</v>
      </c>
      <c r="G20" s="12">
        <v>34543643</v>
      </c>
      <c r="H20" s="12">
        <v>1.3149999999999999</v>
      </c>
      <c r="I20" s="12">
        <v>6373688</v>
      </c>
      <c r="J20" s="12">
        <v>28.45</v>
      </c>
      <c r="K20" s="12">
        <v>-80.599999999999994</v>
      </c>
      <c r="L20" s="12">
        <v>72.06</v>
      </c>
      <c r="M20" s="12">
        <v>0</v>
      </c>
      <c r="N20" s="12">
        <v>190.22</v>
      </c>
      <c r="O20" s="12">
        <v>89.68</v>
      </c>
      <c r="P20" s="12">
        <v>43</v>
      </c>
      <c r="Q20" s="12">
        <v>90.03</v>
      </c>
      <c r="R20" s="12">
        <v>5.97</v>
      </c>
      <c r="S20" s="12">
        <v>411</v>
      </c>
      <c r="T20" s="12">
        <v>2</v>
      </c>
      <c r="U20" s="12">
        <v>392</v>
      </c>
      <c r="V20" s="12">
        <v>298.60000000000002</v>
      </c>
      <c r="W20" s="12">
        <v>96865</v>
      </c>
      <c r="X20" s="12">
        <v>0.12</v>
      </c>
      <c r="Y20" s="12">
        <v>1032</v>
      </c>
      <c r="Z20" s="12">
        <v>32952</v>
      </c>
      <c r="AA20" s="12">
        <f t="shared" si="0"/>
        <v>44376</v>
      </c>
    </row>
    <row r="21" spans="2:27" x14ac:dyDescent="0.35">
      <c r="B21" s="12">
        <v>18</v>
      </c>
      <c r="C21" s="12">
        <v>242186</v>
      </c>
      <c r="D21" s="12">
        <v>2422660</v>
      </c>
      <c r="E21" s="12">
        <v>2664846</v>
      </c>
      <c r="F21" s="12">
        <v>13225.7</v>
      </c>
      <c r="G21" s="12">
        <v>34568359</v>
      </c>
      <c r="H21" s="12">
        <v>1.323</v>
      </c>
      <c r="I21" s="12">
        <v>6373732</v>
      </c>
      <c r="J21" s="12">
        <v>28.45</v>
      </c>
      <c r="K21" s="12">
        <v>-80.599999999999994</v>
      </c>
      <c r="L21" s="12">
        <v>72.06</v>
      </c>
      <c r="M21" s="12">
        <v>0</v>
      </c>
      <c r="N21" s="12">
        <v>190.91</v>
      </c>
      <c r="O21" s="12">
        <v>89.68</v>
      </c>
      <c r="P21" s="12">
        <v>46</v>
      </c>
      <c r="Q21" s="12">
        <v>90.04</v>
      </c>
      <c r="R21" s="12">
        <v>6.4</v>
      </c>
      <c r="S21" s="12">
        <v>411</v>
      </c>
      <c r="T21" s="12">
        <v>2</v>
      </c>
      <c r="U21" s="12">
        <v>436</v>
      </c>
      <c r="V21" s="12">
        <v>298.3</v>
      </c>
      <c r="W21" s="12">
        <v>96375</v>
      </c>
      <c r="X21" s="12">
        <v>0.13</v>
      </c>
      <c r="Y21" s="12">
        <v>1184</v>
      </c>
      <c r="Z21" s="12">
        <v>37665</v>
      </c>
      <c r="AA21" s="12">
        <f t="shared" si="0"/>
        <v>54464</v>
      </c>
    </row>
    <row r="22" spans="2:27" x14ac:dyDescent="0.35">
      <c r="B22" s="12">
        <v>19</v>
      </c>
      <c r="C22" s="12">
        <v>242186</v>
      </c>
      <c r="D22" s="12">
        <v>2409434</v>
      </c>
      <c r="E22" s="12">
        <v>2651620</v>
      </c>
      <c r="F22" s="12">
        <v>13225.7</v>
      </c>
      <c r="G22" s="12">
        <v>34594736</v>
      </c>
      <c r="H22" s="12">
        <v>1.33</v>
      </c>
      <c r="I22" s="12">
        <v>6373779</v>
      </c>
      <c r="J22" s="12">
        <v>28.45</v>
      </c>
      <c r="K22" s="12">
        <v>-80.599999999999994</v>
      </c>
      <c r="L22" s="12">
        <v>72.06</v>
      </c>
      <c r="M22" s="12">
        <v>0</v>
      </c>
      <c r="N22" s="12">
        <v>191.6</v>
      </c>
      <c r="O22" s="12">
        <v>89.68</v>
      </c>
      <c r="P22" s="12">
        <v>49</v>
      </c>
      <c r="Q22" s="12">
        <v>90.04</v>
      </c>
      <c r="R22" s="12">
        <v>6.85</v>
      </c>
      <c r="S22" s="12">
        <v>412</v>
      </c>
      <c r="T22" s="12">
        <v>3</v>
      </c>
      <c r="U22" s="12">
        <v>484</v>
      </c>
      <c r="V22" s="12">
        <v>298</v>
      </c>
      <c r="W22" s="12">
        <v>95852</v>
      </c>
      <c r="X22" s="12">
        <v>0.14000000000000001</v>
      </c>
      <c r="Y22" s="12">
        <v>1349</v>
      </c>
      <c r="Z22" s="12">
        <v>42764</v>
      </c>
      <c r="AA22" s="12">
        <f t="shared" si="0"/>
        <v>66101</v>
      </c>
    </row>
    <row r="23" spans="2:27" x14ac:dyDescent="0.35">
      <c r="B23" s="12">
        <v>20</v>
      </c>
      <c r="C23" s="12">
        <v>242186</v>
      </c>
      <c r="D23" s="12">
        <v>2396208</v>
      </c>
      <c r="E23" s="12">
        <v>2638394</v>
      </c>
      <c r="F23" s="12">
        <v>13225.7</v>
      </c>
      <c r="G23" s="12">
        <v>34622789</v>
      </c>
      <c r="H23" s="12">
        <v>1.3380000000000001</v>
      </c>
      <c r="I23" s="12">
        <v>6373830</v>
      </c>
      <c r="J23" s="12">
        <v>28.45</v>
      </c>
      <c r="K23" s="12">
        <v>-80.599999999999994</v>
      </c>
      <c r="L23" s="12">
        <v>72.06</v>
      </c>
      <c r="M23" s="12">
        <v>0</v>
      </c>
      <c r="N23" s="12">
        <v>192.31</v>
      </c>
      <c r="O23" s="12">
        <v>89.69</v>
      </c>
      <c r="P23" s="12">
        <v>52</v>
      </c>
      <c r="Q23" s="12">
        <v>90.04</v>
      </c>
      <c r="R23" s="12">
        <v>7.3</v>
      </c>
      <c r="S23" s="12">
        <v>412</v>
      </c>
      <c r="T23" s="12">
        <v>3</v>
      </c>
      <c r="U23" s="12">
        <v>535</v>
      </c>
      <c r="V23" s="12">
        <v>297.7</v>
      </c>
      <c r="W23" s="12">
        <v>95296</v>
      </c>
      <c r="X23" s="12">
        <v>0.15</v>
      </c>
      <c r="Y23" s="12">
        <v>1529</v>
      </c>
      <c r="Z23" s="12">
        <v>48259</v>
      </c>
      <c r="AA23" s="12">
        <f t="shared" si="0"/>
        <v>79508</v>
      </c>
    </row>
    <row r="24" spans="2:27" x14ac:dyDescent="0.35">
      <c r="B24" s="12">
        <v>21</v>
      </c>
      <c r="C24" s="12">
        <v>242186</v>
      </c>
      <c r="D24" s="12">
        <v>2382982</v>
      </c>
      <c r="E24" s="12">
        <v>2625168</v>
      </c>
      <c r="F24" s="12">
        <v>13225.7</v>
      </c>
      <c r="G24" s="12">
        <v>34652535</v>
      </c>
      <c r="H24" s="12">
        <v>1.3460000000000001</v>
      </c>
      <c r="I24" s="12">
        <v>6373884</v>
      </c>
      <c r="J24" s="12">
        <v>28.45</v>
      </c>
      <c r="K24" s="12">
        <v>-80.599999999999994</v>
      </c>
      <c r="L24" s="12">
        <v>72.06</v>
      </c>
      <c r="M24" s="12">
        <v>0</v>
      </c>
      <c r="N24" s="12">
        <v>193.02</v>
      </c>
      <c r="O24" s="12">
        <v>89.69</v>
      </c>
      <c r="P24" s="12">
        <v>56</v>
      </c>
      <c r="Q24" s="12">
        <v>90.04</v>
      </c>
      <c r="R24" s="12">
        <v>7.76</v>
      </c>
      <c r="S24" s="12">
        <v>412</v>
      </c>
      <c r="T24" s="12">
        <v>3</v>
      </c>
      <c r="U24" s="12">
        <v>589</v>
      </c>
      <c r="V24" s="12">
        <v>297.3</v>
      </c>
      <c r="W24" s="12">
        <v>94706</v>
      </c>
      <c r="X24" s="12">
        <v>0.16</v>
      </c>
      <c r="Y24" s="12">
        <v>1722</v>
      </c>
      <c r="Z24" s="12">
        <v>54162</v>
      </c>
      <c r="AA24" s="12">
        <f t="shared" si="0"/>
        <v>96432</v>
      </c>
    </row>
    <row r="25" spans="2:27" x14ac:dyDescent="0.35">
      <c r="B25" s="12">
        <v>22</v>
      </c>
      <c r="C25" s="12">
        <v>242186</v>
      </c>
      <c r="D25" s="12">
        <v>2369757</v>
      </c>
      <c r="E25" s="12">
        <v>2611943</v>
      </c>
      <c r="F25" s="12">
        <v>13225.7</v>
      </c>
      <c r="G25" s="12">
        <v>34683988</v>
      </c>
      <c r="H25" s="12">
        <v>1.3540000000000001</v>
      </c>
      <c r="I25" s="12">
        <v>6373942</v>
      </c>
      <c r="J25" s="12">
        <v>28.45</v>
      </c>
      <c r="K25" s="12">
        <v>-80.599999999999994</v>
      </c>
      <c r="L25" s="12">
        <v>72.06</v>
      </c>
      <c r="M25" s="12">
        <v>0</v>
      </c>
      <c r="N25" s="12">
        <v>193.74</v>
      </c>
      <c r="O25" s="12">
        <v>89.69</v>
      </c>
      <c r="P25" s="12">
        <v>59</v>
      </c>
      <c r="Q25" s="12">
        <v>90.04</v>
      </c>
      <c r="R25" s="12">
        <v>8.24</v>
      </c>
      <c r="S25" s="12">
        <v>413</v>
      </c>
      <c r="T25" s="12">
        <v>3</v>
      </c>
      <c r="U25" s="12">
        <v>646</v>
      </c>
      <c r="V25" s="12">
        <v>297</v>
      </c>
      <c r="W25" s="12">
        <v>94082</v>
      </c>
      <c r="X25" s="12">
        <v>0.17</v>
      </c>
      <c r="Y25" s="12">
        <v>1931</v>
      </c>
      <c r="Z25" s="12">
        <v>60481</v>
      </c>
      <c r="AA25" s="12">
        <f t="shared" si="0"/>
        <v>113929</v>
      </c>
    </row>
    <row r="26" spans="2:27" x14ac:dyDescent="0.35">
      <c r="B26" s="12">
        <v>23</v>
      </c>
      <c r="C26" s="12">
        <v>242186</v>
      </c>
      <c r="D26" s="12">
        <v>2356531</v>
      </c>
      <c r="E26" s="12">
        <v>2598717</v>
      </c>
      <c r="F26" s="12">
        <v>13225.7</v>
      </c>
      <c r="G26" s="12">
        <v>34717160</v>
      </c>
      <c r="H26" s="12">
        <v>1.3620000000000001</v>
      </c>
      <c r="I26" s="12">
        <v>6374002</v>
      </c>
      <c r="J26" s="12">
        <v>28.45</v>
      </c>
      <c r="K26" s="12">
        <v>-80.599999999999994</v>
      </c>
      <c r="L26" s="12">
        <v>72.06</v>
      </c>
      <c r="M26" s="12">
        <v>0</v>
      </c>
      <c r="N26" s="12">
        <v>194.47</v>
      </c>
      <c r="O26" s="12">
        <v>89.7</v>
      </c>
      <c r="P26" s="12">
        <v>63</v>
      </c>
      <c r="Q26" s="12">
        <v>90.05</v>
      </c>
      <c r="R26" s="12">
        <v>8.7200000000000006</v>
      </c>
      <c r="S26" s="12">
        <v>413</v>
      </c>
      <c r="T26" s="12">
        <v>4</v>
      </c>
      <c r="U26" s="12">
        <v>707</v>
      </c>
      <c r="V26" s="12">
        <v>296.60000000000002</v>
      </c>
      <c r="W26" s="12">
        <v>93424</v>
      </c>
      <c r="X26" s="12">
        <v>0.18</v>
      </c>
      <c r="Y26" s="12">
        <v>2154</v>
      </c>
      <c r="Z26" s="12">
        <v>67228</v>
      </c>
      <c r="AA26" s="12">
        <f t="shared" si="0"/>
        <v>135702</v>
      </c>
    </row>
    <row r="27" spans="2:27" x14ac:dyDescent="0.35">
      <c r="B27" s="12">
        <v>24</v>
      </c>
      <c r="C27" s="12">
        <v>242186</v>
      </c>
      <c r="D27" s="12">
        <v>2343305</v>
      </c>
      <c r="E27" s="12">
        <v>2585491</v>
      </c>
      <c r="F27" s="12">
        <v>13225.7</v>
      </c>
      <c r="G27" s="12">
        <v>34752061</v>
      </c>
      <c r="H27" s="12">
        <v>1.371</v>
      </c>
      <c r="I27" s="12">
        <v>6374067</v>
      </c>
      <c r="J27" s="12">
        <v>28.45</v>
      </c>
      <c r="K27" s="12">
        <v>-80.599999999999994</v>
      </c>
      <c r="L27" s="12">
        <v>72.06</v>
      </c>
      <c r="M27" s="12">
        <v>0</v>
      </c>
      <c r="N27" s="12">
        <v>195.21</v>
      </c>
      <c r="O27" s="12">
        <v>89.7</v>
      </c>
      <c r="P27" s="12">
        <v>66</v>
      </c>
      <c r="Q27" s="12">
        <v>90.05</v>
      </c>
      <c r="R27" s="12">
        <v>9.2100000000000009</v>
      </c>
      <c r="S27" s="12">
        <v>414</v>
      </c>
      <c r="T27" s="12">
        <v>4</v>
      </c>
      <c r="U27" s="12">
        <v>771</v>
      </c>
      <c r="V27" s="12">
        <v>296.10000000000002</v>
      </c>
      <c r="W27" s="12">
        <v>92732</v>
      </c>
      <c r="X27" s="12">
        <v>0.19</v>
      </c>
      <c r="Y27" s="12">
        <v>2394</v>
      </c>
      <c r="Z27" s="12">
        <v>74412</v>
      </c>
      <c r="AA27" s="12">
        <f t="shared" si="0"/>
        <v>158004</v>
      </c>
    </row>
    <row r="28" spans="2:27" x14ac:dyDescent="0.35">
      <c r="B28" s="12">
        <v>25</v>
      </c>
      <c r="C28" s="12">
        <v>242186</v>
      </c>
      <c r="D28" s="12">
        <v>2330079</v>
      </c>
      <c r="E28" s="12">
        <v>2572266</v>
      </c>
      <c r="F28" s="12">
        <v>13225.7</v>
      </c>
      <c r="G28" s="12">
        <v>34788699</v>
      </c>
      <c r="H28" s="12">
        <v>1.379</v>
      </c>
      <c r="I28" s="12">
        <v>6374135</v>
      </c>
      <c r="J28" s="12">
        <v>28.45</v>
      </c>
      <c r="K28" s="12">
        <v>-80.599999999999994</v>
      </c>
      <c r="L28" s="12">
        <v>72.06</v>
      </c>
      <c r="M28" s="12">
        <v>0</v>
      </c>
      <c r="N28" s="12">
        <v>195.95</v>
      </c>
      <c r="O28" s="12">
        <v>89.7</v>
      </c>
      <c r="P28" s="12">
        <v>70</v>
      </c>
      <c r="Q28" s="12">
        <v>90.05</v>
      </c>
      <c r="R28" s="12">
        <v>9.7100000000000009</v>
      </c>
      <c r="S28" s="12">
        <v>415</v>
      </c>
      <c r="T28" s="12">
        <v>4</v>
      </c>
      <c r="U28" s="12">
        <v>840</v>
      </c>
      <c r="V28" s="12">
        <v>295.7</v>
      </c>
      <c r="W28" s="12">
        <v>92006</v>
      </c>
      <c r="X28" s="12">
        <v>0.2</v>
      </c>
      <c r="Y28" s="12">
        <v>2649</v>
      </c>
      <c r="Z28" s="12">
        <v>82041</v>
      </c>
      <c r="AA28" s="12">
        <f t="shared" si="0"/>
        <v>185430</v>
      </c>
    </row>
    <row r="29" spans="2:27" x14ac:dyDescent="0.35">
      <c r="B29" s="12">
        <v>26</v>
      </c>
      <c r="C29" s="12">
        <v>242186</v>
      </c>
      <c r="D29" s="12">
        <v>2316854</v>
      </c>
      <c r="E29" s="12">
        <v>2559040</v>
      </c>
      <c r="F29" s="12">
        <v>13225.7</v>
      </c>
      <c r="G29" s="12">
        <v>34827081</v>
      </c>
      <c r="H29" s="12">
        <v>1.3879999999999999</v>
      </c>
      <c r="I29" s="12">
        <v>6374207</v>
      </c>
      <c r="J29" s="12">
        <v>28.45</v>
      </c>
      <c r="K29" s="12">
        <v>-80.599999999999994</v>
      </c>
      <c r="L29" s="12">
        <v>72.06</v>
      </c>
      <c r="M29" s="12">
        <v>0</v>
      </c>
      <c r="N29" s="12">
        <v>196.69</v>
      </c>
      <c r="O29" s="12">
        <v>89.7</v>
      </c>
      <c r="P29" s="12">
        <v>74</v>
      </c>
      <c r="Q29" s="12">
        <v>90.05</v>
      </c>
      <c r="R29" s="12">
        <v>10.220000000000001</v>
      </c>
      <c r="S29" s="12">
        <v>415</v>
      </c>
      <c r="T29" s="12">
        <v>5</v>
      </c>
      <c r="U29" s="12">
        <v>911</v>
      </c>
      <c r="V29" s="12">
        <v>295.2</v>
      </c>
      <c r="W29" s="12">
        <v>91245</v>
      </c>
      <c r="X29" s="12">
        <v>0.21</v>
      </c>
      <c r="Y29" s="12">
        <v>2921</v>
      </c>
      <c r="Z29" s="12">
        <v>90125</v>
      </c>
      <c r="AA29" s="12">
        <f t="shared" si="0"/>
        <v>216154</v>
      </c>
    </row>
    <row r="30" spans="2:27" x14ac:dyDescent="0.35">
      <c r="B30" s="12">
        <v>27</v>
      </c>
      <c r="C30" s="12">
        <v>242186</v>
      </c>
      <c r="D30" s="12">
        <v>2303628</v>
      </c>
      <c r="E30" s="12">
        <v>2545814</v>
      </c>
      <c r="F30" s="12">
        <v>13225.7</v>
      </c>
      <c r="G30" s="12">
        <v>34867209</v>
      </c>
      <c r="H30" s="12">
        <v>1.397</v>
      </c>
      <c r="I30" s="12">
        <v>6374282</v>
      </c>
      <c r="J30" s="12">
        <v>28.45</v>
      </c>
      <c r="K30" s="12">
        <v>-80.599999999999994</v>
      </c>
      <c r="L30" s="12">
        <v>72.06</v>
      </c>
      <c r="M30" s="12">
        <v>0</v>
      </c>
      <c r="N30" s="12">
        <v>197.45</v>
      </c>
      <c r="O30" s="12">
        <v>89.71</v>
      </c>
      <c r="P30" s="12">
        <v>77</v>
      </c>
      <c r="Q30" s="12">
        <v>90.05</v>
      </c>
      <c r="R30" s="12">
        <v>10.74</v>
      </c>
      <c r="S30" s="12">
        <v>416</v>
      </c>
      <c r="T30" s="12">
        <v>5</v>
      </c>
      <c r="U30" s="12">
        <v>987</v>
      </c>
      <c r="V30" s="12">
        <v>294.7</v>
      </c>
      <c r="W30" s="12">
        <v>90449</v>
      </c>
      <c r="X30" s="12">
        <v>0.23</v>
      </c>
      <c r="Y30" s="12">
        <v>3210</v>
      </c>
      <c r="Z30" s="12">
        <v>98671</v>
      </c>
      <c r="AA30" s="12">
        <f t="shared" si="0"/>
        <v>247170</v>
      </c>
    </row>
    <row r="31" spans="2:27" x14ac:dyDescent="0.35">
      <c r="B31" s="12">
        <v>28</v>
      </c>
      <c r="C31" s="12">
        <v>242186</v>
      </c>
      <c r="D31" s="12">
        <v>2290402</v>
      </c>
      <c r="E31" s="12">
        <v>2532588</v>
      </c>
      <c r="F31" s="12">
        <v>13225.7</v>
      </c>
      <c r="G31" s="12">
        <v>34909086</v>
      </c>
      <c r="H31" s="12">
        <v>1.4059999999999999</v>
      </c>
      <c r="I31" s="12">
        <v>6374362</v>
      </c>
      <c r="J31" s="12">
        <v>28.45</v>
      </c>
      <c r="K31" s="12">
        <v>-80.599999999999994</v>
      </c>
      <c r="L31" s="12">
        <v>72.06</v>
      </c>
      <c r="M31" s="12">
        <v>0</v>
      </c>
      <c r="N31" s="12">
        <v>198.2</v>
      </c>
      <c r="O31" s="12">
        <v>89.71</v>
      </c>
      <c r="P31" s="12">
        <v>81</v>
      </c>
      <c r="Q31" s="12">
        <v>90.06</v>
      </c>
      <c r="R31" s="12">
        <v>11.27</v>
      </c>
      <c r="S31" s="12">
        <v>417</v>
      </c>
      <c r="T31" s="12">
        <v>6</v>
      </c>
      <c r="U31" s="12">
        <v>1066</v>
      </c>
      <c r="V31" s="12">
        <v>294.2</v>
      </c>
      <c r="W31" s="12">
        <v>89619</v>
      </c>
      <c r="X31" s="12">
        <v>0.24</v>
      </c>
      <c r="Y31" s="12">
        <v>3516</v>
      </c>
      <c r="Z31" s="12">
        <v>107687</v>
      </c>
      <c r="AA31" s="12">
        <f t="shared" si="0"/>
        <v>284796</v>
      </c>
    </row>
    <row r="32" spans="2:27" x14ac:dyDescent="0.35">
      <c r="B32" s="12">
        <v>29</v>
      </c>
      <c r="C32" s="12">
        <v>242186</v>
      </c>
      <c r="D32" s="12">
        <v>2277176</v>
      </c>
      <c r="E32" s="12">
        <v>2519363</v>
      </c>
      <c r="F32" s="12">
        <v>13225.7</v>
      </c>
      <c r="G32" s="12">
        <v>34952710</v>
      </c>
      <c r="H32" s="12">
        <v>1.415</v>
      </c>
      <c r="I32" s="12">
        <v>6374445</v>
      </c>
      <c r="J32" s="12">
        <v>28.45</v>
      </c>
      <c r="K32" s="12">
        <v>-80.599999999999994</v>
      </c>
      <c r="L32" s="12">
        <v>72.06</v>
      </c>
      <c r="M32" s="12">
        <v>0</v>
      </c>
      <c r="N32" s="12">
        <v>198.97</v>
      </c>
      <c r="O32" s="12">
        <v>89.71</v>
      </c>
      <c r="P32" s="12">
        <v>85</v>
      </c>
      <c r="Q32" s="12">
        <v>90.06</v>
      </c>
      <c r="R32" s="12">
        <v>11.81</v>
      </c>
      <c r="S32" s="12">
        <v>417</v>
      </c>
      <c r="T32" s="12">
        <v>6</v>
      </c>
      <c r="U32" s="12">
        <v>1150</v>
      </c>
      <c r="V32" s="12">
        <v>293.7</v>
      </c>
      <c r="W32" s="12">
        <v>88754</v>
      </c>
      <c r="X32" s="12">
        <v>0.25</v>
      </c>
      <c r="Y32" s="12">
        <v>3840</v>
      </c>
      <c r="Z32" s="12">
        <v>117180</v>
      </c>
      <c r="AA32" s="12">
        <f t="shared" si="0"/>
        <v>326400</v>
      </c>
    </row>
    <row r="33" spans="2:27" x14ac:dyDescent="0.35">
      <c r="B33" s="12">
        <v>30</v>
      </c>
      <c r="C33" s="12">
        <v>242186</v>
      </c>
      <c r="D33" s="12">
        <v>2263951</v>
      </c>
      <c r="E33" s="12">
        <v>2506137</v>
      </c>
      <c r="F33" s="12">
        <v>13225.7</v>
      </c>
      <c r="G33" s="12">
        <v>34998077</v>
      </c>
      <c r="H33" s="12">
        <v>1.4239999999999999</v>
      </c>
      <c r="I33" s="12">
        <v>6374533</v>
      </c>
      <c r="J33" s="12">
        <v>28.45</v>
      </c>
      <c r="K33" s="12">
        <v>-80.599999999999994</v>
      </c>
      <c r="L33" s="12">
        <v>72.06</v>
      </c>
      <c r="M33" s="12">
        <v>0</v>
      </c>
      <c r="N33" s="12">
        <v>199.74</v>
      </c>
      <c r="O33" s="12">
        <v>89.71</v>
      </c>
      <c r="P33" s="12">
        <v>89</v>
      </c>
      <c r="Q33" s="12">
        <v>90.06</v>
      </c>
      <c r="R33" s="12">
        <v>12.36</v>
      </c>
      <c r="S33" s="12">
        <v>418</v>
      </c>
      <c r="T33" s="12">
        <v>6</v>
      </c>
      <c r="U33" s="12">
        <v>1237</v>
      </c>
      <c r="V33" s="12">
        <v>293.10000000000002</v>
      </c>
      <c r="W33" s="12">
        <v>87854</v>
      </c>
      <c r="X33" s="12">
        <v>0.26</v>
      </c>
      <c r="Y33" s="12">
        <v>4182</v>
      </c>
      <c r="Z33" s="12">
        <v>127155</v>
      </c>
      <c r="AA33" s="12">
        <f t="shared" si="0"/>
        <v>372198</v>
      </c>
    </row>
    <row r="34" spans="2:27" x14ac:dyDescent="0.35">
      <c r="B34" s="12">
        <v>31</v>
      </c>
      <c r="C34" s="12">
        <v>242186</v>
      </c>
      <c r="D34" s="12">
        <v>2250725</v>
      </c>
      <c r="E34" s="12">
        <v>2492911</v>
      </c>
      <c r="F34" s="12">
        <v>13225.7</v>
      </c>
      <c r="G34" s="12">
        <v>35045180</v>
      </c>
      <c r="H34" s="12">
        <v>1.4339999999999999</v>
      </c>
      <c r="I34" s="12">
        <v>6374624</v>
      </c>
      <c r="J34" s="12">
        <v>28.45</v>
      </c>
      <c r="K34" s="12">
        <v>-80.599999999999994</v>
      </c>
      <c r="L34" s="12">
        <v>72.06</v>
      </c>
      <c r="M34" s="12">
        <v>0.73</v>
      </c>
      <c r="N34" s="12">
        <v>190.86</v>
      </c>
      <c r="O34" s="12">
        <v>89.75</v>
      </c>
      <c r="P34" s="12">
        <v>94</v>
      </c>
      <c r="Q34" s="12">
        <v>90.06</v>
      </c>
      <c r="R34" s="12">
        <v>12.91</v>
      </c>
      <c r="S34" s="12">
        <v>419</v>
      </c>
      <c r="T34" s="12">
        <v>7</v>
      </c>
      <c r="U34" s="12">
        <v>1329</v>
      </c>
      <c r="V34" s="12">
        <v>292.5</v>
      </c>
      <c r="W34" s="12">
        <v>86920</v>
      </c>
      <c r="X34" s="12">
        <v>0.27</v>
      </c>
      <c r="Y34" s="12">
        <v>4541</v>
      </c>
      <c r="Z34" s="12">
        <v>137618</v>
      </c>
      <c r="AA34" s="12">
        <f t="shared" si="0"/>
        <v>426854</v>
      </c>
    </row>
    <row r="35" spans="2:27" x14ac:dyDescent="0.35">
      <c r="B35" s="12">
        <v>32</v>
      </c>
      <c r="C35" s="12">
        <v>242186</v>
      </c>
      <c r="D35" s="12">
        <v>2237499</v>
      </c>
      <c r="E35" s="12">
        <v>2479685</v>
      </c>
      <c r="F35" s="12">
        <v>13225.7</v>
      </c>
      <c r="G35" s="12">
        <v>35094009</v>
      </c>
      <c r="H35" s="12">
        <v>1.4430000000000001</v>
      </c>
      <c r="I35" s="12">
        <v>6374720</v>
      </c>
      <c r="J35" s="12">
        <v>28.45</v>
      </c>
      <c r="K35" s="12">
        <v>-80.599999999999994</v>
      </c>
      <c r="L35" s="12">
        <v>72.06</v>
      </c>
      <c r="M35" s="12">
        <v>1.46</v>
      </c>
      <c r="N35" s="12">
        <v>154.09</v>
      </c>
      <c r="O35" s="12">
        <v>89.78</v>
      </c>
      <c r="P35" s="12">
        <v>98</v>
      </c>
      <c r="Q35" s="12">
        <v>90.05</v>
      </c>
      <c r="R35" s="12">
        <v>13.47</v>
      </c>
      <c r="S35" s="12">
        <v>420</v>
      </c>
      <c r="T35" s="12">
        <v>7</v>
      </c>
      <c r="U35" s="12">
        <v>1425</v>
      </c>
      <c r="V35" s="12">
        <v>291.89999999999998</v>
      </c>
      <c r="W35" s="12">
        <v>85952</v>
      </c>
      <c r="X35" s="12">
        <v>0.28999999999999998</v>
      </c>
      <c r="Y35" s="12">
        <v>4919</v>
      </c>
      <c r="Z35" s="12">
        <v>148568</v>
      </c>
      <c r="AA35" s="12">
        <f t="shared" si="0"/>
        <v>482062</v>
      </c>
    </row>
    <row r="36" spans="2:27" x14ac:dyDescent="0.35">
      <c r="B36" s="12">
        <v>33</v>
      </c>
      <c r="C36" s="12">
        <v>242186</v>
      </c>
      <c r="D36" s="12">
        <v>2224273</v>
      </c>
      <c r="E36" s="12">
        <v>2466460</v>
      </c>
      <c r="F36" s="12">
        <v>13225.7</v>
      </c>
      <c r="G36" s="12">
        <v>35144551</v>
      </c>
      <c r="H36" s="12">
        <v>1.4530000000000001</v>
      </c>
      <c r="I36" s="12">
        <v>6374820</v>
      </c>
      <c r="J36" s="12">
        <v>28.45</v>
      </c>
      <c r="K36" s="12">
        <v>-80.599999999999994</v>
      </c>
      <c r="L36" s="12">
        <v>72.06</v>
      </c>
      <c r="M36" s="12">
        <v>2.1800000000000002</v>
      </c>
      <c r="N36" s="12">
        <v>110.29</v>
      </c>
      <c r="O36" s="12">
        <v>89.65</v>
      </c>
      <c r="P36" s="12">
        <v>102</v>
      </c>
      <c r="Q36" s="12">
        <v>90.03</v>
      </c>
      <c r="R36" s="12">
        <v>14.03</v>
      </c>
      <c r="S36" s="12">
        <v>422</v>
      </c>
      <c r="T36" s="12">
        <v>8</v>
      </c>
      <c r="U36" s="12">
        <v>1525</v>
      </c>
      <c r="V36" s="12">
        <v>291.2</v>
      </c>
      <c r="W36" s="12">
        <v>84950</v>
      </c>
      <c r="X36" s="12">
        <v>0.3</v>
      </c>
      <c r="Y36" s="12">
        <v>5315</v>
      </c>
      <c r="Z36" s="12">
        <v>160007</v>
      </c>
      <c r="AA36" s="12">
        <f t="shared" si="0"/>
        <v>542130</v>
      </c>
    </row>
    <row r="37" spans="2:27" x14ac:dyDescent="0.35">
      <c r="B37" s="12">
        <v>34</v>
      </c>
      <c r="C37" s="12">
        <v>242186</v>
      </c>
      <c r="D37" s="12">
        <v>2211048</v>
      </c>
      <c r="E37" s="12">
        <v>2453234</v>
      </c>
      <c r="F37" s="12">
        <v>13225.7</v>
      </c>
      <c r="G37" s="12">
        <v>35196786</v>
      </c>
      <c r="H37" s="12">
        <v>1.4630000000000001</v>
      </c>
      <c r="I37" s="12">
        <v>6374925</v>
      </c>
      <c r="J37" s="12">
        <v>28.45</v>
      </c>
      <c r="K37" s="12">
        <v>-80.599999999999994</v>
      </c>
      <c r="L37" s="12">
        <v>72.06</v>
      </c>
      <c r="M37" s="12">
        <v>2.91</v>
      </c>
      <c r="N37" s="12">
        <v>91.62</v>
      </c>
      <c r="O37" s="12">
        <v>89.37</v>
      </c>
      <c r="P37" s="12">
        <v>107</v>
      </c>
      <c r="Q37" s="12">
        <v>90</v>
      </c>
      <c r="R37" s="12">
        <v>14.59</v>
      </c>
      <c r="S37" s="12">
        <v>424</v>
      </c>
      <c r="T37" s="12">
        <v>9</v>
      </c>
      <c r="U37" s="12">
        <v>1629</v>
      </c>
      <c r="V37" s="12">
        <v>290.60000000000002</v>
      </c>
      <c r="W37" s="12">
        <v>83914</v>
      </c>
      <c r="X37" s="12">
        <v>0.31</v>
      </c>
      <c r="Y37" s="12">
        <v>5729</v>
      </c>
      <c r="Z37" s="12">
        <v>171936</v>
      </c>
      <c r="AA37" s="12">
        <f t="shared" si="0"/>
        <v>613003</v>
      </c>
    </row>
    <row r="38" spans="2:27" x14ac:dyDescent="0.35">
      <c r="B38" s="12">
        <v>35</v>
      </c>
      <c r="C38" s="12">
        <v>242186</v>
      </c>
      <c r="D38" s="12">
        <v>2197822</v>
      </c>
      <c r="E38" s="12">
        <v>2440008</v>
      </c>
      <c r="F38" s="12">
        <v>13225.7</v>
      </c>
      <c r="G38" s="12">
        <v>35250694</v>
      </c>
      <c r="H38" s="12">
        <v>1.4730000000000001</v>
      </c>
      <c r="I38" s="12">
        <v>6375034</v>
      </c>
      <c r="J38" s="12">
        <v>28.45</v>
      </c>
      <c r="K38" s="12">
        <v>-80.599999999999994</v>
      </c>
      <c r="L38" s="12">
        <v>72.06</v>
      </c>
      <c r="M38" s="12">
        <v>3.64</v>
      </c>
      <c r="N38" s="12">
        <v>83.94</v>
      </c>
      <c r="O38" s="12">
        <v>89</v>
      </c>
      <c r="P38" s="12">
        <v>111</v>
      </c>
      <c r="Q38" s="12">
        <v>89.97</v>
      </c>
      <c r="R38" s="12">
        <v>15.16</v>
      </c>
      <c r="S38" s="12">
        <v>425</v>
      </c>
      <c r="T38" s="12">
        <v>10</v>
      </c>
      <c r="U38" s="12">
        <v>1738</v>
      </c>
      <c r="V38" s="12">
        <v>289.89999999999998</v>
      </c>
      <c r="W38" s="12">
        <v>82845</v>
      </c>
      <c r="X38" s="12">
        <v>0.33</v>
      </c>
      <c r="Y38" s="12">
        <v>6162</v>
      </c>
      <c r="Z38" s="12">
        <v>184361</v>
      </c>
      <c r="AA38" s="12">
        <f t="shared" si="0"/>
        <v>683982</v>
      </c>
    </row>
    <row r="39" spans="2:27" x14ac:dyDescent="0.35">
      <c r="B39" s="12">
        <v>36</v>
      </c>
      <c r="C39" s="12">
        <v>242186</v>
      </c>
      <c r="D39" s="12">
        <v>2184596</v>
      </c>
      <c r="E39" s="12">
        <v>2426782</v>
      </c>
      <c r="F39" s="12">
        <v>13225.7</v>
      </c>
      <c r="G39" s="12">
        <v>35306246</v>
      </c>
      <c r="H39" s="12">
        <v>1.484</v>
      </c>
      <c r="I39" s="12">
        <v>6375147</v>
      </c>
      <c r="J39" s="12">
        <v>28.45</v>
      </c>
      <c r="K39" s="12">
        <v>-80.599999999999994</v>
      </c>
      <c r="L39" s="12">
        <v>72.06</v>
      </c>
      <c r="M39" s="12">
        <v>4.37</v>
      </c>
      <c r="N39" s="12">
        <v>80.11</v>
      </c>
      <c r="O39" s="12">
        <v>88.55</v>
      </c>
      <c r="P39" s="12">
        <v>116</v>
      </c>
      <c r="Q39" s="12">
        <v>89.93</v>
      </c>
      <c r="R39" s="12">
        <v>15.72</v>
      </c>
      <c r="S39" s="12">
        <v>428</v>
      </c>
      <c r="T39" s="12">
        <v>13</v>
      </c>
      <c r="U39" s="12">
        <v>1852</v>
      </c>
      <c r="V39" s="12">
        <v>289.10000000000002</v>
      </c>
      <c r="W39" s="12">
        <v>81744</v>
      </c>
      <c r="X39" s="12">
        <v>0.34</v>
      </c>
      <c r="Y39" s="12">
        <v>6612</v>
      </c>
      <c r="Z39" s="12">
        <v>197285</v>
      </c>
      <c r="AA39" s="12">
        <f t="shared" si="0"/>
        <v>766992</v>
      </c>
    </row>
    <row r="40" spans="2:27" x14ac:dyDescent="0.35">
      <c r="B40" s="12">
        <v>37</v>
      </c>
      <c r="C40" s="12">
        <v>242186</v>
      </c>
      <c r="D40" s="12">
        <v>2171370</v>
      </c>
      <c r="E40" s="12">
        <v>2413557</v>
      </c>
      <c r="F40" s="12">
        <v>13225.7</v>
      </c>
      <c r="G40" s="12">
        <v>35363413</v>
      </c>
      <c r="H40" s="12">
        <v>1.494</v>
      </c>
      <c r="I40" s="12">
        <v>6375265</v>
      </c>
      <c r="J40" s="12">
        <v>28.45</v>
      </c>
      <c r="K40" s="12">
        <v>-80.599999999999994</v>
      </c>
      <c r="L40" s="12">
        <v>72.06</v>
      </c>
      <c r="M40" s="12">
        <v>5.0999999999999996</v>
      </c>
      <c r="N40" s="12">
        <v>77.92</v>
      </c>
      <c r="O40" s="12">
        <v>88.05</v>
      </c>
      <c r="P40" s="12">
        <v>121</v>
      </c>
      <c r="Q40" s="12">
        <v>89.88</v>
      </c>
      <c r="R40" s="12">
        <v>16.28</v>
      </c>
      <c r="S40" s="12">
        <v>430</v>
      </c>
      <c r="T40" s="12">
        <v>16</v>
      </c>
      <c r="U40" s="12">
        <v>1970</v>
      </c>
      <c r="V40" s="12">
        <v>288.39999999999998</v>
      </c>
      <c r="W40" s="12">
        <v>80610</v>
      </c>
      <c r="X40" s="12">
        <v>0.35</v>
      </c>
      <c r="Y40" s="12">
        <v>7081</v>
      </c>
      <c r="Z40" s="12">
        <v>210716</v>
      </c>
      <c r="AA40" s="12">
        <f t="shared" si="0"/>
        <v>856801</v>
      </c>
    </row>
    <row r="41" spans="2:27" x14ac:dyDescent="0.35">
      <c r="B41" s="12">
        <v>38</v>
      </c>
      <c r="C41" s="12">
        <v>242186</v>
      </c>
      <c r="D41" s="12">
        <v>2158145</v>
      </c>
      <c r="E41" s="12">
        <v>2400331</v>
      </c>
      <c r="F41" s="12">
        <v>13225.7</v>
      </c>
      <c r="G41" s="12">
        <v>35422159</v>
      </c>
      <c r="H41" s="12">
        <v>1.5049999999999999</v>
      </c>
      <c r="I41" s="12">
        <v>6375388</v>
      </c>
      <c r="J41" s="12">
        <v>28.45</v>
      </c>
      <c r="K41" s="12">
        <v>-80.599999999999994</v>
      </c>
      <c r="L41" s="12">
        <v>72.06</v>
      </c>
      <c r="M41" s="12">
        <v>5.82</v>
      </c>
      <c r="N41" s="12">
        <v>76.540000000000006</v>
      </c>
      <c r="O41" s="12">
        <v>87.5</v>
      </c>
      <c r="P41" s="12">
        <v>125</v>
      </c>
      <c r="Q41" s="12">
        <v>89.82</v>
      </c>
      <c r="R41" s="12">
        <v>16.829999999999998</v>
      </c>
      <c r="S41" s="12">
        <v>433</v>
      </c>
      <c r="T41" s="12">
        <v>21</v>
      </c>
      <c r="U41" s="12">
        <v>2093</v>
      </c>
      <c r="V41" s="12">
        <v>287.7</v>
      </c>
      <c r="W41" s="12">
        <v>79446</v>
      </c>
      <c r="X41" s="12">
        <v>0.37</v>
      </c>
      <c r="Y41" s="12">
        <v>7566</v>
      </c>
      <c r="Z41" s="12">
        <v>224590</v>
      </c>
      <c r="AA41" s="12">
        <f t="shared" si="0"/>
        <v>945750</v>
      </c>
    </row>
    <row r="42" spans="2:27" x14ac:dyDescent="0.35">
      <c r="B42" s="12">
        <v>39</v>
      </c>
      <c r="C42" s="12">
        <v>242186</v>
      </c>
      <c r="D42" s="12">
        <v>2144919</v>
      </c>
      <c r="E42" s="12">
        <v>2387105</v>
      </c>
      <c r="F42" s="12">
        <v>13225.7</v>
      </c>
      <c r="G42" s="12">
        <v>35482446</v>
      </c>
      <c r="H42" s="12">
        <v>1.516</v>
      </c>
      <c r="I42" s="12">
        <v>6375516</v>
      </c>
      <c r="J42" s="12">
        <v>28.45</v>
      </c>
      <c r="K42" s="12">
        <v>-80.599999999999994</v>
      </c>
      <c r="L42" s="12">
        <v>72.06</v>
      </c>
      <c r="M42" s="12">
        <v>6.55</v>
      </c>
      <c r="N42" s="12">
        <v>75.61</v>
      </c>
      <c r="O42" s="12">
        <v>86.9</v>
      </c>
      <c r="P42" s="12">
        <v>130</v>
      </c>
      <c r="Q42" s="12">
        <v>89.76</v>
      </c>
      <c r="R42" s="12">
        <v>17.39</v>
      </c>
      <c r="S42" s="12">
        <v>436</v>
      </c>
      <c r="T42" s="12">
        <v>27</v>
      </c>
      <c r="U42" s="12">
        <v>2220</v>
      </c>
      <c r="V42" s="12">
        <v>287</v>
      </c>
      <c r="W42" s="12">
        <v>78250</v>
      </c>
      <c r="X42" s="12">
        <v>0.38</v>
      </c>
      <c r="Y42" s="12">
        <v>8068</v>
      </c>
      <c r="Z42" s="12">
        <v>238947</v>
      </c>
      <c r="AA42" s="12">
        <f t="shared" si="0"/>
        <v>1048840</v>
      </c>
    </row>
    <row r="43" spans="2:27" x14ac:dyDescent="0.35">
      <c r="B43" s="12">
        <v>40</v>
      </c>
      <c r="C43" s="12">
        <v>242186</v>
      </c>
      <c r="D43" s="12">
        <v>2131693</v>
      </c>
      <c r="E43" s="12">
        <v>2373879</v>
      </c>
      <c r="F43" s="12">
        <v>13225.7</v>
      </c>
      <c r="G43" s="12">
        <v>35544230</v>
      </c>
      <c r="H43" s="12">
        <v>1.5269999999999999</v>
      </c>
      <c r="I43" s="12">
        <v>6375649</v>
      </c>
      <c r="J43" s="12">
        <v>28.45</v>
      </c>
      <c r="K43" s="12">
        <v>-80.599999999999994</v>
      </c>
      <c r="L43" s="12">
        <v>72.06</v>
      </c>
      <c r="M43" s="12">
        <v>7.28</v>
      </c>
      <c r="N43" s="12">
        <v>74.95</v>
      </c>
      <c r="O43" s="12">
        <v>86.27</v>
      </c>
      <c r="P43" s="12">
        <v>135</v>
      </c>
      <c r="Q43" s="12">
        <v>89.69</v>
      </c>
      <c r="R43" s="12">
        <v>17.93</v>
      </c>
      <c r="S43" s="12">
        <v>439</v>
      </c>
      <c r="T43" s="12">
        <v>35</v>
      </c>
      <c r="U43" s="12">
        <v>2353</v>
      </c>
      <c r="V43" s="12">
        <v>286.2</v>
      </c>
      <c r="W43" s="12">
        <v>77025</v>
      </c>
      <c r="X43" s="12">
        <v>0.4</v>
      </c>
      <c r="Y43" s="12">
        <v>8588</v>
      </c>
      <c r="Z43" s="12">
        <v>253819</v>
      </c>
      <c r="AA43" s="12">
        <f t="shared" si="0"/>
        <v>1159380</v>
      </c>
    </row>
    <row r="44" spans="2:27" x14ac:dyDescent="0.35">
      <c r="B44" s="12">
        <v>41</v>
      </c>
      <c r="C44" s="12">
        <v>242186</v>
      </c>
      <c r="D44" s="12">
        <v>2118467</v>
      </c>
      <c r="E44" s="12">
        <v>2360654</v>
      </c>
      <c r="F44" s="12">
        <v>13225.7</v>
      </c>
      <c r="G44" s="12">
        <v>35607465</v>
      </c>
      <c r="H44" s="12">
        <v>1.538</v>
      </c>
      <c r="I44" s="12">
        <v>6375786</v>
      </c>
      <c r="J44" s="12">
        <v>28.45</v>
      </c>
      <c r="K44" s="12">
        <v>-80.599999999999994</v>
      </c>
      <c r="L44" s="12">
        <v>72.06</v>
      </c>
      <c r="M44" s="12">
        <v>8.01</v>
      </c>
      <c r="N44" s="12">
        <v>74.47</v>
      </c>
      <c r="O44" s="12">
        <v>85.6</v>
      </c>
      <c r="P44" s="12">
        <v>140</v>
      </c>
      <c r="Q44" s="12">
        <v>89.61</v>
      </c>
      <c r="R44" s="12">
        <v>18.48</v>
      </c>
      <c r="S44" s="12">
        <v>442</v>
      </c>
      <c r="T44" s="12">
        <v>45</v>
      </c>
      <c r="U44" s="12">
        <v>2491</v>
      </c>
      <c r="V44" s="12">
        <v>285.5</v>
      </c>
      <c r="W44" s="12">
        <v>75771</v>
      </c>
      <c r="X44" s="12">
        <v>0.41</v>
      </c>
      <c r="Y44" s="12">
        <v>9125</v>
      </c>
      <c r="Z44" s="12">
        <v>269213</v>
      </c>
      <c r="AA44" s="12">
        <f t="shared" si="0"/>
        <v>1277500</v>
      </c>
    </row>
    <row r="45" spans="2:27" x14ac:dyDescent="0.35">
      <c r="B45" s="12">
        <v>42</v>
      </c>
      <c r="C45" s="12">
        <v>242186</v>
      </c>
      <c r="D45" s="12">
        <v>2105242</v>
      </c>
      <c r="E45" s="12">
        <v>2347428</v>
      </c>
      <c r="F45" s="12">
        <v>13225.7</v>
      </c>
      <c r="G45" s="12">
        <v>35672099</v>
      </c>
      <c r="H45" s="12">
        <v>1.55</v>
      </c>
      <c r="I45" s="12">
        <v>6375929</v>
      </c>
      <c r="J45" s="12">
        <v>28.45</v>
      </c>
      <c r="K45" s="12">
        <v>-80.599999999999994</v>
      </c>
      <c r="L45" s="12">
        <v>72.06</v>
      </c>
      <c r="M45" s="12">
        <v>8.74</v>
      </c>
      <c r="N45" s="12">
        <v>74.099999999999994</v>
      </c>
      <c r="O45" s="12">
        <v>84.9</v>
      </c>
      <c r="P45" s="12">
        <v>146</v>
      </c>
      <c r="Q45" s="12">
        <v>89.52</v>
      </c>
      <c r="R45" s="12">
        <v>19.010000000000002</v>
      </c>
      <c r="S45" s="12">
        <v>446</v>
      </c>
      <c r="T45" s="12">
        <v>57</v>
      </c>
      <c r="U45" s="12">
        <v>2633</v>
      </c>
      <c r="V45" s="12">
        <v>284.7</v>
      </c>
      <c r="W45" s="12">
        <v>74490</v>
      </c>
      <c r="X45" s="12">
        <v>0.43</v>
      </c>
      <c r="Y45" s="12">
        <v>9679</v>
      </c>
      <c r="Z45" s="12">
        <v>285142</v>
      </c>
      <c r="AA45" s="12">
        <f t="shared" si="0"/>
        <v>1413134</v>
      </c>
    </row>
    <row r="46" spans="2:27" x14ac:dyDescent="0.35">
      <c r="B46" s="12">
        <v>43</v>
      </c>
      <c r="C46" s="12">
        <v>242186</v>
      </c>
      <c r="D46" s="12">
        <v>2092016</v>
      </c>
      <c r="E46" s="12">
        <v>2334202</v>
      </c>
      <c r="F46" s="12">
        <v>13225.7</v>
      </c>
      <c r="G46" s="12">
        <v>35738077</v>
      </c>
      <c r="H46" s="12">
        <v>1.5609999999999999</v>
      </c>
      <c r="I46" s="12">
        <v>6376076</v>
      </c>
      <c r="J46" s="12">
        <v>28.45</v>
      </c>
      <c r="K46" s="12">
        <v>-80.599999999999994</v>
      </c>
      <c r="L46" s="12">
        <v>72.06</v>
      </c>
      <c r="M46" s="12">
        <v>9.4600000000000009</v>
      </c>
      <c r="N46" s="12">
        <v>73.81</v>
      </c>
      <c r="O46" s="12">
        <v>84.18</v>
      </c>
      <c r="P46" s="12">
        <v>151</v>
      </c>
      <c r="Q46" s="12">
        <v>89.42</v>
      </c>
      <c r="R46" s="12">
        <v>19.54</v>
      </c>
      <c r="S46" s="12">
        <v>449</v>
      </c>
      <c r="T46" s="12">
        <v>71</v>
      </c>
      <c r="U46" s="12">
        <v>2781</v>
      </c>
      <c r="V46" s="12">
        <v>283.89999999999998</v>
      </c>
      <c r="W46" s="12">
        <v>73181</v>
      </c>
      <c r="X46" s="12">
        <v>0.45</v>
      </c>
      <c r="Y46" s="12">
        <v>10251</v>
      </c>
      <c r="Z46" s="12">
        <v>301616</v>
      </c>
      <c r="AA46" s="12">
        <f t="shared" si="0"/>
        <v>1547901</v>
      </c>
    </row>
    <row r="47" spans="2:27" x14ac:dyDescent="0.35">
      <c r="B47" s="12">
        <v>44</v>
      </c>
      <c r="C47" s="12">
        <v>242186</v>
      </c>
      <c r="D47" s="12">
        <v>2078790</v>
      </c>
      <c r="E47" s="12">
        <v>2320976</v>
      </c>
      <c r="F47" s="12">
        <v>13225.7</v>
      </c>
      <c r="G47" s="12">
        <v>35805342</v>
      </c>
      <c r="H47" s="12">
        <v>1.573</v>
      </c>
      <c r="I47" s="12">
        <v>6376229</v>
      </c>
      <c r="J47" s="12">
        <v>28.45</v>
      </c>
      <c r="K47" s="12">
        <v>-80.599999999999994</v>
      </c>
      <c r="L47" s="12">
        <v>72.06</v>
      </c>
      <c r="M47" s="12">
        <v>10.19</v>
      </c>
      <c r="N47" s="12">
        <v>73.59</v>
      </c>
      <c r="O47" s="12">
        <v>83.43</v>
      </c>
      <c r="P47" s="12">
        <v>157</v>
      </c>
      <c r="Q47" s="12">
        <v>89.32</v>
      </c>
      <c r="R47" s="12">
        <v>20.059999999999999</v>
      </c>
      <c r="S47" s="12">
        <v>454</v>
      </c>
      <c r="T47" s="12">
        <v>87</v>
      </c>
      <c r="U47" s="12">
        <v>2934</v>
      </c>
      <c r="V47" s="12">
        <v>283</v>
      </c>
      <c r="W47" s="12">
        <v>71848</v>
      </c>
      <c r="X47" s="12">
        <v>0.46</v>
      </c>
      <c r="Y47" s="12">
        <v>10840</v>
      </c>
      <c r="Z47" s="12">
        <v>318649</v>
      </c>
      <c r="AA47" s="12">
        <f t="shared" si="0"/>
        <v>1701880</v>
      </c>
    </row>
    <row r="48" spans="2:27" x14ac:dyDescent="0.35">
      <c r="B48" s="12">
        <v>45</v>
      </c>
      <c r="C48" s="12">
        <v>242186</v>
      </c>
      <c r="D48" s="12">
        <v>2065565</v>
      </c>
      <c r="E48" s="12">
        <v>2307751</v>
      </c>
      <c r="F48" s="12">
        <v>13225.7</v>
      </c>
      <c r="G48" s="12">
        <v>35873830</v>
      </c>
      <c r="H48" s="12">
        <v>1.585</v>
      </c>
      <c r="I48" s="12">
        <v>6376388</v>
      </c>
      <c r="J48" s="12">
        <v>28.45</v>
      </c>
      <c r="K48" s="12">
        <v>-80.599999999999994</v>
      </c>
      <c r="L48" s="12">
        <v>72.06</v>
      </c>
      <c r="M48" s="12">
        <v>10.92</v>
      </c>
      <c r="N48" s="12">
        <v>73.400000000000006</v>
      </c>
      <c r="O48" s="12">
        <v>82.66</v>
      </c>
      <c r="P48" s="12">
        <v>162</v>
      </c>
      <c r="Q48" s="12">
        <v>89.21</v>
      </c>
      <c r="R48" s="12">
        <v>20.57</v>
      </c>
      <c r="S48" s="12">
        <v>458</v>
      </c>
      <c r="T48" s="12">
        <v>107</v>
      </c>
      <c r="U48" s="12">
        <v>3092</v>
      </c>
      <c r="V48" s="12">
        <v>282.2</v>
      </c>
      <c r="W48" s="12">
        <v>70490</v>
      </c>
      <c r="X48" s="12">
        <v>0.48</v>
      </c>
      <c r="Y48" s="12">
        <v>11446</v>
      </c>
      <c r="Z48" s="12">
        <v>336254</v>
      </c>
      <c r="AA48" s="12">
        <f t="shared" si="0"/>
        <v>1854252</v>
      </c>
    </row>
    <row r="49" spans="2:27" x14ac:dyDescent="0.35">
      <c r="B49" s="12">
        <v>46</v>
      </c>
      <c r="C49" s="12">
        <v>242186</v>
      </c>
      <c r="D49" s="12">
        <v>2052339</v>
      </c>
      <c r="E49" s="12">
        <v>2294525</v>
      </c>
      <c r="F49" s="12">
        <v>13225.7</v>
      </c>
      <c r="G49" s="12">
        <v>35943476</v>
      </c>
      <c r="H49" s="12">
        <v>1.597</v>
      </c>
      <c r="I49" s="12">
        <v>6376551</v>
      </c>
      <c r="J49" s="12">
        <v>28.45</v>
      </c>
      <c r="K49" s="12">
        <v>-80.599999999999994</v>
      </c>
      <c r="L49" s="12">
        <v>72.06</v>
      </c>
      <c r="M49" s="12">
        <v>11.65</v>
      </c>
      <c r="N49" s="12">
        <v>73.25</v>
      </c>
      <c r="O49" s="12">
        <v>81.88</v>
      </c>
      <c r="P49" s="12">
        <v>168</v>
      </c>
      <c r="Q49" s="12">
        <v>89.09</v>
      </c>
      <c r="R49" s="12">
        <v>21.06</v>
      </c>
      <c r="S49" s="12">
        <v>463</v>
      </c>
      <c r="T49" s="12">
        <v>129</v>
      </c>
      <c r="U49" s="12">
        <v>3256</v>
      </c>
      <c r="V49" s="12">
        <v>281.3</v>
      </c>
      <c r="W49" s="12">
        <v>69109</v>
      </c>
      <c r="X49" s="12">
        <v>0.5</v>
      </c>
      <c r="Y49" s="12">
        <v>12067</v>
      </c>
      <c r="Z49" s="12">
        <v>354448</v>
      </c>
      <c r="AA49" s="12">
        <f t="shared" si="0"/>
        <v>2027256</v>
      </c>
    </row>
    <row r="50" spans="2:27" x14ac:dyDescent="0.35">
      <c r="B50" s="12">
        <v>47</v>
      </c>
      <c r="C50" s="12">
        <v>242186</v>
      </c>
      <c r="D50" s="12">
        <v>2039113</v>
      </c>
      <c r="E50" s="12">
        <v>2281299</v>
      </c>
      <c r="F50" s="12">
        <v>13225.7</v>
      </c>
      <c r="G50" s="12">
        <v>36014212</v>
      </c>
      <c r="H50" s="12">
        <v>1.61</v>
      </c>
      <c r="I50" s="12">
        <v>6376720</v>
      </c>
      <c r="J50" s="12">
        <v>28.45</v>
      </c>
      <c r="K50" s="12">
        <v>-80.599999999999994</v>
      </c>
      <c r="L50" s="12">
        <v>72.06</v>
      </c>
      <c r="M50" s="12">
        <v>12.38</v>
      </c>
      <c r="N50" s="12">
        <v>73.13</v>
      </c>
      <c r="O50" s="12">
        <v>81.08</v>
      </c>
      <c r="P50" s="12">
        <v>174</v>
      </c>
      <c r="Q50" s="12">
        <v>88.97</v>
      </c>
      <c r="R50" s="12">
        <v>21.55</v>
      </c>
      <c r="S50" s="12">
        <v>467</v>
      </c>
      <c r="T50" s="12">
        <v>154</v>
      </c>
      <c r="U50" s="12">
        <v>3425</v>
      </c>
      <c r="V50" s="12">
        <v>280.3</v>
      </c>
      <c r="W50" s="12">
        <v>67706</v>
      </c>
      <c r="X50" s="12">
        <v>0.52</v>
      </c>
      <c r="Y50" s="12">
        <v>12705</v>
      </c>
      <c r="Z50" s="12">
        <v>373378</v>
      </c>
      <c r="AA50" s="12">
        <f t="shared" si="0"/>
        <v>2210670</v>
      </c>
    </row>
    <row r="51" spans="2:27" x14ac:dyDescent="0.35">
      <c r="B51" s="12">
        <v>48</v>
      </c>
      <c r="C51" s="12">
        <v>242186</v>
      </c>
      <c r="D51" s="12">
        <v>2025887</v>
      </c>
      <c r="E51" s="12">
        <v>2268073</v>
      </c>
      <c r="F51" s="12">
        <v>13225.7</v>
      </c>
      <c r="G51" s="12">
        <v>36085966</v>
      </c>
      <c r="H51" s="12">
        <v>1.6220000000000001</v>
      </c>
      <c r="I51" s="12">
        <v>6376894</v>
      </c>
      <c r="J51" s="12">
        <v>28.45</v>
      </c>
      <c r="K51" s="12">
        <v>-80.599999999999994</v>
      </c>
      <c r="L51" s="12">
        <v>72.06</v>
      </c>
      <c r="M51" s="12">
        <v>13.1</v>
      </c>
      <c r="N51" s="12">
        <v>73.02</v>
      </c>
      <c r="O51" s="12">
        <v>80.27</v>
      </c>
      <c r="P51" s="12">
        <v>180</v>
      </c>
      <c r="Q51" s="12">
        <v>88.84</v>
      </c>
      <c r="R51" s="12">
        <v>22.03</v>
      </c>
      <c r="S51" s="12">
        <v>472</v>
      </c>
      <c r="T51" s="12">
        <v>183</v>
      </c>
      <c r="U51" s="12">
        <v>3599</v>
      </c>
      <c r="V51" s="12">
        <v>279.39999999999998</v>
      </c>
      <c r="W51" s="12">
        <v>66284</v>
      </c>
      <c r="X51" s="12">
        <v>0.54</v>
      </c>
      <c r="Y51" s="12">
        <v>13358</v>
      </c>
      <c r="Z51" s="12">
        <v>393339</v>
      </c>
      <c r="AA51" s="12">
        <f t="shared" si="0"/>
        <v>2404440</v>
      </c>
    </row>
    <row r="52" spans="2:27" x14ac:dyDescent="0.35">
      <c r="B52" s="12">
        <v>49</v>
      </c>
      <c r="C52" s="12">
        <v>242186</v>
      </c>
      <c r="D52" s="12">
        <v>2012662</v>
      </c>
      <c r="E52" s="12">
        <v>2254848</v>
      </c>
      <c r="F52" s="12">
        <v>13225.7</v>
      </c>
      <c r="G52" s="12">
        <v>36158664</v>
      </c>
      <c r="H52" s="12">
        <v>1.635</v>
      </c>
      <c r="I52" s="12">
        <v>6377074</v>
      </c>
      <c r="J52" s="12">
        <v>28.45</v>
      </c>
      <c r="K52" s="12">
        <v>-80.599999999999994</v>
      </c>
      <c r="L52" s="12">
        <v>72.06</v>
      </c>
      <c r="M52" s="12">
        <v>13.83</v>
      </c>
      <c r="N52" s="12">
        <v>72.930000000000007</v>
      </c>
      <c r="O52" s="12">
        <v>79.45</v>
      </c>
      <c r="P52" s="12">
        <v>186</v>
      </c>
      <c r="Q52" s="12">
        <v>88.7</v>
      </c>
      <c r="R52" s="12">
        <v>22.49</v>
      </c>
      <c r="S52" s="12">
        <v>478</v>
      </c>
      <c r="T52" s="12">
        <v>215</v>
      </c>
      <c r="U52" s="12">
        <v>3779</v>
      </c>
      <c r="V52" s="12">
        <v>278.39999999999998</v>
      </c>
      <c r="W52" s="12">
        <v>64842</v>
      </c>
      <c r="X52" s="12">
        <v>0.56000000000000005</v>
      </c>
      <c r="Y52" s="12">
        <v>14025</v>
      </c>
      <c r="Z52" s="12">
        <v>414451</v>
      </c>
      <c r="AA52" s="12">
        <f t="shared" si="0"/>
        <v>2608650</v>
      </c>
    </row>
    <row r="53" spans="2:27" x14ac:dyDescent="0.35">
      <c r="B53" s="12">
        <v>50</v>
      </c>
      <c r="C53" s="12">
        <v>242186</v>
      </c>
      <c r="D53" s="12">
        <v>1999436</v>
      </c>
      <c r="E53" s="12">
        <v>2241622</v>
      </c>
      <c r="F53" s="12">
        <v>13225.7</v>
      </c>
      <c r="G53" s="12">
        <v>36232229</v>
      </c>
      <c r="H53" s="12">
        <v>1.6479999999999999</v>
      </c>
      <c r="I53" s="12">
        <v>6377260</v>
      </c>
      <c r="J53" s="12">
        <v>28.45</v>
      </c>
      <c r="K53" s="12">
        <v>-80.599999999999994</v>
      </c>
      <c r="L53" s="12">
        <v>72.06</v>
      </c>
      <c r="M53" s="12">
        <v>14.56</v>
      </c>
      <c r="N53" s="12">
        <v>72.849999999999994</v>
      </c>
      <c r="O53" s="12">
        <v>78.62</v>
      </c>
      <c r="P53" s="12">
        <v>192</v>
      </c>
      <c r="Q53" s="12">
        <v>88.56</v>
      </c>
      <c r="R53" s="12">
        <v>22.94</v>
      </c>
      <c r="S53" s="12">
        <v>484</v>
      </c>
      <c r="T53" s="12">
        <v>251</v>
      </c>
      <c r="U53" s="12">
        <v>3965</v>
      </c>
      <c r="V53" s="12">
        <v>277.39999999999998</v>
      </c>
      <c r="W53" s="12">
        <v>63383</v>
      </c>
      <c r="X53" s="12">
        <v>0.57999999999999996</v>
      </c>
      <c r="Y53" s="12">
        <v>14707</v>
      </c>
      <c r="Z53" s="12">
        <v>436870</v>
      </c>
      <c r="AA53" s="12">
        <f t="shared" si="0"/>
        <v>2823744</v>
      </c>
    </row>
    <row r="54" spans="2:27" x14ac:dyDescent="0.35">
      <c r="B54" s="12">
        <v>51</v>
      </c>
      <c r="C54" s="12">
        <v>242186</v>
      </c>
      <c r="D54" s="12">
        <v>1986210</v>
      </c>
      <c r="E54" s="12">
        <v>2228396</v>
      </c>
      <c r="F54" s="12">
        <v>13225.7</v>
      </c>
      <c r="G54" s="12">
        <v>36306581</v>
      </c>
      <c r="H54" s="12">
        <v>1.661</v>
      </c>
      <c r="I54" s="12">
        <v>6377451</v>
      </c>
      <c r="J54" s="12">
        <v>28.45</v>
      </c>
      <c r="K54" s="12">
        <v>-80.599999999999994</v>
      </c>
      <c r="L54" s="12">
        <v>72.06</v>
      </c>
      <c r="M54" s="12">
        <v>15.29</v>
      </c>
      <c r="N54" s="12">
        <v>72.790000000000006</v>
      </c>
      <c r="O54" s="12">
        <v>77.78</v>
      </c>
      <c r="P54" s="12">
        <v>199</v>
      </c>
      <c r="Q54" s="12">
        <v>88.41</v>
      </c>
      <c r="R54" s="12">
        <v>23.37</v>
      </c>
      <c r="S54" s="12">
        <v>489</v>
      </c>
      <c r="T54" s="12">
        <v>291</v>
      </c>
      <c r="U54" s="12">
        <v>4156</v>
      </c>
      <c r="V54" s="12">
        <v>276.3</v>
      </c>
      <c r="W54" s="12">
        <v>61909</v>
      </c>
      <c r="X54" s="12">
        <v>0.6</v>
      </c>
      <c r="Y54" s="12">
        <v>15400</v>
      </c>
      <c r="Z54" s="12">
        <v>460773</v>
      </c>
      <c r="AA54" s="12">
        <f t="shared" si="0"/>
        <v>3064600</v>
      </c>
    </row>
    <row r="55" spans="2:27" x14ac:dyDescent="0.35">
      <c r="B55" s="12">
        <v>52</v>
      </c>
      <c r="C55" s="12">
        <v>242186</v>
      </c>
      <c r="D55" s="12">
        <v>1972984</v>
      </c>
      <c r="E55" s="12">
        <v>2215170</v>
      </c>
      <c r="F55" s="12">
        <v>13225.7</v>
      </c>
      <c r="G55" s="12">
        <v>36381638</v>
      </c>
      <c r="H55" s="12">
        <v>1.675</v>
      </c>
      <c r="I55" s="12">
        <v>6377648</v>
      </c>
      <c r="J55" s="12">
        <v>28.45</v>
      </c>
      <c r="K55" s="12">
        <v>-80.599999999999994</v>
      </c>
      <c r="L55" s="12">
        <v>72.06</v>
      </c>
      <c r="M55" s="12">
        <v>16.02</v>
      </c>
      <c r="N55" s="12">
        <v>72.73</v>
      </c>
      <c r="O55" s="12">
        <v>76.94</v>
      </c>
      <c r="P55" s="12">
        <v>205</v>
      </c>
      <c r="Q55" s="12">
        <v>88.26</v>
      </c>
      <c r="R55" s="12">
        <v>23.8</v>
      </c>
      <c r="S55" s="12">
        <v>496</v>
      </c>
      <c r="T55" s="12">
        <v>335</v>
      </c>
      <c r="U55" s="12">
        <v>4353</v>
      </c>
      <c r="V55" s="12">
        <v>275.3</v>
      </c>
      <c r="W55" s="12">
        <v>60421</v>
      </c>
      <c r="X55" s="12">
        <v>0.62</v>
      </c>
      <c r="Y55" s="12">
        <v>16106</v>
      </c>
      <c r="Z55" s="12">
        <v>486356</v>
      </c>
      <c r="AA55" s="12">
        <f t="shared" si="0"/>
        <v>3301730</v>
      </c>
    </row>
    <row r="56" spans="2:27" x14ac:dyDescent="0.35">
      <c r="B56" s="12">
        <v>53</v>
      </c>
      <c r="C56" s="12">
        <v>242186</v>
      </c>
      <c r="D56" s="12">
        <v>1959759</v>
      </c>
      <c r="E56" s="12">
        <v>2201945</v>
      </c>
      <c r="F56" s="12">
        <v>13225.7</v>
      </c>
      <c r="G56" s="12">
        <v>36457317</v>
      </c>
      <c r="H56" s="12">
        <v>1.6879999999999999</v>
      </c>
      <c r="I56" s="12">
        <v>6377851</v>
      </c>
      <c r="J56" s="12">
        <v>28.45</v>
      </c>
      <c r="K56" s="12">
        <v>-80.599999999999994</v>
      </c>
      <c r="L56" s="12">
        <v>72.06</v>
      </c>
      <c r="M56" s="12">
        <v>16.739999999999998</v>
      </c>
      <c r="N56" s="12">
        <v>72.680000000000007</v>
      </c>
      <c r="O56" s="12">
        <v>76.099999999999994</v>
      </c>
      <c r="P56" s="12">
        <v>212</v>
      </c>
      <c r="Q56" s="12">
        <v>88.1</v>
      </c>
      <c r="R56" s="12">
        <v>24.2</v>
      </c>
      <c r="S56" s="12">
        <v>502</v>
      </c>
      <c r="T56" s="12">
        <v>384</v>
      </c>
      <c r="U56" s="12">
        <v>4556</v>
      </c>
      <c r="V56" s="12">
        <v>274.10000000000002</v>
      </c>
      <c r="W56" s="12">
        <v>58920</v>
      </c>
      <c r="X56" s="12">
        <v>0.64</v>
      </c>
      <c r="Y56" s="12">
        <v>16822</v>
      </c>
      <c r="Z56" s="12">
        <v>513835</v>
      </c>
      <c r="AA56" s="12">
        <f t="shared" si="0"/>
        <v>3566264</v>
      </c>
    </row>
    <row r="57" spans="2:27" x14ac:dyDescent="0.35">
      <c r="B57" s="12">
        <v>54</v>
      </c>
      <c r="C57" s="12">
        <v>242186</v>
      </c>
      <c r="D57" s="12">
        <v>1946533</v>
      </c>
      <c r="E57" s="12">
        <v>2188719</v>
      </c>
      <c r="F57" s="12">
        <v>13225.7</v>
      </c>
      <c r="G57" s="12">
        <v>36533532</v>
      </c>
      <c r="H57" s="12">
        <v>1.702</v>
      </c>
      <c r="I57" s="12">
        <v>6378060</v>
      </c>
      <c r="J57" s="12">
        <v>28.45</v>
      </c>
      <c r="K57" s="12">
        <v>-80.599999999999994</v>
      </c>
      <c r="L57" s="12">
        <v>72.06</v>
      </c>
      <c r="M57" s="12">
        <v>17.47</v>
      </c>
      <c r="N57" s="12">
        <v>72.63</v>
      </c>
      <c r="O57" s="12">
        <v>75.25</v>
      </c>
      <c r="P57" s="12">
        <v>219</v>
      </c>
      <c r="Q57" s="12">
        <v>87.94</v>
      </c>
      <c r="R57" s="12">
        <v>24.59</v>
      </c>
      <c r="S57" s="12">
        <v>509</v>
      </c>
      <c r="T57" s="12">
        <v>437</v>
      </c>
      <c r="U57" s="12">
        <v>4765</v>
      </c>
      <c r="V57" s="12">
        <v>273</v>
      </c>
      <c r="W57" s="12">
        <v>57409</v>
      </c>
      <c r="X57" s="12">
        <v>0.66</v>
      </c>
      <c r="Y57" s="12">
        <v>17548</v>
      </c>
      <c r="Z57" s="12">
        <v>543445</v>
      </c>
      <c r="AA57" s="12">
        <f t="shared" si="0"/>
        <v>3843012</v>
      </c>
    </row>
    <row r="58" spans="2:27" x14ac:dyDescent="0.35">
      <c r="B58" s="12">
        <v>55</v>
      </c>
      <c r="C58" s="12">
        <v>242186</v>
      </c>
      <c r="D58" s="12">
        <v>1933307</v>
      </c>
      <c r="E58" s="12">
        <v>2175493</v>
      </c>
      <c r="F58" s="12">
        <v>13225.7</v>
      </c>
      <c r="G58" s="12">
        <v>36610198</v>
      </c>
      <c r="H58" s="12">
        <v>1.716</v>
      </c>
      <c r="I58" s="12">
        <v>6378275</v>
      </c>
      <c r="J58" s="12">
        <v>28.45</v>
      </c>
      <c r="K58" s="12">
        <v>-80.599999999999994</v>
      </c>
      <c r="L58" s="12">
        <v>72.06</v>
      </c>
      <c r="M58" s="12">
        <v>18.2</v>
      </c>
      <c r="N58" s="12">
        <v>72.599999999999994</v>
      </c>
      <c r="O58" s="12">
        <v>74.400000000000006</v>
      </c>
      <c r="P58" s="12">
        <v>226</v>
      </c>
      <c r="Q58" s="12">
        <v>87.77</v>
      </c>
      <c r="R58" s="12">
        <v>24.97</v>
      </c>
      <c r="S58" s="12">
        <v>515</v>
      </c>
      <c r="T58" s="12">
        <v>495</v>
      </c>
      <c r="U58" s="12">
        <v>4980</v>
      </c>
      <c r="V58" s="12">
        <v>271.8</v>
      </c>
      <c r="W58" s="12">
        <v>55889</v>
      </c>
      <c r="X58" s="12">
        <v>0.68</v>
      </c>
      <c r="Y58" s="12">
        <v>18280</v>
      </c>
      <c r="Z58" s="12">
        <v>575436</v>
      </c>
      <c r="AA58" s="12">
        <f t="shared" si="0"/>
        <v>4131280</v>
      </c>
    </row>
    <row r="59" spans="2:27" x14ac:dyDescent="0.35">
      <c r="B59" s="12">
        <v>56</v>
      </c>
      <c r="C59" s="12">
        <v>242186</v>
      </c>
      <c r="D59" s="12">
        <v>1920081</v>
      </c>
      <c r="E59" s="12">
        <v>2162267</v>
      </c>
      <c r="F59" s="12">
        <v>13225.7</v>
      </c>
      <c r="G59" s="12">
        <v>36687225</v>
      </c>
      <c r="H59" s="12">
        <v>1.73</v>
      </c>
      <c r="I59" s="12">
        <v>6378495</v>
      </c>
      <c r="J59" s="12">
        <v>28.45</v>
      </c>
      <c r="K59" s="12">
        <v>-80.599999999999994</v>
      </c>
      <c r="L59" s="12">
        <v>72.06</v>
      </c>
      <c r="M59" s="12">
        <v>18.93</v>
      </c>
      <c r="N59" s="12">
        <v>72.56</v>
      </c>
      <c r="O59" s="12">
        <v>73.540000000000006</v>
      </c>
      <c r="P59" s="12">
        <v>233</v>
      </c>
      <c r="Q59" s="12">
        <v>87.6</v>
      </c>
      <c r="R59" s="12">
        <v>25.33</v>
      </c>
      <c r="S59" s="12">
        <v>523</v>
      </c>
      <c r="T59" s="12">
        <v>558</v>
      </c>
      <c r="U59" s="12">
        <v>5200</v>
      </c>
      <c r="V59" s="12">
        <v>270.60000000000002</v>
      </c>
      <c r="W59" s="12">
        <v>54362</v>
      </c>
      <c r="X59" s="12">
        <v>0.71</v>
      </c>
      <c r="Y59" s="12">
        <v>19019</v>
      </c>
      <c r="Z59" s="12">
        <v>610074</v>
      </c>
      <c r="AA59" s="12">
        <f t="shared" si="0"/>
        <v>4431427</v>
      </c>
    </row>
    <row r="60" spans="2:27" x14ac:dyDescent="0.35">
      <c r="B60" s="12">
        <v>57</v>
      </c>
      <c r="C60" s="12">
        <v>242186</v>
      </c>
      <c r="D60" s="12">
        <v>1906856</v>
      </c>
      <c r="E60" s="12">
        <v>2149042</v>
      </c>
      <c r="F60" s="12">
        <v>13225.7</v>
      </c>
      <c r="G60" s="12">
        <v>36764524</v>
      </c>
      <c r="H60" s="12">
        <v>1.744</v>
      </c>
      <c r="I60" s="12">
        <v>6378722</v>
      </c>
      <c r="J60" s="12">
        <v>28.45</v>
      </c>
      <c r="K60" s="12">
        <v>-80.599999999999994</v>
      </c>
      <c r="L60" s="12">
        <v>72.06</v>
      </c>
      <c r="M60" s="12">
        <v>19.66</v>
      </c>
      <c r="N60" s="12">
        <v>72.53</v>
      </c>
      <c r="O60" s="12">
        <v>72.69</v>
      </c>
      <c r="P60" s="12">
        <v>241</v>
      </c>
      <c r="Q60" s="12">
        <v>87.42</v>
      </c>
      <c r="R60" s="12">
        <v>25.67</v>
      </c>
      <c r="S60" s="12">
        <v>530</v>
      </c>
      <c r="T60" s="12">
        <v>627</v>
      </c>
      <c r="U60" s="12">
        <v>5427</v>
      </c>
      <c r="V60" s="12">
        <v>269.39999999999998</v>
      </c>
      <c r="W60" s="12">
        <v>52829</v>
      </c>
      <c r="X60" s="12">
        <v>0.73</v>
      </c>
      <c r="Y60" s="12">
        <v>19763</v>
      </c>
      <c r="Z60" s="12">
        <v>647632</v>
      </c>
      <c r="AA60" s="12">
        <f t="shared" si="0"/>
        <v>4762883</v>
      </c>
    </row>
    <row r="61" spans="2:27" x14ac:dyDescent="0.35">
      <c r="B61" s="12">
        <v>58</v>
      </c>
      <c r="C61" s="12">
        <v>242186</v>
      </c>
      <c r="D61" s="12">
        <v>1893630</v>
      </c>
      <c r="E61" s="12">
        <v>2135816</v>
      </c>
      <c r="F61" s="12">
        <v>13225.7</v>
      </c>
      <c r="G61" s="12">
        <v>36842006</v>
      </c>
      <c r="H61" s="12">
        <v>1.7589999999999999</v>
      </c>
      <c r="I61" s="12">
        <v>6378955</v>
      </c>
      <c r="J61" s="12">
        <v>28.45</v>
      </c>
      <c r="K61" s="12">
        <v>-80.599999999999994</v>
      </c>
      <c r="L61" s="12">
        <v>72.06</v>
      </c>
      <c r="M61" s="12">
        <v>20.38</v>
      </c>
      <c r="N61" s="12">
        <v>72.5</v>
      </c>
      <c r="O61" s="12">
        <v>71.84</v>
      </c>
      <c r="P61" s="12">
        <v>248</v>
      </c>
      <c r="Q61" s="12">
        <v>87.24</v>
      </c>
      <c r="R61" s="12">
        <v>26</v>
      </c>
      <c r="S61" s="12">
        <v>538</v>
      </c>
      <c r="T61" s="12">
        <v>702</v>
      </c>
      <c r="U61" s="12">
        <v>5660</v>
      </c>
      <c r="V61" s="12">
        <v>268.10000000000002</v>
      </c>
      <c r="W61" s="12">
        <v>51293</v>
      </c>
      <c r="X61" s="12">
        <v>0.76</v>
      </c>
      <c r="Y61" s="12">
        <v>20508</v>
      </c>
      <c r="Z61" s="12">
        <v>688388</v>
      </c>
      <c r="AA61" s="12">
        <f t="shared" si="0"/>
        <v>5085984</v>
      </c>
    </row>
    <row r="62" spans="2:27" x14ac:dyDescent="0.35">
      <c r="B62" s="12">
        <v>59</v>
      </c>
      <c r="C62" s="12">
        <v>242186</v>
      </c>
      <c r="D62" s="12">
        <v>1880404</v>
      </c>
      <c r="E62" s="12">
        <v>2122590</v>
      </c>
      <c r="F62" s="12">
        <v>13225.7</v>
      </c>
      <c r="G62" s="12">
        <v>36919580</v>
      </c>
      <c r="H62" s="12">
        <v>1.774</v>
      </c>
      <c r="I62" s="12">
        <v>6379193</v>
      </c>
      <c r="J62" s="12">
        <v>28.45</v>
      </c>
      <c r="K62" s="12">
        <v>-80.599999999999994</v>
      </c>
      <c r="L62" s="12">
        <v>72.06</v>
      </c>
      <c r="M62" s="12">
        <v>21.11</v>
      </c>
      <c r="N62" s="12">
        <v>72.47</v>
      </c>
      <c r="O62" s="12">
        <v>70.989999999999995</v>
      </c>
      <c r="P62" s="12">
        <v>256</v>
      </c>
      <c r="Q62" s="12">
        <v>87.06</v>
      </c>
      <c r="R62" s="12">
        <v>26.31</v>
      </c>
      <c r="S62" s="12">
        <v>546</v>
      </c>
      <c r="T62" s="12">
        <v>782</v>
      </c>
      <c r="U62" s="12">
        <v>5898</v>
      </c>
      <c r="V62" s="12">
        <v>266.8</v>
      </c>
      <c r="W62" s="12">
        <v>49755</v>
      </c>
      <c r="X62" s="12">
        <v>0.78</v>
      </c>
      <c r="Y62" s="12">
        <v>21253</v>
      </c>
      <c r="Z62" s="12">
        <v>732614</v>
      </c>
      <c r="AA62" s="12">
        <f t="shared" si="0"/>
        <v>5440768</v>
      </c>
    </row>
    <row r="63" spans="2:27" x14ac:dyDescent="0.35">
      <c r="B63" s="12">
        <v>60</v>
      </c>
      <c r="C63" s="12">
        <v>242186</v>
      </c>
      <c r="D63" s="12">
        <v>1867178</v>
      </c>
      <c r="E63" s="12">
        <v>2109364</v>
      </c>
      <c r="F63" s="12">
        <v>13225.7</v>
      </c>
      <c r="G63" s="12">
        <v>36997155</v>
      </c>
      <c r="H63" s="12">
        <v>1.7889999999999999</v>
      </c>
      <c r="I63" s="12">
        <v>6379438</v>
      </c>
      <c r="J63" s="12">
        <v>28.45</v>
      </c>
      <c r="K63" s="12">
        <v>-80.599999999999994</v>
      </c>
      <c r="L63" s="12">
        <v>72.06</v>
      </c>
      <c r="M63" s="12">
        <v>21.84</v>
      </c>
      <c r="N63" s="12">
        <v>72.45</v>
      </c>
      <c r="O63" s="12">
        <v>70.150000000000006</v>
      </c>
      <c r="P63" s="12">
        <v>264</v>
      </c>
      <c r="Q63" s="12">
        <v>86.87</v>
      </c>
      <c r="R63" s="12">
        <v>26.61</v>
      </c>
      <c r="S63" s="12">
        <v>554</v>
      </c>
      <c r="T63" s="12">
        <v>868</v>
      </c>
      <c r="U63" s="12">
        <v>6143</v>
      </c>
      <c r="V63" s="12">
        <v>265.2</v>
      </c>
      <c r="W63" s="12">
        <v>48216</v>
      </c>
      <c r="X63" s="12">
        <v>0.81</v>
      </c>
      <c r="Y63" s="12">
        <v>22014</v>
      </c>
      <c r="Z63" s="12">
        <v>781480</v>
      </c>
      <c r="AA63" s="12">
        <f t="shared" si="0"/>
        <v>5811696</v>
      </c>
    </row>
    <row r="64" spans="2:27" x14ac:dyDescent="0.35">
      <c r="B64" s="12">
        <v>61</v>
      </c>
      <c r="C64" s="12">
        <v>242186</v>
      </c>
      <c r="D64" s="12">
        <v>1853953</v>
      </c>
      <c r="E64" s="12">
        <v>2096139</v>
      </c>
      <c r="F64" s="12">
        <v>13225.7</v>
      </c>
      <c r="G64" s="12">
        <v>37074638</v>
      </c>
      <c r="H64" s="12">
        <v>1.804</v>
      </c>
      <c r="I64" s="12">
        <v>6379689</v>
      </c>
      <c r="J64" s="12">
        <v>28.45</v>
      </c>
      <c r="K64" s="12">
        <v>-80.59</v>
      </c>
      <c r="L64" s="12">
        <v>72.06</v>
      </c>
      <c r="M64" s="12">
        <v>22.57</v>
      </c>
      <c r="N64" s="12">
        <v>72.430000000000007</v>
      </c>
      <c r="O64" s="12">
        <v>69.31</v>
      </c>
      <c r="P64" s="12">
        <v>272</v>
      </c>
      <c r="Q64" s="12">
        <v>86.69</v>
      </c>
      <c r="R64" s="12">
        <v>26.88</v>
      </c>
      <c r="S64" s="12">
        <v>562</v>
      </c>
      <c r="T64" s="12">
        <v>961</v>
      </c>
      <c r="U64" s="12">
        <v>6395</v>
      </c>
      <c r="V64" s="12">
        <v>263.5</v>
      </c>
      <c r="W64" s="12">
        <v>46680</v>
      </c>
      <c r="X64" s="12">
        <v>0.83</v>
      </c>
      <c r="Y64" s="12">
        <v>22785</v>
      </c>
      <c r="Z64" s="12">
        <v>835240</v>
      </c>
      <c r="AA64" s="12">
        <f t="shared" si="0"/>
        <v>6197520</v>
      </c>
    </row>
    <row r="65" spans="1:27" x14ac:dyDescent="0.35">
      <c r="B65" s="12">
        <v>62</v>
      </c>
      <c r="C65" s="12">
        <v>242186</v>
      </c>
      <c r="D65" s="12">
        <v>1840727</v>
      </c>
      <c r="E65" s="12">
        <v>2082913</v>
      </c>
      <c r="F65" s="12">
        <v>13225.7</v>
      </c>
      <c r="G65" s="12">
        <v>37151940</v>
      </c>
      <c r="H65" s="12">
        <v>1.819</v>
      </c>
      <c r="I65" s="12">
        <v>6379947</v>
      </c>
      <c r="J65" s="12">
        <v>28.45</v>
      </c>
      <c r="K65" s="12">
        <v>-80.59</v>
      </c>
      <c r="L65" s="12">
        <v>72.06</v>
      </c>
      <c r="M65" s="12">
        <v>23.3</v>
      </c>
      <c r="N65" s="12">
        <v>72.41</v>
      </c>
      <c r="O65" s="12">
        <v>68.47</v>
      </c>
      <c r="P65" s="12">
        <v>280</v>
      </c>
      <c r="Q65" s="12">
        <v>86.5</v>
      </c>
      <c r="R65" s="12">
        <v>27.14</v>
      </c>
      <c r="S65" s="12">
        <v>571</v>
      </c>
      <c r="T65" s="12">
        <v>1060</v>
      </c>
      <c r="U65" s="12">
        <v>6652</v>
      </c>
      <c r="V65" s="12">
        <v>261.7</v>
      </c>
      <c r="W65" s="12">
        <v>45147</v>
      </c>
      <c r="X65" s="12">
        <v>0.86</v>
      </c>
      <c r="Y65" s="12">
        <v>23552</v>
      </c>
      <c r="Z65" s="12">
        <v>893547</v>
      </c>
      <c r="AA65" s="12">
        <f t="shared" si="0"/>
        <v>6594560</v>
      </c>
    </row>
    <row r="66" spans="1:27" x14ac:dyDescent="0.35">
      <c r="B66" s="12">
        <v>63</v>
      </c>
      <c r="C66" s="12">
        <v>242186</v>
      </c>
      <c r="D66" s="12">
        <v>1827501</v>
      </c>
      <c r="E66" s="12">
        <v>2069687</v>
      </c>
      <c r="F66" s="12">
        <v>13225.7</v>
      </c>
      <c r="G66" s="12">
        <v>37228967</v>
      </c>
      <c r="H66" s="12">
        <v>1.8340000000000001</v>
      </c>
      <c r="I66" s="12">
        <v>6380210</v>
      </c>
      <c r="J66" s="12">
        <v>28.45</v>
      </c>
      <c r="K66" s="12">
        <v>-80.59</v>
      </c>
      <c r="L66" s="12">
        <v>72.06</v>
      </c>
      <c r="M66" s="12">
        <v>24.02</v>
      </c>
      <c r="N66" s="12">
        <v>72.400000000000006</v>
      </c>
      <c r="O66" s="12">
        <v>67.63</v>
      </c>
      <c r="P66" s="12">
        <v>288</v>
      </c>
      <c r="Q66" s="12">
        <v>86.3</v>
      </c>
      <c r="R66" s="12">
        <v>27.39</v>
      </c>
      <c r="S66" s="12">
        <v>580</v>
      </c>
      <c r="T66" s="12">
        <v>1166</v>
      </c>
      <c r="U66" s="12">
        <v>6916</v>
      </c>
      <c r="V66" s="12">
        <v>259.8</v>
      </c>
      <c r="W66" s="12">
        <v>43620</v>
      </c>
      <c r="X66" s="12">
        <v>0.89</v>
      </c>
      <c r="Y66" s="12">
        <v>24311</v>
      </c>
      <c r="Z66" s="12">
        <v>956581</v>
      </c>
      <c r="AA66" s="12">
        <f t="shared" si="0"/>
        <v>7001568</v>
      </c>
    </row>
    <row r="67" spans="1:27" x14ac:dyDescent="0.35">
      <c r="B67" s="12">
        <v>64</v>
      </c>
      <c r="C67" s="12">
        <v>242186</v>
      </c>
      <c r="D67" s="12">
        <v>1814275</v>
      </c>
      <c r="E67" s="12">
        <v>2056461</v>
      </c>
      <c r="F67" s="12">
        <v>13225.7</v>
      </c>
      <c r="G67" s="12">
        <v>37305627</v>
      </c>
      <c r="H67" s="12">
        <v>1.85</v>
      </c>
      <c r="I67" s="12">
        <v>6380480</v>
      </c>
      <c r="J67" s="12">
        <v>28.45</v>
      </c>
      <c r="K67" s="12">
        <v>-80.59</v>
      </c>
      <c r="L67" s="12">
        <v>72.06</v>
      </c>
      <c r="M67" s="12">
        <v>24.75</v>
      </c>
      <c r="N67" s="12">
        <v>72.38</v>
      </c>
      <c r="O67" s="12">
        <v>66.8</v>
      </c>
      <c r="P67" s="12">
        <v>297</v>
      </c>
      <c r="Q67" s="12">
        <v>86.11</v>
      </c>
      <c r="R67" s="12">
        <v>27.61</v>
      </c>
      <c r="S67" s="12">
        <v>589</v>
      </c>
      <c r="T67" s="12">
        <v>1279</v>
      </c>
      <c r="U67" s="12">
        <v>7185</v>
      </c>
      <c r="V67" s="12">
        <v>258</v>
      </c>
      <c r="W67" s="12">
        <v>42100</v>
      </c>
      <c r="X67" s="12">
        <v>0.92</v>
      </c>
      <c r="Y67" s="12">
        <v>25061</v>
      </c>
      <c r="Z67" s="12">
        <v>1024442</v>
      </c>
      <c r="AA67" s="12">
        <f t="shared" ref="AA67:AA130" si="1">Y67*P67</f>
        <v>7443117</v>
      </c>
    </row>
    <row r="68" spans="1:27" x14ac:dyDescent="0.35">
      <c r="B68" s="12">
        <v>65</v>
      </c>
      <c r="C68" s="12">
        <v>242186</v>
      </c>
      <c r="D68" s="12">
        <v>1801050</v>
      </c>
      <c r="E68" s="12">
        <v>2043236</v>
      </c>
      <c r="F68" s="12">
        <v>13225.7</v>
      </c>
      <c r="G68" s="12">
        <v>37381831</v>
      </c>
      <c r="H68" s="12">
        <v>1.8660000000000001</v>
      </c>
      <c r="I68" s="12">
        <v>6380756</v>
      </c>
      <c r="J68" s="12">
        <v>28.45</v>
      </c>
      <c r="K68" s="12">
        <v>-80.59</v>
      </c>
      <c r="L68" s="12">
        <v>72.06</v>
      </c>
      <c r="M68" s="12">
        <v>25.48</v>
      </c>
      <c r="N68" s="12">
        <v>72.37</v>
      </c>
      <c r="O68" s="12">
        <v>65.98</v>
      </c>
      <c r="P68" s="12">
        <v>306</v>
      </c>
      <c r="Q68" s="12">
        <v>85.91</v>
      </c>
      <c r="R68" s="12">
        <v>27.82</v>
      </c>
      <c r="S68" s="12">
        <v>598</v>
      </c>
      <c r="T68" s="12">
        <v>1400</v>
      </c>
      <c r="U68" s="12">
        <v>7462</v>
      </c>
      <c r="V68" s="12">
        <v>256</v>
      </c>
      <c r="W68" s="12">
        <v>40589</v>
      </c>
      <c r="X68" s="12">
        <v>0.95</v>
      </c>
      <c r="Y68" s="12">
        <v>25799</v>
      </c>
      <c r="Z68" s="12">
        <v>1097121</v>
      </c>
      <c r="AA68" s="12">
        <f t="shared" si="1"/>
        <v>7894494</v>
      </c>
    </row>
    <row r="69" spans="1:27" x14ac:dyDescent="0.35">
      <c r="B69" s="12">
        <v>66</v>
      </c>
      <c r="C69" s="12">
        <v>242186</v>
      </c>
      <c r="D69" s="12">
        <v>1787824</v>
      </c>
      <c r="E69" s="12">
        <v>2030010</v>
      </c>
      <c r="F69" s="12">
        <v>13225.7</v>
      </c>
      <c r="G69" s="12">
        <v>37457486</v>
      </c>
      <c r="H69" s="12">
        <v>1.8819999999999999</v>
      </c>
      <c r="I69" s="12">
        <v>6381038</v>
      </c>
      <c r="J69" s="12">
        <v>28.45</v>
      </c>
      <c r="K69" s="12">
        <v>-80.59</v>
      </c>
      <c r="L69" s="12">
        <v>72.06</v>
      </c>
      <c r="M69" s="12">
        <v>26.21</v>
      </c>
      <c r="N69" s="12">
        <v>72.349999999999994</v>
      </c>
      <c r="O69" s="12">
        <v>65.150000000000006</v>
      </c>
      <c r="P69" s="12">
        <v>315</v>
      </c>
      <c r="Q69" s="12">
        <v>85.72</v>
      </c>
      <c r="R69" s="12">
        <v>28.01</v>
      </c>
      <c r="S69" s="12">
        <v>608</v>
      </c>
      <c r="T69" s="12">
        <v>1528</v>
      </c>
      <c r="U69" s="12">
        <v>7744</v>
      </c>
      <c r="V69" s="12">
        <v>254.1</v>
      </c>
      <c r="W69" s="12">
        <v>39089</v>
      </c>
      <c r="X69" s="12">
        <v>0.98</v>
      </c>
      <c r="Y69" s="12">
        <v>26520</v>
      </c>
      <c r="Z69" s="12">
        <v>1174469</v>
      </c>
      <c r="AA69" s="12">
        <f t="shared" si="1"/>
        <v>8353800</v>
      </c>
    </row>
    <row r="70" spans="1:27" x14ac:dyDescent="0.35">
      <c r="A70" s="11" t="s">
        <v>72</v>
      </c>
      <c r="B70" s="12">
        <v>66.5</v>
      </c>
      <c r="C70" s="12">
        <v>242186</v>
      </c>
      <c r="D70" s="12">
        <v>1781211</v>
      </c>
      <c r="E70" s="12">
        <v>2023397</v>
      </c>
      <c r="F70" s="12">
        <v>13225.7</v>
      </c>
      <c r="G70" s="12">
        <v>37495080</v>
      </c>
      <c r="H70" s="12">
        <v>1.89</v>
      </c>
      <c r="I70" s="12">
        <v>6381182</v>
      </c>
      <c r="J70" s="12">
        <v>28.45</v>
      </c>
      <c r="K70" s="12">
        <v>-80.59</v>
      </c>
      <c r="L70" s="12">
        <v>72.06</v>
      </c>
      <c r="M70" s="12">
        <v>26.57</v>
      </c>
      <c r="N70" s="12">
        <v>72.349999999999994</v>
      </c>
      <c r="O70" s="12">
        <v>64.75</v>
      </c>
      <c r="P70" s="12">
        <v>319</v>
      </c>
      <c r="Q70" s="12">
        <v>85.62</v>
      </c>
      <c r="R70" s="12">
        <v>28.1</v>
      </c>
      <c r="S70" s="12">
        <v>613</v>
      </c>
      <c r="T70" s="12">
        <v>1595</v>
      </c>
      <c r="U70" s="12">
        <v>7888</v>
      </c>
      <c r="V70" s="12">
        <v>253.1</v>
      </c>
      <c r="W70" s="12">
        <v>38343</v>
      </c>
      <c r="X70" s="12">
        <v>1</v>
      </c>
      <c r="Y70" s="12">
        <v>26874</v>
      </c>
      <c r="Z70" s="12">
        <v>1214802</v>
      </c>
      <c r="AA70" s="12">
        <f t="shared" si="1"/>
        <v>8572806</v>
      </c>
    </row>
    <row r="71" spans="1:27" x14ac:dyDescent="0.35">
      <c r="B71" s="12">
        <v>67</v>
      </c>
      <c r="C71" s="12">
        <v>242186</v>
      </c>
      <c r="D71" s="12">
        <v>1774598</v>
      </c>
      <c r="E71" s="12">
        <v>2016784</v>
      </c>
      <c r="F71" s="12">
        <v>13225.7</v>
      </c>
      <c r="G71" s="12">
        <v>37532503</v>
      </c>
      <c r="H71" s="12">
        <v>1.8979999999999999</v>
      </c>
      <c r="I71" s="12">
        <v>6381327</v>
      </c>
      <c r="J71" s="12">
        <v>28.45</v>
      </c>
      <c r="K71" s="12">
        <v>-80.59</v>
      </c>
      <c r="L71" s="12">
        <v>72.06</v>
      </c>
      <c r="M71" s="12">
        <v>26.94</v>
      </c>
      <c r="N71" s="12">
        <v>72.34</v>
      </c>
      <c r="O71" s="12">
        <v>64.34</v>
      </c>
      <c r="P71" s="12">
        <v>324</v>
      </c>
      <c r="Q71" s="12">
        <v>85.52</v>
      </c>
      <c r="R71" s="12">
        <v>28.19</v>
      </c>
      <c r="S71" s="12">
        <v>618</v>
      </c>
      <c r="T71" s="12">
        <v>1664</v>
      </c>
      <c r="U71" s="12">
        <v>8033</v>
      </c>
      <c r="V71" s="12">
        <v>252.1</v>
      </c>
      <c r="W71" s="12">
        <v>37601</v>
      </c>
      <c r="X71" s="12">
        <v>1.02</v>
      </c>
      <c r="Y71" s="12">
        <v>27223</v>
      </c>
      <c r="Z71" s="12">
        <v>1256166</v>
      </c>
      <c r="AA71" s="12">
        <f t="shared" si="1"/>
        <v>8820252</v>
      </c>
    </row>
    <row r="72" spans="1:27" x14ac:dyDescent="0.35">
      <c r="B72" s="12">
        <v>68</v>
      </c>
      <c r="C72" s="12">
        <v>242186</v>
      </c>
      <c r="D72" s="12">
        <v>1761372</v>
      </c>
      <c r="E72" s="12">
        <v>2003558</v>
      </c>
      <c r="F72" s="12">
        <v>13225.7</v>
      </c>
      <c r="G72" s="12">
        <v>37606791</v>
      </c>
      <c r="H72" s="12">
        <v>1.9139999999999999</v>
      </c>
      <c r="I72" s="12">
        <v>6381622</v>
      </c>
      <c r="J72" s="12">
        <v>28.45</v>
      </c>
      <c r="K72" s="12">
        <v>-80.59</v>
      </c>
      <c r="L72" s="12">
        <v>72.06</v>
      </c>
      <c r="M72" s="12">
        <v>27.66</v>
      </c>
      <c r="N72" s="12">
        <v>72.33</v>
      </c>
      <c r="O72" s="12">
        <v>63.53</v>
      </c>
      <c r="P72" s="12">
        <v>333</v>
      </c>
      <c r="Q72" s="12">
        <v>85.32</v>
      </c>
      <c r="R72" s="12">
        <v>28.35</v>
      </c>
      <c r="S72" s="12">
        <v>628</v>
      </c>
      <c r="T72" s="12">
        <v>1808</v>
      </c>
      <c r="U72" s="12">
        <v>8328</v>
      </c>
      <c r="V72" s="12">
        <v>250</v>
      </c>
      <c r="W72" s="12">
        <v>36128</v>
      </c>
      <c r="X72" s="12">
        <v>1.05</v>
      </c>
      <c r="Y72" s="12">
        <v>27903</v>
      </c>
      <c r="Z72" s="12">
        <v>1341675</v>
      </c>
      <c r="AA72" s="12">
        <f t="shared" si="1"/>
        <v>9291699</v>
      </c>
    </row>
    <row r="73" spans="1:27" x14ac:dyDescent="0.35">
      <c r="B73" s="12">
        <v>69</v>
      </c>
      <c r="C73" s="12">
        <v>242186</v>
      </c>
      <c r="D73" s="12">
        <v>1748147</v>
      </c>
      <c r="E73" s="12">
        <v>1990333</v>
      </c>
      <c r="F73" s="12">
        <v>13225.7</v>
      </c>
      <c r="G73" s="12">
        <v>37680261</v>
      </c>
      <c r="H73" s="12">
        <v>1.93</v>
      </c>
      <c r="I73" s="12">
        <v>6381923</v>
      </c>
      <c r="J73" s="12">
        <v>28.45</v>
      </c>
      <c r="K73" s="12">
        <v>-80.59</v>
      </c>
      <c r="L73" s="12">
        <v>72.06</v>
      </c>
      <c r="M73" s="12">
        <v>28.39</v>
      </c>
      <c r="N73" s="12">
        <v>72.319999999999993</v>
      </c>
      <c r="O73" s="12">
        <v>62.73</v>
      </c>
      <c r="P73" s="12">
        <v>342</v>
      </c>
      <c r="Q73" s="12">
        <v>85.12</v>
      </c>
      <c r="R73" s="12">
        <v>28.49</v>
      </c>
      <c r="S73" s="12">
        <v>638</v>
      </c>
      <c r="T73" s="12">
        <v>1961</v>
      </c>
      <c r="U73" s="12">
        <v>8629</v>
      </c>
      <c r="V73" s="12">
        <v>247.9</v>
      </c>
      <c r="W73" s="12">
        <v>34672</v>
      </c>
      <c r="X73" s="12">
        <v>1.08</v>
      </c>
      <c r="Y73" s="12">
        <v>28559</v>
      </c>
      <c r="Z73" s="12">
        <v>1430205</v>
      </c>
      <c r="AA73" s="12">
        <f t="shared" si="1"/>
        <v>9767178</v>
      </c>
    </row>
    <row r="74" spans="1:27" x14ac:dyDescent="0.35">
      <c r="B74" s="12">
        <v>70</v>
      </c>
      <c r="C74" s="12">
        <v>242186</v>
      </c>
      <c r="D74" s="12">
        <v>1734921</v>
      </c>
      <c r="E74" s="12">
        <v>1977107</v>
      </c>
      <c r="F74" s="12">
        <v>13225.7</v>
      </c>
      <c r="G74" s="12">
        <v>37752826</v>
      </c>
      <c r="H74" s="12">
        <v>1.9470000000000001</v>
      </c>
      <c r="I74" s="12">
        <v>6382230</v>
      </c>
      <c r="J74" s="12">
        <v>28.45</v>
      </c>
      <c r="K74" s="12">
        <v>-80.58</v>
      </c>
      <c r="L74" s="12">
        <v>72.06</v>
      </c>
      <c r="M74" s="12">
        <v>29.12</v>
      </c>
      <c r="N74" s="12">
        <v>72.31</v>
      </c>
      <c r="O74" s="12">
        <v>61.93</v>
      </c>
      <c r="P74" s="12">
        <v>352</v>
      </c>
      <c r="Q74" s="12">
        <v>84.93</v>
      </c>
      <c r="R74" s="12">
        <v>28.62</v>
      </c>
      <c r="S74" s="12">
        <v>648</v>
      </c>
      <c r="T74" s="12">
        <v>2122</v>
      </c>
      <c r="U74" s="12">
        <v>8937</v>
      </c>
      <c r="V74" s="12">
        <v>245.8</v>
      </c>
      <c r="W74" s="12">
        <v>33233</v>
      </c>
      <c r="X74" s="12">
        <v>1.1200000000000001</v>
      </c>
      <c r="Y74" s="12">
        <v>29186</v>
      </c>
      <c r="Z74" s="12">
        <v>1520657</v>
      </c>
      <c r="AA74" s="12">
        <f t="shared" si="1"/>
        <v>10273472</v>
      </c>
    </row>
    <row r="75" spans="1:27" x14ac:dyDescent="0.35">
      <c r="B75" s="12">
        <v>71</v>
      </c>
      <c r="C75" s="12">
        <v>242186</v>
      </c>
      <c r="D75" s="12">
        <v>1721693</v>
      </c>
      <c r="E75" s="12">
        <v>1963880</v>
      </c>
      <c r="F75" s="12">
        <v>13229.1</v>
      </c>
      <c r="G75" s="12">
        <v>37834263</v>
      </c>
      <c r="H75" s="12">
        <v>1.964</v>
      </c>
      <c r="I75" s="12">
        <v>6382544</v>
      </c>
      <c r="J75" s="12">
        <v>28.45</v>
      </c>
      <c r="K75" s="12">
        <v>-80.58</v>
      </c>
      <c r="L75" s="12">
        <v>72.06</v>
      </c>
      <c r="M75" s="12">
        <v>29.85</v>
      </c>
      <c r="N75" s="12">
        <v>72.3</v>
      </c>
      <c r="O75" s="12">
        <v>61.13</v>
      </c>
      <c r="P75" s="12">
        <v>362</v>
      </c>
      <c r="Q75" s="12">
        <v>84.73</v>
      </c>
      <c r="R75" s="12">
        <v>28.73</v>
      </c>
      <c r="S75" s="12">
        <v>659</v>
      </c>
      <c r="T75" s="12">
        <v>2291</v>
      </c>
      <c r="U75" s="12">
        <v>9251</v>
      </c>
      <c r="V75" s="12">
        <v>243.6</v>
      </c>
      <c r="W75" s="12">
        <v>31814</v>
      </c>
      <c r="X75" s="12">
        <v>1.1599999999999999</v>
      </c>
      <c r="Y75" s="12">
        <v>29782</v>
      </c>
      <c r="Z75" s="12">
        <v>1611609</v>
      </c>
      <c r="AA75" s="12">
        <f t="shared" si="1"/>
        <v>10781084</v>
      </c>
    </row>
    <row r="76" spans="1:27" x14ac:dyDescent="0.35">
      <c r="B76" s="12">
        <v>72</v>
      </c>
      <c r="C76" s="12">
        <v>242186</v>
      </c>
      <c r="D76" s="12">
        <v>1708463</v>
      </c>
      <c r="E76" s="12">
        <v>1950649</v>
      </c>
      <c r="F76" s="12">
        <v>13232.4</v>
      </c>
      <c r="G76" s="12">
        <v>37914622</v>
      </c>
      <c r="H76" s="12">
        <v>1.982</v>
      </c>
      <c r="I76" s="12">
        <v>6382864</v>
      </c>
      <c r="J76" s="12">
        <v>28.45</v>
      </c>
      <c r="K76" s="12">
        <v>-80.58</v>
      </c>
      <c r="L76" s="12">
        <v>72.06</v>
      </c>
      <c r="M76" s="12">
        <v>30.58</v>
      </c>
      <c r="N76" s="12">
        <v>72.290000000000006</v>
      </c>
      <c r="O76" s="12">
        <v>60.35</v>
      </c>
      <c r="P76" s="12">
        <v>372</v>
      </c>
      <c r="Q76" s="12">
        <v>84.53</v>
      </c>
      <c r="R76" s="12">
        <v>28.83</v>
      </c>
      <c r="S76" s="12">
        <v>670</v>
      </c>
      <c r="T76" s="12">
        <v>2471</v>
      </c>
      <c r="U76" s="12">
        <v>9571</v>
      </c>
      <c r="V76" s="12">
        <v>241.3</v>
      </c>
      <c r="W76" s="12">
        <v>30416</v>
      </c>
      <c r="X76" s="12">
        <v>1.19</v>
      </c>
      <c r="Y76" s="12">
        <v>30345</v>
      </c>
      <c r="Z76" s="12">
        <v>1701220</v>
      </c>
      <c r="AA76" s="12">
        <f t="shared" si="1"/>
        <v>11288340</v>
      </c>
    </row>
    <row r="77" spans="1:27" x14ac:dyDescent="0.35">
      <c r="B77" s="12">
        <v>73</v>
      </c>
      <c r="C77" s="12">
        <v>242186</v>
      </c>
      <c r="D77" s="12">
        <v>1695229</v>
      </c>
      <c r="E77" s="12">
        <v>1937415</v>
      </c>
      <c r="F77" s="12">
        <v>13235.7</v>
      </c>
      <c r="G77" s="12">
        <v>37993823</v>
      </c>
      <c r="H77" s="12">
        <v>2</v>
      </c>
      <c r="I77" s="12">
        <v>6383190</v>
      </c>
      <c r="J77" s="12">
        <v>28.45</v>
      </c>
      <c r="K77" s="12">
        <v>-80.58</v>
      </c>
      <c r="L77" s="12">
        <v>72.06</v>
      </c>
      <c r="M77" s="12">
        <v>31.3</v>
      </c>
      <c r="N77" s="12">
        <v>72.290000000000006</v>
      </c>
      <c r="O77" s="12">
        <v>59.57</v>
      </c>
      <c r="P77" s="12">
        <v>382</v>
      </c>
      <c r="Q77" s="12">
        <v>84.34</v>
      </c>
      <c r="R77" s="12">
        <v>28.91</v>
      </c>
      <c r="S77" s="12">
        <v>681</v>
      </c>
      <c r="T77" s="12">
        <v>2659</v>
      </c>
      <c r="U77" s="12">
        <v>9897</v>
      </c>
      <c r="V77" s="12">
        <v>239.1</v>
      </c>
      <c r="W77" s="12">
        <v>29041</v>
      </c>
      <c r="X77" s="12">
        <v>1.23</v>
      </c>
      <c r="Y77" s="12">
        <v>30871</v>
      </c>
      <c r="Z77" s="12">
        <v>1787121</v>
      </c>
      <c r="AA77" s="12">
        <f t="shared" si="1"/>
        <v>11792722</v>
      </c>
    </row>
    <row r="78" spans="1:27" x14ac:dyDescent="0.35">
      <c r="B78" s="12">
        <v>74</v>
      </c>
      <c r="C78" s="12">
        <v>242186</v>
      </c>
      <c r="D78" s="12">
        <v>1681991</v>
      </c>
      <c r="E78" s="12">
        <v>1924178</v>
      </c>
      <c r="F78" s="12">
        <v>13239</v>
      </c>
      <c r="G78" s="12">
        <v>38073018</v>
      </c>
      <c r="H78" s="12">
        <v>2.0179999999999998</v>
      </c>
      <c r="I78" s="12">
        <v>6383523</v>
      </c>
      <c r="J78" s="12">
        <v>28.45</v>
      </c>
      <c r="K78" s="12">
        <v>-80.58</v>
      </c>
      <c r="L78" s="12">
        <v>72.06</v>
      </c>
      <c r="M78" s="12">
        <v>32.03</v>
      </c>
      <c r="N78" s="12">
        <v>72.28</v>
      </c>
      <c r="O78" s="12">
        <v>58.8</v>
      </c>
      <c r="P78" s="12">
        <v>392</v>
      </c>
      <c r="Q78" s="12">
        <v>84.14</v>
      </c>
      <c r="R78" s="12">
        <v>28.97</v>
      </c>
      <c r="S78" s="12">
        <v>693</v>
      </c>
      <c r="T78" s="12">
        <v>2857</v>
      </c>
      <c r="U78" s="12">
        <v>10230</v>
      </c>
      <c r="V78" s="12">
        <v>236.8</v>
      </c>
      <c r="W78" s="12">
        <v>27666</v>
      </c>
      <c r="X78" s="12">
        <v>1.27</v>
      </c>
      <c r="Y78" s="12">
        <v>31332</v>
      </c>
      <c r="Z78" s="12">
        <v>1864726</v>
      </c>
      <c r="AA78" s="12">
        <f t="shared" si="1"/>
        <v>12282144</v>
      </c>
    </row>
    <row r="79" spans="1:27" x14ac:dyDescent="0.35">
      <c r="B79" s="12">
        <v>75</v>
      </c>
      <c r="C79" s="12">
        <v>242186</v>
      </c>
      <c r="D79" s="12">
        <v>1668751</v>
      </c>
      <c r="E79" s="12">
        <v>1910937</v>
      </c>
      <c r="F79" s="12">
        <v>13242.3</v>
      </c>
      <c r="G79" s="12">
        <v>38150309</v>
      </c>
      <c r="H79" s="12">
        <v>2.036</v>
      </c>
      <c r="I79" s="12">
        <v>6383862</v>
      </c>
      <c r="J79" s="12">
        <v>28.46</v>
      </c>
      <c r="K79" s="12">
        <v>-80.569999999999993</v>
      </c>
      <c r="L79" s="12">
        <v>72.06</v>
      </c>
      <c r="M79" s="12">
        <v>32.76</v>
      </c>
      <c r="N79" s="12">
        <v>72.27</v>
      </c>
      <c r="O79" s="12">
        <v>58.03</v>
      </c>
      <c r="P79" s="12">
        <v>403</v>
      </c>
      <c r="Q79" s="12">
        <v>83.95</v>
      </c>
      <c r="R79" s="12">
        <v>29.03</v>
      </c>
      <c r="S79" s="12">
        <v>704</v>
      </c>
      <c r="T79" s="12">
        <v>3065</v>
      </c>
      <c r="U79" s="12">
        <v>10569</v>
      </c>
      <c r="V79" s="12">
        <v>234.4</v>
      </c>
      <c r="W79" s="12">
        <v>26329</v>
      </c>
      <c r="X79" s="12">
        <v>1.31</v>
      </c>
      <c r="Y79" s="12">
        <v>31763</v>
      </c>
      <c r="Z79" s="12">
        <v>1932644</v>
      </c>
      <c r="AA79" s="12">
        <f t="shared" si="1"/>
        <v>12800489</v>
      </c>
    </row>
    <row r="80" spans="1:27" x14ac:dyDescent="0.35">
      <c r="B80" s="12">
        <v>76</v>
      </c>
      <c r="C80" s="12">
        <v>242186</v>
      </c>
      <c r="D80" s="12">
        <v>1655507</v>
      </c>
      <c r="E80" s="12">
        <v>1897693</v>
      </c>
      <c r="F80" s="12">
        <v>13245.6</v>
      </c>
      <c r="G80" s="12">
        <v>38225321</v>
      </c>
      <c r="H80" s="12">
        <v>2.0539999999999998</v>
      </c>
      <c r="I80" s="12">
        <v>6384206</v>
      </c>
      <c r="J80" s="12">
        <v>28.46</v>
      </c>
      <c r="K80" s="12">
        <v>-80.569999999999993</v>
      </c>
      <c r="L80" s="12">
        <v>72.06</v>
      </c>
      <c r="M80" s="12">
        <v>33.49</v>
      </c>
      <c r="N80" s="12">
        <v>72.27</v>
      </c>
      <c r="O80" s="12">
        <v>57.27</v>
      </c>
      <c r="P80" s="12">
        <v>414</v>
      </c>
      <c r="Q80" s="12">
        <v>83.75</v>
      </c>
      <c r="R80" s="12">
        <v>29.07</v>
      </c>
      <c r="S80" s="12">
        <v>716</v>
      </c>
      <c r="T80" s="12">
        <v>3283</v>
      </c>
      <c r="U80" s="12">
        <v>10914</v>
      </c>
      <c r="V80" s="12">
        <v>232</v>
      </c>
      <c r="W80" s="12">
        <v>25038</v>
      </c>
      <c r="X80" s="12">
        <v>1.35</v>
      </c>
      <c r="Y80" s="12">
        <v>32173</v>
      </c>
      <c r="Z80" s="12">
        <v>1987151</v>
      </c>
      <c r="AA80" s="12">
        <f t="shared" si="1"/>
        <v>13319622</v>
      </c>
    </row>
    <row r="81" spans="1:27" x14ac:dyDescent="0.35">
      <c r="B81" s="12">
        <v>77</v>
      </c>
      <c r="C81" s="12">
        <v>242186</v>
      </c>
      <c r="D81" s="12">
        <v>1642260</v>
      </c>
      <c r="E81" s="12">
        <v>1884446</v>
      </c>
      <c r="F81" s="12">
        <v>13248.9</v>
      </c>
      <c r="G81" s="12">
        <v>38298407</v>
      </c>
      <c r="H81" s="12">
        <v>2.0720000000000001</v>
      </c>
      <c r="I81" s="12">
        <v>6384558</v>
      </c>
      <c r="J81" s="12">
        <v>28.46</v>
      </c>
      <c r="K81" s="12">
        <v>-80.569999999999993</v>
      </c>
      <c r="L81" s="12">
        <v>72.06</v>
      </c>
      <c r="M81" s="12">
        <v>34.22</v>
      </c>
      <c r="N81" s="12">
        <v>72.260000000000005</v>
      </c>
      <c r="O81" s="12">
        <v>56.51</v>
      </c>
      <c r="P81" s="12">
        <v>425</v>
      </c>
      <c r="Q81" s="12">
        <v>83.56</v>
      </c>
      <c r="R81" s="12">
        <v>29.09</v>
      </c>
      <c r="S81" s="12">
        <v>728</v>
      </c>
      <c r="T81" s="12">
        <v>3512</v>
      </c>
      <c r="U81" s="12">
        <v>11265</v>
      </c>
      <c r="V81" s="12">
        <v>229.5</v>
      </c>
      <c r="W81" s="12">
        <v>23784</v>
      </c>
      <c r="X81" s="12">
        <v>1.4</v>
      </c>
      <c r="Y81" s="12">
        <v>32552</v>
      </c>
      <c r="Z81" s="12">
        <v>2022524</v>
      </c>
      <c r="AA81" s="12">
        <f t="shared" si="1"/>
        <v>13834600</v>
      </c>
    </row>
    <row r="82" spans="1:27" x14ac:dyDescent="0.35">
      <c r="B82" s="12">
        <v>78</v>
      </c>
      <c r="C82" s="12">
        <v>242186</v>
      </c>
      <c r="D82" s="12">
        <v>1629009</v>
      </c>
      <c r="E82" s="12">
        <v>1871195</v>
      </c>
      <c r="F82" s="12">
        <v>13252.2</v>
      </c>
      <c r="G82" s="12">
        <v>38369818</v>
      </c>
      <c r="H82" s="12">
        <v>2.0910000000000002</v>
      </c>
      <c r="I82" s="12">
        <v>6384915</v>
      </c>
      <c r="J82" s="12">
        <v>28.46</v>
      </c>
      <c r="K82" s="12">
        <v>-80.569999999999993</v>
      </c>
      <c r="L82" s="12">
        <v>72.06</v>
      </c>
      <c r="M82" s="12">
        <v>34.94</v>
      </c>
      <c r="N82" s="12">
        <v>72.260000000000005</v>
      </c>
      <c r="O82" s="12">
        <v>55.76</v>
      </c>
      <c r="P82" s="12">
        <v>436</v>
      </c>
      <c r="Q82" s="12">
        <v>83.37</v>
      </c>
      <c r="R82" s="12">
        <v>29.11</v>
      </c>
      <c r="S82" s="12">
        <v>741</v>
      </c>
      <c r="T82" s="12">
        <v>3751</v>
      </c>
      <c r="U82" s="12">
        <v>11622</v>
      </c>
      <c r="V82" s="12">
        <v>227</v>
      </c>
      <c r="W82" s="12">
        <v>22564</v>
      </c>
      <c r="X82" s="12">
        <v>1.44</v>
      </c>
      <c r="Y82" s="12">
        <v>32894</v>
      </c>
      <c r="Z82" s="12">
        <v>2041841</v>
      </c>
      <c r="AA82" s="12">
        <f t="shared" si="1"/>
        <v>14341784</v>
      </c>
    </row>
    <row r="83" spans="1:27" x14ac:dyDescent="0.35">
      <c r="B83" s="12">
        <v>79</v>
      </c>
      <c r="C83" s="12">
        <v>242186</v>
      </c>
      <c r="D83" s="12">
        <v>1615755</v>
      </c>
      <c r="E83" s="12">
        <v>1857941</v>
      </c>
      <c r="F83" s="12">
        <v>13255.5</v>
      </c>
      <c r="G83" s="12">
        <v>38439711</v>
      </c>
      <c r="H83" s="12">
        <v>2.11</v>
      </c>
      <c r="I83" s="12">
        <v>6385278</v>
      </c>
      <c r="J83" s="12">
        <v>28.46</v>
      </c>
      <c r="K83" s="12">
        <v>-80.569999999999993</v>
      </c>
      <c r="L83" s="12">
        <v>72.06</v>
      </c>
      <c r="M83" s="12">
        <v>35.67</v>
      </c>
      <c r="N83" s="12">
        <v>72.25</v>
      </c>
      <c r="O83" s="12">
        <v>55.02</v>
      </c>
      <c r="P83" s="12">
        <v>447</v>
      </c>
      <c r="Q83" s="12">
        <v>83.18</v>
      </c>
      <c r="R83" s="12">
        <v>29.11</v>
      </c>
      <c r="S83" s="12">
        <v>753</v>
      </c>
      <c r="T83" s="12">
        <v>4001</v>
      </c>
      <c r="U83" s="12">
        <v>11986</v>
      </c>
      <c r="V83" s="12">
        <v>224.5</v>
      </c>
      <c r="W83" s="12">
        <v>21373</v>
      </c>
      <c r="X83" s="12">
        <v>1.49</v>
      </c>
      <c r="Y83" s="12">
        <v>33190</v>
      </c>
      <c r="Z83" s="12">
        <v>2053799</v>
      </c>
      <c r="AA83" s="12">
        <f t="shared" si="1"/>
        <v>14835930</v>
      </c>
    </row>
    <row r="84" spans="1:27" x14ac:dyDescent="0.35">
      <c r="B84" s="12">
        <v>80</v>
      </c>
      <c r="C84" s="12">
        <v>242186</v>
      </c>
      <c r="D84" s="12">
        <v>1602498</v>
      </c>
      <c r="E84" s="12">
        <v>1844684</v>
      </c>
      <c r="F84" s="12">
        <v>13258.8</v>
      </c>
      <c r="G84" s="12">
        <v>38508163</v>
      </c>
      <c r="H84" s="12">
        <v>2.129</v>
      </c>
      <c r="I84" s="12">
        <v>6385648</v>
      </c>
      <c r="J84" s="12">
        <v>28.46</v>
      </c>
      <c r="K84" s="12">
        <v>-80.56</v>
      </c>
      <c r="L84" s="12">
        <v>72.06</v>
      </c>
      <c r="M84" s="12">
        <v>36.4</v>
      </c>
      <c r="N84" s="12">
        <v>72.25</v>
      </c>
      <c r="O84" s="12">
        <v>54.29</v>
      </c>
      <c r="P84" s="12">
        <v>459</v>
      </c>
      <c r="Q84" s="12">
        <v>82.99</v>
      </c>
      <c r="R84" s="12">
        <v>29.11</v>
      </c>
      <c r="S84" s="12">
        <v>766</v>
      </c>
      <c r="T84" s="12">
        <v>4263</v>
      </c>
      <c r="U84" s="12">
        <v>12356</v>
      </c>
      <c r="V84" s="12">
        <v>221.9</v>
      </c>
      <c r="W84" s="12">
        <v>20212</v>
      </c>
      <c r="X84" s="12">
        <v>1.54</v>
      </c>
      <c r="Y84" s="12">
        <v>33435</v>
      </c>
      <c r="Z84" s="12">
        <v>2057801</v>
      </c>
      <c r="AA84" s="12">
        <f t="shared" si="1"/>
        <v>15346665</v>
      </c>
    </row>
    <row r="85" spans="1:27" x14ac:dyDescent="0.35">
      <c r="B85" s="12">
        <v>81</v>
      </c>
      <c r="C85" s="12">
        <v>242186</v>
      </c>
      <c r="D85" s="12">
        <v>1589238</v>
      </c>
      <c r="E85" s="12">
        <v>1831424</v>
      </c>
      <c r="F85" s="12">
        <v>13262.1</v>
      </c>
      <c r="G85" s="12">
        <v>38575180</v>
      </c>
      <c r="H85" s="12">
        <v>2.1480000000000001</v>
      </c>
      <c r="I85" s="12">
        <v>6386024</v>
      </c>
      <c r="J85" s="12">
        <v>28.46</v>
      </c>
      <c r="K85" s="12">
        <v>-80.56</v>
      </c>
      <c r="L85" s="12">
        <v>72.06</v>
      </c>
      <c r="M85" s="12">
        <v>36.869999999999997</v>
      </c>
      <c r="N85" s="12">
        <v>72.25</v>
      </c>
      <c r="O85" s="12">
        <v>53.57</v>
      </c>
      <c r="P85" s="12">
        <v>471</v>
      </c>
      <c r="Q85" s="12">
        <v>82.81</v>
      </c>
      <c r="R85" s="12">
        <v>29.09</v>
      </c>
      <c r="S85" s="12">
        <v>780</v>
      </c>
      <c r="T85" s="12">
        <v>4536</v>
      </c>
      <c r="U85" s="12">
        <v>12732</v>
      </c>
      <c r="V85" s="12">
        <v>219.3</v>
      </c>
      <c r="W85" s="12">
        <v>19078</v>
      </c>
      <c r="X85" s="12">
        <v>1.59</v>
      </c>
      <c r="Y85" s="12">
        <v>33624</v>
      </c>
      <c r="Z85" s="12">
        <v>2053356</v>
      </c>
      <c r="AA85" s="12">
        <f t="shared" si="1"/>
        <v>15836904</v>
      </c>
    </row>
    <row r="86" spans="1:27" x14ac:dyDescent="0.35">
      <c r="B86" s="12">
        <v>82</v>
      </c>
      <c r="C86" s="12">
        <v>242186</v>
      </c>
      <c r="D86" s="12">
        <v>1575974</v>
      </c>
      <c r="E86" s="12">
        <v>1818160</v>
      </c>
      <c r="F86" s="12">
        <v>13265.4</v>
      </c>
      <c r="G86" s="12">
        <v>38640718</v>
      </c>
      <c r="H86" s="12">
        <v>2.1669999999999998</v>
      </c>
      <c r="I86" s="12">
        <v>6386406</v>
      </c>
      <c r="J86" s="12">
        <v>28.46</v>
      </c>
      <c r="K86" s="12">
        <v>-80.56</v>
      </c>
      <c r="L86" s="12">
        <v>72.06</v>
      </c>
      <c r="M86" s="12">
        <v>37.340000000000003</v>
      </c>
      <c r="N86" s="12">
        <v>72.239999999999995</v>
      </c>
      <c r="O86" s="12">
        <v>52.86</v>
      </c>
      <c r="P86" s="12">
        <v>483</v>
      </c>
      <c r="Q86" s="12">
        <v>82.62</v>
      </c>
      <c r="R86" s="12">
        <v>29.07</v>
      </c>
      <c r="S86" s="12">
        <v>793</v>
      </c>
      <c r="T86" s="12">
        <v>4822</v>
      </c>
      <c r="U86" s="12">
        <v>13115</v>
      </c>
      <c r="V86" s="12">
        <v>216.7</v>
      </c>
      <c r="W86" s="12">
        <v>17974</v>
      </c>
      <c r="X86" s="12">
        <v>1.64</v>
      </c>
      <c r="Y86" s="12">
        <v>33754</v>
      </c>
      <c r="Z86" s="12">
        <v>2040137</v>
      </c>
      <c r="AA86" s="12">
        <f t="shared" si="1"/>
        <v>16303182</v>
      </c>
    </row>
    <row r="87" spans="1:27" x14ac:dyDescent="0.35">
      <c r="B87" s="12">
        <v>83</v>
      </c>
      <c r="C87" s="12">
        <v>242186</v>
      </c>
      <c r="D87" s="12">
        <v>1562707</v>
      </c>
      <c r="E87" s="12">
        <v>1804893</v>
      </c>
      <c r="F87" s="12">
        <v>13268.8</v>
      </c>
      <c r="G87" s="12">
        <v>38704688</v>
      </c>
      <c r="H87" s="12">
        <v>2.1869999999999998</v>
      </c>
      <c r="I87" s="12">
        <v>6386794</v>
      </c>
      <c r="J87" s="12">
        <v>28.46</v>
      </c>
      <c r="K87" s="12">
        <v>-80.55</v>
      </c>
      <c r="L87" s="12">
        <v>72.06</v>
      </c>
      <c r="M87" s="12">
        <v>37.81</v>
      </c>
      <c r="N87" s="12">
        <v>72.239999999999995</v>
      </c>
      <c r="O87" s="12">
        <v>52.17</v>
      </c>
      <c r="P87" s="12">
        <v>496</v>
      </c>
      <c r="Q87" s="12">
        <v>82.44</v>
      </c>
      <c r="R87" s="12">
        <v>29.05</v>
      </c>
      <c r="S87" s="12">
        <v>807</v>
      </c>
      <c r="T87" s="12">
        <v>5119</v>
      </c>
      <c r="U87" s="12">
        <v>13503</v>
      </c>
      <c r="V87" s="12">
        <v>213.9</v>
      </c>
      <c r="W87" s="12">
        <v>16902</v>
      </c>
      <c r="X87" s="12">
        <v>1.69</v>
      </c>
      <c r="Y87" s="12">
        <v>33824</v>
      </c>
      <c r="Z87" s="12">
        <v>2018005</v>
      </c>
      <c r="AA87" s="12">
        <f t="shared" si="1"/>
        <v>16776704</v>
      </c>
    </row>
    <row r="88" spans="1:27" x14ac:dyDescent="0.35">
      <c r="A88" s="11" t="s">
        <v>71</v>
      </c>
      <c r="B88" s="12">
        <v>83.7</v>
      </c>
      <c r="C88" s="12">
        <v>242186</v>
      </c>
      <c r="D88" s="12">
        <v>1553418</v>
      </c>
      <c r="E88" s="12">
        <v>1795604</v>
      </c>
      <c r="F88" s="12">
        <v>13271.1</v>
      </c>
      <c r="G88" s="12">
        <v>38748472</v>
      </c>
      <c r="H88" s="12">
        <v>2.2010000000000001</v>
      </c>
      <c r="I88" s="12">
        <v>6387070</v>
      </c>
      <c r="J88" s="12">
        <v>28.46</v>
      </c>
      <c r="K88" s="12">
        <v>-80.55</v>
      </c>
      <c r="L88" s="12">
        <v>72.06</v>
      </c>
      <c r="M88" s="12">
        <v>38.14</v>
      </c>
      <c r="N88" s="12">
        <v>72.239999999999995</v>
      </c>
      <c r="O88" s="12">
        <v>51.7</v>
      </c>
      <c r="P88" s="12">
        <v>505</v>
      </c>
      <c r="Q88" s="12">
        <v>82.32</v>
      </c>
      <c r="R88" s="12">
        <v>29.03</v>
      </c>
      <c r="S88" s="12">
        <v>816</v>
      </c>
      <c r="T88" s="12">
        <v>5334</v>
      </c>
      <c r="U88" s="12">
        <v>13779</v>
      </c>
      <c r="V88" s="12">
        <v>212</v>
      </c>
      <c r="W88" s="12">
        <v>16170</v>
      </c>
      <c r="X88" s="12">
        <v>1.73</v>
      </c>
      <c r="Y88" s="12">
        <v>33838</v>
      </c>
      <c r="Z88" s="12">
        <v>1997236</v>
      </c>
      <c r="AA88" s="12">
        <f t="shared" si="1"/>
        <v>17088190</v>
      </c>
    </row>
    <row r="89" spans="1:27" x14ac:dyDescent="0.35">
      <c r="B89" s="12">
        <v>84</v>
      </c>
      <c r="C89" s="12">
        <v>242186</v>
      </c>
      <c r="D89" s="12">
        <v>1549436</v>
      </c>
      <c r="E89" s="12">
        <v>1791622</v>
      </c>
      <c r="F89" s="12">
        <v>13272.1</v>
      </c>
      <c r="G89" s="12">
        <v>38766972</v>
      </c>
      <c r="H89" s="12">
        <v>2.206</v>
      </c>
      <c r="I89" s="12">
        <v>6387189</v>
      </c>
      <c r="J89" s="12">
        <v>28.46</v>
      </c>
      <c r="K89" s="12">
        <v>-80.55</v>
      </c>
      <c r="L89" s="12">
        <v>72.06</v>
      </c>
      <c r="M89" s="12">
        <v>38.28</v>
      </c>
      <c r="N89" s="12">
        <v>72.239999999999995</v>
      </c>
      <c r="O89" s="12">
        <v>51.5</v>
      </c>
      <c r="P89" s="12">
        <v>509</v>
      </c>
      <c r="Q89" s="12">
        <v>82.26</v>
      </c>
      <c r="R89" s="12">
        <v>29.02</v>
      </c>
      <c r="S89" s="12">
        <v>820</v>
      </c>
      <c r="T89" s="12">
        <v>5429</v>
      </c>
      <c r="U89" s="12">
        <v>13898</v>
      </c>
      <c r="V89" s="12">
        <v>211.2</v>
      </c>
      <c r="W89" s="12">
        <v>15862</v>
      </c>
      <c r="X89" s="12">
        <v>1.75</v>
      </c>
      <c r="Y89" s="12">
        <v>33835</v>
      </c>
      <c r="Z89" s="12">
        <v>1987025</v>
      </c>
      <c r="AA89" s="12">
        <f t="shared" si="1"/>
        <v>17222015</v>
      </c>
    </row>
    <row r="90" spans="1:27" x14ac:dyDescent="0.35">
      <c r="B90" s="12">
        <v>85</v>
      </c>
      <c r="C90" s="12">
        <v>242186</v>
      </c>
      <c r="D90" s="12">
        <v>1536163</v>
      </c>
      <c r="E90" s="12">
        <v>1778349</v>
      </c>
      <c r="F90" s="12">
        <v>13275.4</v>
      </c>
      <c r="G90" s="12">
        <v>38827437</v>
      </c>
      <c r="H90" s="12">
        <v>2.226</v>
      </c>
      <c r="I90" s="12">
        <v>6387590</v>
      </c>
      <c r="J90" s="12">
        <v>28.46</v>
      </c>
      <c r="K90" s="12">
        <v>-80.55</v>
      </c>
      <c r="L90" s="12">
        <v>72.06</v>
      </c>
      <c r="M90" s="12">
        <v>38.75</v>
      </c>
      <c r="N90" s="12">
        <v>72.23</v>
      </c>
      <c r="O90" s="12">
        <v>50.84</v>
      </c>
      <c r="P90" s="12">
        <v>522</v>
      </c>
      <c r="Q90" s="12">
        <v>82.09</v>
      </c>
      <c r="R90" s="12">
        <v>28.99</v>
      </c>
      <c r="S90" s="12">
        <v>835</v>
      </c>
      <c r="T90" s="12">
        <v>5751</v>
      </c>
      <c r="U90" s="12">
        <v>14300</v>
      </c>
      <c r="V90" s="12">
        <v>208.4</v>
      </c>
      <c r="W90" s="12">
        <v>14859</v>
      </c>
      <c r="X90" s="12">
        <v>1.8</v>
      </c>
      <c r="Y90" s="12">
        <v>33788</v>
      </c>
      <c r="Z90" s="12">
        <v>1947469</v>
      </c>
      <c r="AA90" s="12">
        <f t="shared" si="1"/>
        <v>17637336</v>
      </c>
    </row>
    <row r="91" spans="1:27" x14ac:dyDescent="0.35">
      <c r="B91" s="12">
        <v>86</v>
      </c>
      <c r="C91" s="12">
        <v>242186</v>
      </c>
      <c r="D91" s="12">
        <v>1522885</v>
      </c>
      <c r="E91" s="12">
        <v>1765072</v>
      </c>
      <c r="F91" s="12">
        <v>13278.7</v>
      </c>
      <c r="G91" s="12">
        <v>38885944</v>
      </c>
      <c r="H91" s="12">
        <v>2.2469999999999999</v>
      </c>
      <c r="I91" s="12">
        <v>6387998</v>
      </c>
      <c r="J91" s="12">
        <v>28.46</v>
      </c>
      <c r="K91" s="12">
        <v>-80.540000000000006</v>
      </c>
      <c r="L91" s="12">
        <v>72.06</v>
      </c>
      <c r="M91" s="12">
        <v>39.22</v>
      </c>
      <c r="N91" s="12">
        <v>72.23</v>
      </c>
      <c r="O91" s="12">
        <v>50.2</v>
      </c>
      <c r="P91" s="12">
        <v>535</v>
      </c>
      <c r="Q91" s="12">
        <v>81.92</v>
      </c>
      <c r="R91" s="12">
        <v>28.95</v>
      </c>
      <c r="S91" s="12">
        <v>849</v>
      </c>
      <c r="T91" s="12">
        <v>6086</v>
      </c>
      <c r="U91" s="12">
        <v>14708</v>
      </c>
      <c r="V91" s="12">
        <v>205.6</v>
      </c>
      <c r="W91" s="12">
        <v>13894</v>
      </c>
      <c r="X91" s="12">
        <v>1.86</v>
      </c>
      <c r="Y91" s="12">
        <v>33689</v>
      </c>
      <c r="Z91" s="12">
        <v>1899801</v>
      </c>
      <c r="AA91" s="12">
        <f t="shared" si="1"/>
        <v>18023615</v>
      </c>
    </row>
    <row r="92" spans="1:27" x14ac:dyDescent="0.35">
      <c r="B92" s="12">
        <v>87</v>
      </c>
      <c r="C92" s="12">
        <v>242186</v>
      </c>
      <c r="D92" s="12">
        <v>1509605</v>
      </c>
      <c r="E92" s="12">
        <v>1751791</v>
      </c>
      <c r="F92" s="12">
        <v>13282</v>
      </c>
      <c r="G92" s="12">
        <v>38942364</v>
      </c>
      <c r="H92" s="12">
        <v>2.2669999999999999</v>
      </c>
      <c r="I92" s="12">
        <v>6388412</v>
      </c>
      <c r="J92" s="12">
        <v>28.46</v>
      </c>
      <c r="K92" s="12">
        <v>-80.540000000000006</v>
      </c>
      <c r="L92" s="12">
        <v>72.06</v>
      </c>
      <c r="M92" s="12">
        <v>39.69</v>
      </c>
      <c r="N92" s="12">
        <v>72.23</v>
      </c>
      <c r="O92" s="12">
        <v>49.58</v>
      </c>
      <c r="P92" s="12">
        <v>549</v>
      </c>
      <c r="Q92" s="12">
        <v>81.75</v>
      </c>
      <c r="R92" s="12">
        <v>28.91</v>
      </c>
      <c r="S92" s="12">
        <v>864</v>
      </c>
      <c r="T92" s="12">
        <v>6434</v>
      </c>
      <c r="U92" s="12">
        <v>15122</v>
      </c>
      <c r="V92" s="12">
        <v>202.7</v>
      </c>
      <c r="W92" s="12">
        <v>12971</v>
      </c>
      <c r="X92" s="12">
        <v>1.92</v>
      </c>
      <c r="Y92" s="12">
        <v>33543</v>
      </c>
      <c r="Z92" s="12">
        <v>1844660</v>
      </c>
      <c r="AA92" s="12">
        <f t="shared" si="1"/>
        <v>18415107</v>
      </c>
    </row>
    <row r="93" spans="1:27" x14ac:dyDescent="0.35">
      <c r="B93" s="12">
        <v>88</v>
      </c>
      <c r="C93" s="12">
        <v>242186</v>
      </c>
      <c r="D93" s="12">
        <v>1496322</v>
      </c>
      <c r="E93" s="12">
        <v>1738508</v>
      </c>
      <c r="F93" s="12">
        <v>13285.3</v>
      </c>
      <c r="G93" s="12">
        <v>38996585</v>
      </c>
      <c r="H93" s="12">
        <v>2.2869999999999999</v>
      </c>
      <c r="I93" s="12">
        <v>6388833</v>
      </c>
      <c r="J93" s="12">
        <v>28.47</v>
      </c>
      <c r="K93" s="12">
        <v>-80.540000000000006</v>
      </c>
      <c r="L93" s="12">
        <v>72.06</v>
      </c>
      <c r="M93" s="12">
        <v>40.159999999999997</v>
      </c>
      <c r="N93" s="12">
        <v>72.23</v>
      </c>
      <c r="O93" s="12">
        <v>48.96</v>
      </c>
      <c r="P93" s="12">
        <v>562</v>
      </c>
      <c r="Q93" s="12">
        <v>81.58</v>
      </c>
      <c r="R93" s="12">
        <v>28.87</v>
      </c>
      <c r="S93" s="12">
        <v>879</v>
      </c>
      <c r="T93" s="12">
        <v>6796</v>
      </c>
      <c r="U93" s="12">
        <v>15544</v>
      </c>
      <c r="V93" s="12">
        <v>202</v>
      </c>
      <c r="W93" s="12">
        <v>12092</v>
      </c>
      <c r="X93" s="12">
        <v>1.97</v>
      </c>
      <c r="Y93" s="12">
        <v>32976</v>
      </c>
      <c r="Z93" s="12">
        <v>1771862</v>
      </c>
      <c r="AA93" s="12">
        <f t="shared" si="1"/>
        <v>18532512</v>
      </c>
    </row>
    <row r="94" spans="1:27" x14ac:dyDescent="0.35">
      <c r="A94" s="11" t="s">
        <v>74</v>
      </c>
      <c r="B94" s="12">
        <v>89</v>
      </c>
      <c r="C94" s="12">
        <v>242186</v>
      </c>
      <c r="D94" s="12">
        <v>1483035</v>
      </c>
      <c r="E94" s="12">
        <v>1725221</v>
      </c>
      <c r="F94" s="12">
        <v>13288.6</v>
      </c>
      <c r="G94" s="12">
        <v>39048524</v>
      </c>
      <c r="H94" s="12">
        <v>2.3079999999999998</v>
      </c>
      <c r="I94" s="12">
        <v>6389261</v>
      </c>
      <c r="J94" s="12">
        <v>28.47</v>
      </c>
      <c r="K94" s="12">
        <v>-80.53</v>
      </c>
      <c r="L94" s="12">
        <v>72.06</v>
      </c>
      <c r="M94" s="12">
        <v>40.630000000000003</v>
      </c>
      <c r="N94" s="12">
        <v>72.23</v>
      </c>
      <c r="O94" s="12">
        <v>48.37</v>
      </c>
      <c r="P94" s="12">
        <v>577</v>
      </c>
      <c r="Q94" s="12">
        <v>81.41</v>
      </c>
      <c r="R94" s="12">
        <v>28.82</v>
      </c>
      <c r="S94" s="12">
        <v>894</v>
      </c>
      <c r="T94" s="12">
        <v>7171</v>
      </c>
      <c r="U94" s="12">
        <v>15972</v>
      </c>
      <c r="V94" s="12">
        <v>203</v>
      </c>
      <c r="W94" s="12">
        <v>11257</v>
      </c>
      <c r="X94" s="12">
        <v>2.02</v>
      </c>
      <c r="Y94" s="12">
        <v>32124</v>
      </c>
      <c r="Z94" s="12">
        <v>1689211</v>
      </c>
      <c r="AA94" s="12">
        <f t="shared" si="1"/>
        <v>18535548</v>
      </c>
    </row>
    <row r="95" spans="1:27" x14ac:dyDescent="0.35">
      <c r="B95" s="12">
        <v>90</v>
      </c>
      <c r="C95" s="12">
        <v>242186</v>
      </c>
      <c r="D95" s="12">
        <v>1469744</v>
      </c>
      <c r="E95" s="12">
        <v>1711930</v>
      </c>
      <c r="F95" s="12">
        <v>13291.9</v>
      </c>
      <c r="G95" s="12">
        <v>39098129</v>
      </c>
      <c r="H95" s="12">
        <v>2.3290000000000002</v>
      </c>
      <c r="I95" s="12">
        <v>6389695</v>
      </c>
      <c r="J95" s="12">
        <v>28.47</v>
      </c>
      <c r="K95" s="12">
        <v>-80.53</v>
      </c>
      <c r="L95" s="12">
        <v>72.06</v>
      </c>
      <c r="M95" s="12">
        <v>41.1</v>
      </c>
      <c r="N95" s="12">
        <v>72.23</v>
      </c>
      <c r="O95" s="12">
        <v>47.78</v>
      </c>
      <c r="P95" s="12">
        <v>591</v>
      </c>
      <c r="Q95" s="12">
        <v>81.25</v>
      </c>
      <c r="R95" s="12">
        <v>28.78</v>
      </c>
      <c r="S95" s="12">
        <v>909</v>
      </c>
      <c r="T95" s="12">
        <v>7560</v>
      </c>
      <c r="U95" s="12">
        <v>16406</v>
      </c>
      <c r="V95" s="12">
        <v>203.9</v>
      </c>
      <c r="W95" s="12">
        <v>10469</v>
      </c>
      <c r="X95" s="12">
        <v>2.06</v>
      </c>
      <c r="Y95" s="12">
        <v>31253</v>
      </c>
      <c r="Z95" s="12">
        <v>1605806</v>
      </c>
      <c r="AA95" s="12">
        <f t="shared" si="1"/>
        <v>18470523</v>
      </c>
    </row>
    <row r="96" spans="1:27" x14ac:dyDescent="0.35">
      <c r="B96" s="12">
        <v>91</v>
      </c>
      <c r="C96" s="12">
        <v>242186</v>
      </c>
      <c r="D96" s="12">
        <v>1456451</v>
      </c>
      <c r="E96" s="12">
        <v>1698637</v>
      </c>
      <c r="F96" s="12">
        <v>13295.2</v>
      </c>
      <c r="G96" s="12">
        <v>39145386</v>
      </c>
      <c r="H96" s="12">
        <v>2.35</v>
      </c>
      <c r="I96" s="12">
        <v>6390137</v>
      </c>
      <c r="J96" s="12">
        <v>28.47</v>
      </c>
      <c r="K96" s="12">
        <v>-80.53</v>
      </c>
      <c r="L96" s="12">
        <v>72.09</v>
      </c>
      <c r="M96" s="12">
        <v>41.57</v>
      </c>
      <c r="N96" s="12">
        <v>72.23</v>
      </c>
      <c r="O96" s="12">
        <v>47.21</v>
      </c>
      <c r="P96" s="12">
        <v>606</v>
      </c>
      <c r="Q96" s="12">
        <v>81.09</v>
      </c>
      <c r="R96" s="12">
        <v>28.72</v>
      </c>
      <c r="S96" s="12">
        <v>925</v>
      </c>
      <c r="T96" s="12">
        <v>7963</v>
      </c>
      <c r="U96" s="12">
        <v>16848</v>
      </c>
      <c r="V96" s="12">
        <v>204.9</v>
      </c>
      <c r="W96" s="12">
        <v>9728</v>
      </c>
      <c r="X96" s="12">
        <v>2.11</v>
      </c>
      <c r="Y96" s="12">
        <v>30373</v>
      </c>
      <c r="Z96" s="12">
        <v>1522460</v>
      </c>
      <c r="AA96" s="12">
        <f t="shared" si="1"/>
        <v>18406038</v>
      </c>
    </row>
    <row r="97" spans="2:27" x14ac:dyDescent="0.35">
      <c r="B97" s="12">
        <v>92</v>
      </c>
      <c r="C97" s="12">
        <v>242186</v>
      </c>
      <c r="D97" s="12">
        <v>1443154</v>
      </c>
      <c r="E97" s="12">
        <v>1685340</v>
      </c>
      <c r="F97" s="12">
        <v>13298.5</v>
      </c>
      <c r="G97" s="12">
        <v>39190324</v>
      </c>
      <c r="H97" s="12">
        <v>2.371</v>
      </c>
      <c r="I97" s="12">
        <v>6390585</v>
      </c>
      <c r="J97" s="12">
        <v>28.47</v>
      </c>
      <c r="K97" s="12">
        <v>-80.52</v>
      </c>
      <c r="L97" s="12">
        <v>72.09</v>
      </c>
      <c r="M97" s="12">
        <v>42.04</v>
      </c>
      <c r="N97" s="12">
        <v>72.23</v>
      </c>
      <c r="O97" s="12">
        <v>46.64</v>
      </c>
      <c r="P97" s="12">
        <v>621</v>
      </c>
      <c r="Q97" s="12">
        <v>80.930000000000007</v>
      </c>
      <c r="R97" s="12">
        <v>28.67</v>
      </c>
      <c r="S97" s="12">
        <v>941</v>
      </c>
      <c r="T97" s="12">
        <v>8381</v>
      </c>
      <c r="U97" s="12">
        <v>17296</v>
      </c>
      <c r="V97" s="12">
        <v>205.9</v>
      </c>
      <c r="W97" s="12">
        <v>9032</v>
      </c>
      <c r="X97" s="12">
        <v>2.16</v>
      </c>
      <c r="Y97" s="12">
        <v>29489</v>
      </c>
      <c r="Z97" s="12">
        <v>1439878</v>
      </c>
      <c r="AA97" s="12">
        <f t="shared" si="1"/>
        <v>18312669</v>
      </c>
    </row>
    <row r="98" spans="2:27" x14ac:dyDescent="0.35">
      <c r="B98" s="12">
        <v>93</v>
      </c>
      <c r="C98" s="12">
        <v>242186</v>
      </c>
      <c r="D98" s="12">
        <v>1429854</v>
      </c>
      <c r="E98" s="12">
        <v>1672040</v>
      </c>
      <c r="F98" s="12">
        <v>13301.8</v>
      </c>
      <c r="G98" s="12">
        <v>39233011</v>
      </c>
      <c r="H98" s="12">
        <v>2.3929999999999998</v>
      </c>
      <c r="I98" s="12">
        <v>6391040</v>
      </c>
      <c r="J98" s="12">
        <v>28.47</v>
      </c>
      <c r="K98" s="12">
        <v>-80.52</v>
      </c>
      <c r="L98" s="12">
        <v>72.09</v>
      </c>
      <c r="M98" s="12">
        <v>42.51</v>
      </c>
      <c r="N98" s="12">
        <v>72.23</v>
      </c>
      <c r="O98" s="12">
        <v>46.09</v>
      </c>
      <c r="P98" s="12">
        <v>637</v>
      </c>
      <c r="Q98" s="12">
        <v>80.78</v>
      </c>
      <c r="R98" s="12">
        <v>28.61</v>
      </c>
      <c r="S98" s="12">
        <v>958</v>
      </c>
      <c r="T98" s="12">
        <v>8814</v>
      </c>
      <c r="U98" s="12">
        <v>17752</v>
      </c>
      <c r="V98" s="12">
        <v>206.9</v>
      </c>
      <c r="W98" s="12">
        <v>8382</v>
      </c>
      <c r="X98" s="12">
        <v>2.21</v>
      </c>
      <c r="Y98" s="12">
        <v>28606</v>
      </c>
      <c r="Z98" s="12">
        <v>1358642</v>
      </c>
      <c r="AA98" s="12">
        <f t="shared" si="1"/>
        <v>18222022</v>
      </c>
    </row>
    <row r="99" spans="2:27" x14ac:dyDescent="0.35">
      <c r="B99" s="12">
        <v>94</v>
      </c>
      <c r="C99" s="12">
        <v>242186</v>
      </c>
      <c r="D99" s="12">
        <v>1416550</v>
      </c>
      <c r="E99" s="12">
        <v>1658736</v>
      </c>
      <c r="F99" s="12">
        <v>13305.1</v>
      </c>
      <c r="G99" s="12">
        <v>39273555</v>
      </c>
      <c r="H99" s="12">
        <v>2.4140000000000001</v>
      </c>
      <c r="I99" s="12">
        <v>6391502</v>
      </c>
      <c r="J99" s="12">
        <v>28.47</v>
      </c>
      <c r="K99" s="12">
        <v>-80.510000000000005</v>
      </c>
      <c r="L99" s="12">
        <v>72.09</v>
      </c>
      <c r="M99" s="12">
        <v>42.97</v>
      </c>
      <c r="N99" s="12">
        <v>72.23</v>
      </c>
      <c r="O99" s="12">
        <v>45.55</v>
      </c>
      <c r="P99" s="12">
        <v>652</v>
      </c>
      <c r="Q99" s="12">
        <v>80.63</v>
      </c>
      <c r="R99" s="12">
        <v>28.55</v>
      </c>
      <c r="S99" s="12">
        <v>975</v>
      </c>
      <c r="T99" s="12">
        <v>9262</v>
      </c>
      <c r="U99" s="12">
        <v>18215</v>
      </c>
      <c r="V99" s="12">
        <v>207.9</v>
      </c>
      <c r="W99" s="12">
        <v>7773</v>
      </c>
      <c r="X99" s="12">
        <v>2.2599999999999998</v>
      </c>
      <c r="Y99" s="12">
        <v>27727</v>
      </c>
      <c r="Z99" s="12">
        <v>1279466</v>
      </c>
      <c r="AA99" s="12">
        <f t="shared" si="1"/>
        <v>18078004</v>
      </c>
    </row>
    <row r="100" spans="2:27" x14ac:dyDescent="0.35">
      <c r="B100" s="12">
        <v>95</v>
      </c>
      <c r="C100" s="12">
        <v>242186</v>
      </c>
      <c r="D100" s="12">
        <v>1403243</v>
      </c>
      <c r="E100" s="12">
        <v>1645429</v>
      </c>
      <c r="F100" s="12">
        <v>13308.5</v>
      </c>
      <c r="G100" s="12">
        <v>39312109</v>
      </c>
      <c r="H100" s="12">
        <v>2.4359999999999999</v>
      </c>
      <c r="I100" s="12">
        <v>6391972</v>
      </c>
      <c r="J100" s="12">
        <v>28.47</v>
      </c>
      <c r="K100" s="12">
        <v>-80.510000000000005</v>
      </c>
      <c r="L100" s="12">
        <v>72.09</v>
      </c>
      <c r="M100" s="12">
        <v>43.44</v>
      </c>
      <c r="N100" s="12">
        <v>72.23</v>
      </c>
      <c r="O100" s="12">
        <v>45.03</v>
      </c>
      <c r="P100" s="12">
        <v>669</v>
      </c>
      <c r="Q100" s="12">
        <v>80.48</v>
      </c>
      <c r="R100" s="12">
        <v>28.48</v>
      </c>
      <c r="S100" s="12">
        <v>992</v>
      </c>
      <c r="T100" s="12">
        <v>9725</v>
      </c>
      <c r="U100" s="12">
        <v>18684</v>
      </c>
      <c r="V100" s="12">
        <v>208.9</v>
      </c>
      <c r="W100" s="12">
        <v>7204</v>
      </c>
      <c r="X100" s="12">
        <v>2.31</v>
      </c>
      <c r="Y100" s="12">
        <v>26850</v>
      </c>
      <c r="Z100" s="12">
        <v>1204740</v>
      </c>
      <c r="AA100" s="12">
        <f t="shared" si="1"/>
        <v>17962650</v>
      </c>
    </row>
    <row r="101" spans="2:27" x14ac:dyDescent="0.35">
      <c r="B101" s="12">
        <v>96</v>
      </c>
      <c r="C101" s="12">
        <v>242186</v>
      </c>
      <c r="D101" s="12">
        <v>1389933</v>
      </c>
      <c r="E101" s="12">
        <v>1632119</v>
      </c>
      <c r="F101" s="12">
        <v>13311.8</v>
      </c>
      <c r="G101" s="12">
        <v>39348858</v>
      </c>
      <c r="H101" s="12">
        <v>2.4580000000000002</v>
      </c>
      <c r="I101" s="12">
        <v>6392448</v>
      </c>
      <c r="J101" s="12">
        <v>28.47</v>
      </c>
      <c r="K101" s="12">
        <v>-80.5</v>
      </c>
      <c r="L101" s="12">
        <v>72.09</v>
      </c>
      <c r="M101" s="12">
        <v>43.91</v>
      </c>
      <c r="N101" s="12">
        <v>72.23</v>
      </c>
      <c r="O101" s="12">
        <v>44.51</v>
      </c>
      <c r="P101" s="12">
        <v>685</v>
      </c>
      <c r="Q101" s="12">
        <v>80.33</v>
      </c>
      <c r="R101" s="12">
        <v>28.41</v>
      </c>
      <c r="S101" s="12">
        <v>1009</v>
      </c>
      <c r="T101" s="12">
        <v>10204</v>
      </c>
      <c r="U101" s="12">
        <v>19161</v>
      </c>
      <c r="V101" s="12">
        <v>209.9</v>
      </c>
      <c r="W101" s="12">
        <v>6671</v>
      </c>
      <c r="X101" s="12">
        <v>2.36</v>
      </c>
      <c r="Y101" s="12">
        <v>25971</v>
      </c>
      <c r="Z101" s="12">
        <v>1132877</v>
      </c>
      <c r="AA101" s="12">
        <f t="shared" si="1"/>
        <v>17790135</v>
      </c>
    </row>
    <row r="102" spans="2:27" x14ac:dyDescent="0.35">
      <c r="B102" s="12">
        <v>97</v>
      </c>
      <c r="C102" s="12">
        <v>242186</v>
      </c>
      <c r="D102" s="12">
        <v>1376620</v>
      </c>
      <c r="E102" s="12">
        <v>1618806</v>
      </c>
      <c r="F102" s="12">
        <v>13315.1</v>
      </c>
      <c r="G102" s="12">
        <v>39384028</v>
      </c>
      <c r="H102" s="12">
        <v>2.4809999999999999</v>
      </c>
      <c r="I102" s="12">
        <v>6392932</v>
      </c>
      <c r="J102" s="12">
        <v>28.48</v>
      </c>
      <c r="K102" s="12">
        <v>-80.5</v>
      </c>
      <c r="L102" s="12">
        <v>72.09</v>
      </c>
      <c r="M102" s="12">
        <v>44.38</v>
      </c>
      <c r="N102" s="12">
        <v>72.23</v>
      </c>
      <c r="O102" s="12">
        <v>44</v>
      </c>
      <c r="P102" s="12">
        <v>702</v>
      </c>
      <c r="Q102" s="12">
        <v>80.19</v>
      </c>
      <c r="R102" s="12">
        <v>28.34</v>
      </c>
      <c r="S102" s="12">
        <v>1027</v>
      </c>
      <c r="T102" s="12">
        <v>10700</v>
      </c>
      <c r="U102" s="12">
        <v>19646</v>
      </c>
      <c r="V102" s="12">
        <v>211</v>
      </c>
      <c r="W102" s="12">
        <v>6170</v>
      </c>
      <c r="X102" s="12">
        <v>2.41</v>
      </c>
      <c r="Y102" s="12">
        <v>25080</v>
      </c>
      <c r="Z102" s="12">
        <v>1063466</v>
      </c>
      <c r="AA102" s="12">
        <f t="shared" si="1"/>
        <v>17606160</v>
      </c>
    </row>
    <row r="103" spans="2:27" x14ac:dyDescent="0.35">
      <c r="B103" s="12">
        <v>98</v>
      </c>
      <c r="C103" s="12">
        <v>242186</v>
      </c>
      <c r="D103" s="12">
        <v>1363303</v>
      </c>
      <c r="E103" s="12">
        <v>1605489</v>
      </c>
      <c r="F103" s="12">
        <v>13318.4</v>
      </c>
      <c r="G103" s="12">
        <v>39417716</v>
      </c>
      <c r="H103" s="12">
        <v>2.504</v>
      </c>
      <c r="I103" s="12">
        <v>6393423</v>
      </c>
      <c r="J103" s="12">
        <v>28.48</v>
      </c>
      <c r="K103" s="12">
        <v>-80.5</v>
      </c>
      <c r="L103" s="12">
        <v>72.09</v>
      </c>
      <c r="M103" s="12">
        <v>44.85</v>
      </c>
      <c r="N103" s="12">
        <v>72.23</v>
      </c>
      <c r="O103" s="12">
        <v>43.5</v>
      </c>
      <c r="P103" s="12">
        <v>719</v>
      </c>
      <c r="Q103" s="12">
        <v>80.040000000000006</v>
      </c>
      <c r="R103" s="12">
        <v>28.27</v>
      </c>
      <c r="S103" s="12">
        <v>1045</v>
      </c>
      <c r="T103" s="12">
        <v>11211</v>
      </c>
      <c r="U103" s="12">
        <v>20137</v>
      </c>
      <c r="V103" s="12">
        <v>212</v>
      </c>
      <c r="W103" s="12">
        <v>5697</v>
      </c>
      <c r="X103" s="12">
        <v>2.46</v>
      </c>
      <c r="Y103" s="12">
        <v>24177</v>
      </c>
      <c r="Z103" s="12">
        <v>996474</v>
      </c>
      <c r="AA103" s="12">
        <f t="shared" si="1"/>
        <v>17383263</v>
      </c>
    </row>
    <row r="104" spans="2:27" x14ac:dyDescent="0.35">
      <c r="B104" s="12">
        <v>99</v>
      </c>
      <c r="C104" s="12">
        <v>242186</v>
      </c>
      <c r="D104" s="12">
        <v>1349983</v>
      </c>
      <c r="E104" s="12">
        <v>1592169</v>
      </c>
      <c r="F104" s="12">
        <v>13321.7</v>
      </c>
      <c r="G104" s="12">
        <v>39449553</v>
      </c>
      <c r="H104" s="12">
        <v>2.5270000000000001</v>
      </c>
      <c r="I104" s="12">
        <v>6393921</v>
      </c>
      <c r="J104" s="12">
        <v>28.48</v>
      </c>
      <c r="K104" s="12">
        <v>-80.489999999999995</v>
      </c>
      <c r="L104" s="12">
        <v>72.099999999999994</v>
      </c>
      <c r="M104" s="12">
        <v>45.32</v>
      </c>
      <c r="N104" s="12">
        <v>72.23</v>
      </c>
      <c r="O104" s="12">
        <v>43.01</v>
      </c>
      <c r="P104" s="12">
        <v>736</v>
      </c>
      <c r="Q104" s="12">
        <v>79.900000000000006</v>
      </c>
      <c r="R104" s="12">
        <v>28.19</v>
      </c>
      <c r="S104" s="12">
        <v>1063</v>
      </c>
      <c r="T104" s="12">
        <v>11739</v>
      </c>
      <c r="U104" s="12">
        <v>20636</v>
      </c>
      <c r="V104" s="12">
        <v>213.1</v>
      </c>
      <c r="W104" s="12">
        <v>5261</v>
      </c>
      <c r="X104" s="12">
        <v>2.5099999999999998</v>
      </c>
      <c r="Y104" s="12">
        <v>23301</v>
      </c>
      <c r="Z104" s="12">
        <v>933490</v>
      </c>
      <c r="AA104" s="12">
        <f t="shared" si="1"/>
        <v>17149536</v>
      </c>
    </row>
    <row r="105" spans="2:27" x14ac:dyDescent="0.35">
      <c r="B105" s="12">
        <v>100</v>
      </c>
      <c r="C105" s="12">
        <v>242186</v>
      </c>
      <c r="D105" s="12">
        <v>1336660</v>
      </c>
      <c r="E105" s="12">
        <v>1578846</v>
      </c>
      <c r="F105" s="12">
        <v>13325</v>
      </c>
      <c r="G105" s="12">
        <v>39479894</v>
      </c>
      <c r="H105" s="12">
        <v>2.5499999999999998</v>
      </c>
      <c r="I105" s="12">
        <v>6394427</v>
      </c>
      <c r="J105" s="12">
        <v>28.48</v>
      </c>
      <c r="K105" s="12">
        <v>-80.48</v>
      </c>
      <c r="L105" s="12">
        <v>72.099999999999994</v>
      </c>
      <c r="M105" s="12">
        <v>45.79</v>
      </c>
      <c r="N105" s="12">
        <v>72.23</v>
      </c>
      <c r="O105" s="12">
        <v>42.53</v>
      </c>
      <c r="P105" s="12">
        <v>754</v>
      </c>
      <c r="Q105" s="12">
        <v>79.77</v>
      </c>
      <c r="R105" s="12">
        <v>28.11</v>
      </c>
      <c r="S105" s="12">
        <v>1082</v>
      </c>
      <c r="T105" s="12">
        <v>12284</v>
      </c>
      <c r="U105" s="12">
        <v>21142</v>
      </c>
      <c r="V105" s="12">
        <v>214.2</v>
      </c>
      <c r="W105" s="12">
        <v>4855</v>
      </c>
      <c r="X105" s="12">
        <v>2.57</v>
      </c>
      <c r="Y105" s="12">
        <v>22434</v>
      </c>
      <c r="Z105" s="12">
        <v>873587</v>
      </c>
      <c r="AA105" s="12">
        <f t="shared" si="1"/>
        <v>16915236</v>
      </c>
    </row>
    <row r="106" spans="2:27" x14ac:dyDescent="0.35">
      <c r="B106" s="12">
        <v>101</v>
      </c>
      <c r="C106" s="12">
        <v>242186</v>
      </c>
      <c r="D106" s="12">
        <v>1323333</v>
      </c>
      <c r="E106" s="12">
        <v>1565519</v>
      </c>
      <c r="F106" s="12">
        <v>13328.3</v>
      </c>
      <c r="G106" s="12">
        <v>39508822</v>
      </c>
      <c r="H106" s="12">
        <v>2.573</v>
      </c>
      <c r="I106" s="12">
        <v>6394941</v>
      </c>
      <c r="J106" s="12">
        <v>28.48</v>
      </c>
      <c r="K106" s="12">
        <v>-80.48</v>
      </c>
      <c r="L106" s="12">
        <v>72.099999999999994</v>
      </c>
      <c r="M106" s="12">
        <v>46.26</v>
      </c>
      <c r="N106" s="12">
        <v>72.239999999999995</v>
      </c>
      <c r="O106" s="12">
        <v>42.06</v>
      </c>
      <c r="P106" s="12">
        <v>772</v>
      </c>
      <c r="Q106" s="12">
        <v>79.63</v>
      </c>
      <c r="R106" s="12">
        <v>28.02</v>
      </c>
      <c r="S106" s="12">
        <v>1101</v>
      </c>
      <c r="T106" s="12">
        <v>12847</v>
      </c>
      <c r="U106" s="12">
        <v>21656</v>
      </c>
      <c r="V106" s="12">
        <v>215.4</v>
      </c>
      <c r="W106" s="12">
        <v>4477</v>
      </c>
      <c r="X106" s="12">
        <v>2.62</v>
      </c>
      <c r="Y106" s="12">
        <v>21576</v>
      </c>
      <c r="Z106" s="12">
        <v>816731</v>
      </c>
      <c r="AA106" s="12">
        <f t="shared" si="1"/>
        <v>16656672</v>
      </c>
    </row>
    <row r="107" spans="2:27" x14ac:dyDescent="0.35">
      <c r="B107" s="12">
        <v>102</v>
      </c>
      <c r="C107" s="12">
        <v>242186</v>
      </c>
      <c r="D107" s="12">
        <v>1310003</v>
      </c>
      <c r="E107" s="12">
        <v>1552189</v>
      </c>
      <c r="F107" s="12">
        <v>13331.6</v>
      </c>
      <c r="G107" s="12">
        <v>39536420</v>
      </c>
      <c r="H107" s="12">
        <v>2.597</v>
      </c>
      <c r="I107" s="12">
        <v>6395462</v>
      </c>
      <c r="J107" s="12">
        <v>28.48</v>
      </c>
      <c r="K107" s="12">
        <v>-80.47</v>
      </c>
      <c r="L107" s="12">
        <v>72.099999999999994</v>
      </c>
      <c r="M107" s="12">
        <v>46.73</v>
      </c>
      <c r="N107" s="12">
        <v>72.239999999999995</v>
      </c>
      <c r="O107" s="12">
        <v>41.59</v>
      </c>
      <c r="P107" s="12">
        <v>790</v>
      </c>
      <c r="Q107" s="12">
        <v>79.5</v>
      </c>
      <c r="R107" s="12">
        <v>27.94</v>
      </c>
      <c r="S107" s="12">
        <v>1120</v>
      </c>
      <c r="T107" s="12">
        <v>13427</v>
      </c>
      <c r="U107" s="12">
        <v>22178</v>
      </c>
      <c r="V107" s="12">
        <v>216.5</v>
      </c>
      <c r="W107" s="12">
        <v>4126</v>
      </c>
      <c r="X107" s="12">
        <v>2.68</v>
      </c>
      <c r="Y107" s="12">
        <v>20728</v>
      </c>
      <c r="Z107" s="12">
        <v>762876</v>
      </c>
      <c r="AA107" s="12">
        <f t="shared" si="1"/>
        <v>16375120</v>
      </c>
    </row>
    <row r="108" spans="2:27" x14ac:dyDescent="0.35">
      <c r="B108" s="12">
        <v>103</v>
      </c>
      <c r="C108" s="12">
        <v>242186</v>
      </c>
      <c r="D108" s="12">
        <v>1296670</v>
      </c>
      <c r="E108" s="12">
        <v>1538856</v>
      </c>
      <c r="F108" s="12">
        <v>13334.9</v>
      </c>
      <c r="G108" s="12">
        <v>39562766</v>
      </c>
      <c r="H108" s="12">
        <v>2.6219999999999999</v>
      </c>
      <c r="I108" s="12">
        <v>6395990</v>
      </c>
      <c r="J108" s="12">
        <v>28.49</v>
      </c>
      <c r="K108" s="12">
        <v>-80.47</v>
      </c>
      <c r="L108" s="12">
        <v>72.099999999999994</v>
      </c>
      <c r="M108" s="12">
        <v>47.2</v>
      </c>
      <c r="N108" s="12">
        <v>72.239999999999995</v>
      </c>
      <c r="O108" s="12">
        <v>41.14</v>
      </c>
      <c r="P108" s="12">
        <v>809</v>
      </c>
      <c r="Q108" s="12">
        <v>79.37</v>
      </c>
      <c r="R108" s="12">
        <v>27.84</v>
      </c>
      <c r="S108" s="12">
        <v>1139</v>
      </c>
      <c r="T108" s="12">
        <v>14025</v>
      </c>
      <c r="U108" s="12">
        <v>22706</v>
      </c>
      <c r="V108" s="12">
        <v>217.6</v>
      </c>
      <c r="W108" s="12">
        <v>3799</v>
      </c>
      <c r="X108" s="12">
        <v>2.73</v>
      </c>
      <c r="Y108" s="12">
        <v>19893</v>
      </c>
      <c r="Z108" s="12">
        <v>711968</v>
      </c>
      <c r="AA108" s="12">
        <f t="shared" si="1"/>
        <v>16093437</v>
      </c>
    </row>
    <row r="109" spans="2:27" x14ac:dyDescent="0.35">
      <c r="B109" s="12">
        <v>104</v>
      </c>
      <c r="C109" s="12">
        <v>242186</v>
      </c>
      <c r="D109" s="12">
        <v>1283333</v>
      </c>
      <c r="E109" s="12">
        <v>1525519</v>
      </c>
      <c r="F109" s="12">
        <v>13338.2</v>
      </c>
      <c r="G109" s="12">
        <v>39587935</v>
      </c>
      <c r="H109" s="12">
        <v>2.6459999999999999</v>
      </c>
      <c r="I109" s="12">
        <v>6396526</v>
      </c>
      <c r="J109" s="12">
        <v>28.49</v>
      </c>
      <c r="K109" s="12">
        <v>-80.459999999999994</v>
      </c>
      <c r="L109" s="12">
        <v>72.099999999999994</v>
      </c>
      <c r="M109" s="12">
        <v>47.67</v>
      </c>
      <c r="N109" s="12">
        <v>72.239999999999995</v>
      </c>
      <c r="O109" s="12">
        <v>40.69</v>
      </c>
      <c r="P109" s="12">
        <v>828</v>
      </c>
      <c r="Q109" s="12">
        <v>79.239999999999995</v>
      </c>
      <c r="R109" s="12">
        <v>27.75</v>
      </c>
      <c r="S109" s="12">
        <v>1159</v>
      </c>
      <c r="T109" s="12">
        <v>14641</v>
      </c>
      <c r="U109" s="12">
        <v>23243</v>
      </c>
      <c r="V109" s="12">
        <v>218.8</v>
      </c>
      <c r="W109" s="12">
        <v>3495</v>
      </c>
      <c r="X109" s="12">
        <v>2.79</v>
      </c>
      <c r="Y109" s="12">
        <v>19072</v>
      </c>
      <c r="Z109" s="12">
        <v>663938</v>
      </c>
      <c r="AA109" s="12">
        <f t="shared" si="1"/>
        <v>15791616</v>
      </c>
    </row>
    <row r="110" spans="2:27" x14ac:dyDescent="0.35">
      <c r="B110" s="12">
        <v>105</v>
      </c>
      <c r="C110" s="12">
        <v>242186</v>
      </c>
      <c r="D110" s="12">
        <v>1269993</v>
      </c>
      <c r="E110" s="12">
        <v>1512180</v>
      </c>
      <c r="F110" s="12">
        <v>13341.5</v>
      </c>
      <c r="G110" s="12">
        <v>39611997</v>
      </c>
      <c r="H110" s="12">
        <v>2.6709999999999998</v>
      </c>
      <c r="I110" s="12">
        <v>6397069</v>
      </c>
      <c r="J110" s="12">
        <v>28.49</v>
      </c>
      <c r="K110" s="12">
        <v>-80.459999999999994</v>
      </c>
      <c r="L110" s="12">
        <v>72.11</v>
      </c>
      <c r="M110" s="12">
        <v>48.14</v>
      </c>
      <c r="N110" s="12">
        <v>72.239999999999995</v>
      </c>
      <c r="O110" s="12">
        <v>40.25</v>
      </c>
      <c r="P110" s="12">
        <v>847</v>
      </c>
      <c r="Q110" s="12">
        <v>79.12</v>
      </c>
      <c r="R110" s="12">
        <v>27.65</v>
      </c>
      <c r="S110" s="12">
        <v>1179</v>
      </c>
      <c r="T110" s="12">
        <v>15276</v>
      </c>
      <c r="U110" s="12">
        <v>23787</v>
      </c>
      <c r="V110" s="12">
        <v>220</v>
      </c>
      <c r="W110" s="12">
        <v>3214</v>
      </c>
      <c r="X110" s="12">
        <v>2.85</v>
      </c>
      <c r="Y110" s="12">
        <v>18265</v>
      </c>
      <c r="Z110" s="12">
        <v>618711</v>
      </c>
      <c r="AA110" s="12">
        <f t="shared" si="1"/>
        <v>15470455</v>
      </c>
    </row>
    <row r="111" spans="2:27" x14ac:dyDescent="0.35">
      <c r="B111" s="12">
        <v>106</v>
      </c>
      <c r="C111" s="12">
        <v>242186</v>
      </c>
      <c r="D111" s="12">
        <v>1256650</v>
      </c>
      <c r="E111" s="12">
        <v>1498836</v>
      </c>
      <c r="F111" s="12">
        <v>13344.8</v>
      </c>
      <c r="G111" s="12">
        <v>39635021</v>
      </c>
      <c r="H111" s="12">
        <v>2.6970000000000001</v>
      </c>
      <c r="I111" s="12">
        <v>6397621</v>
      </c>
      <c r="J111" s="12">
        <v>28.49</v>
      </c>
      <c r="K111" s="12">
        <v>-80.45</v>
      </c>
      <c r="L111" s="12">
        <v>72.11</v>
      </c>
      <c r="M111" s="12">
        <v>48.61</v>
      </c>
      <c r="N111" s="12">
        <v>72.25</v>
      </c>
      <c r="O111" s="12">
        <v>39.81</v>
      </c>
      <c r="P111" s="12">
        <v>867</v>
      </c>
      <c r="Q111" s="12">
        <v>79</v>
      </c>
      <c r="R111" s="12">
        <v>27.55</v>
      </c>
      <c r="S111" s="12">
        <v>1200</v>
      </c>
      <c r="T111" s="12">
        <v>15930</v>
      </c>
      <c r="U111" s="12">
        <v>24339</v>
      </c>
      <c r="V111" s="12">
        <v>221.2</v>
      </c>
      <c r="W111" s="12">
        <v>2953</v>
      </c>
      <c r="X111" s="12">
        <v>2.91</v>
      </c>
      <c r="Y111" s="12">
        <v>17474</v>
      </c>
      <c r="Z111" s="12">
        <v>576202</v>
      </c>
      <c r="AA111" s="12">
        <f t="shared" si="1"/>
        <v>15149958</v>
      </c>
    </row>
    <row r="112" spans="2:27" x14ac:dyDescent="0.35">
      <c r="B112" s="12">
        <v>107</v>
      </c>
      <c r="C112" s="12">
        <v>242186</v>
      </c>
      <c r="D112" s="12">
        <v>1243304</v>
      </c>
      <c r="E112" s="12">
        <v>1485490</v>
      </c>
      <c r="F112" s="12">
        <v>13348.2</v>
      </c>
      <c r="G112" s="12">
        <v>39657072</v>
      </c>
      <c r="H112" s="12">
        <v>2.722</v>
      </c>
      <c r="I112" s="12">
        <v>6398179</v>
      </c>
      <c r="J112" s="12">
        <v>28.49</v>
      </c>
      <c r="K112" s="12">
        <v>-80.44</v>
      </c>
      <c r="L112" s="12">
        <v>72.11</v>
      </c>
      <c r="M112" s="12">
        <v>49.08</v>
      </c>
      <c r="N112" s="12">
        <v>72.25</v>
      </c>
      <c r="O112" s="12">
        <v>39.380000000000003</v>
      </c>
      <c r="P112" s="12">
        <v>887</v>
      </c>
      <c r="Q112" s="12">
        <v>78.88</v>
      </c>
      <c r="R112" s="12">
        <v>27.45</v>
      </c>
      <c r="S112" s="12">
        <v>1221</v>
      </c>
      <c r="T112" s="12">
        <v>16603</v>
      </c>
      <c r="U112" s="12">
        <v>24898</v>
      </c>
      <c r="V112" s="12">
        <v>222.4</v>
      </c>
      <c r="W112" s="12">
        <v>2711</v>
      </c>
      <c r="X112" s="12">
        <v>2.97</v>
      </c>
      <c r="Y112" s="12">
        <v>16701</v>
      </c>
      <c r="Z112" s="12">
        <v>536320</v>
      </c>
      <c r="AA112" s="12">
        <f t="shared" si="1"/>
        <v>14813787</v>
      </c>
    </row>
    <row r="113" spans="2:27" x14ac:dyDescent="0.35">
      <c r="B113" s="12">
        <v>108</v>
      </c>
      <c r="C113" s="12">
        <v>242186</v>
      </c>
      <c r="D113" s="12">
        <v>1229954</v>
      </c>
      <c r="E113" s="12">
        <v>1472140</v>
      </c>
      <c r="F113" s="12">
        <v>13351.5</v>
      </c>
      <c r="G113" s="12">
        <v>39678211</v>
      </c>
      <c r="H113" s="12">
        <v>2.7480000000000002</v>
      </c>
      <c r="I113" s="12">
        <v>6398746</v>
      </c>
      <c r="J113" s="12">
        <v>28.49</v>
      </c>
      <c r="K113" s="12">
        <v>-80.44</v>
      </c>
      <c r="L113" s="12">
        <v>72.11</v>
      </c>
      <c r="M113" s="12">
        <v>49.55</v>
      </c>
      <c r="N113" s="12">
        <v>72.25</v>
      </c>
      <c r="O113" s="12">
        <v>38.96</v>
      </c>
      <c r="P113" s="12">
        <v>907</v>
      </c>
      <c r="Q113" s="12">
        <v>78.760000000000005</v>
      </c>
      <c r="R113" s="12">
        <v>27.34</v>
      </c>
      <c r="S113" s="12">
        <v>1242</v>
      </c>
      <c r="T113" s="12">
        <v>17295</v>
      </c>
      <c r="U113" s="12">
        <v>25465</v>
      </c>
      <c r="V113" s="12">
        <v>223.7</v>
      </c>
      <c r="W113" s="12">
        <v>2488</v>
      </c>
      <c r="X113" s="12">
        <v>3.03</v>
      </c>
      <c r="Y113" s="12">
        <v>15945</v>
      </c>
      <c r="Z113" s="12">
        <v>498965</v>
      </c>
      <c r="AA113" s="12">
        <f t="shared" si="1"/>
        <v>14462115</v>
      </c>
    </row>
    <row r="114" spans="2:27" x14ac:dyDescent="0.35">
      <c r="B114" s="12">
        <v>109</v>
      </c>
      <c r="C114" s="12">
        <v>242186</v>
      </c>
      <c r="D114" s="12">
        <v>1216601</v>
      </c>
      <c r="E114" s="12">
        <v>1458787</v>
      </c>
      <c r="F114" s="12">
        <v>13354.8</v>
      </c>
      <c r="G114" s="12">
        <v>39698499</v>
      </c>
      <c r="H114" s="12">
        <v>2.7749999999999999</v>
      </c>
      <c r="I114" s="12">
        <v>6399320</v>
      </c>
      <c r="J114" s="12">
        <v>28.5</v>
      </c>
      <c r="K114" s="12">
        <v>-80.430000000000007</v>
      </c>
      <c r="L114" s="12">
        <v>72.12</v>
      </c>
      <c r="M114" s="12">
        <v>50.02</v>
      </c>
      <c r="N114" s="12">
        <v>72.25</v>
      </c>
      <c r="O114" s="12">
        <v>38.54</v>
      </c>
      <c r="P114" s="12">
        <v>928</v>
      </c>
      <c r="Q114" s="12">
        <v>78.64</v>
      </c>
      <c r="R114" s="12">
        <v>27.24</v>
      </c>
      <c r="S114" s="12">
        <v>1263</v>
      </c>
      <c r="T114" s="12">
        <v>18008</v>
      </c>
      <c r="U114" s="12">
        <v>26040</v>
      </c>
      <c r="V114" s="12">
        <v>224.9</v>
      </c>
      <c r="W114" s="12">
        <v>2281</v>
      </c>
      <c r="X114" s="12">
        <v>3.09</v>
      </c>
      <c r="Y114" s="12">
        <v>15209</v>
      </c>
      <c r="Z114" s="12">
        <v>464036</v>
      </c>
      <c r="AA114" s="12">
        <f t="shared" si="1"/>
        <v>14113952</v>
      </c>
    </row>
    <row r="115" spans="2:27" x14ac:dyDescent="0.35">
      <c r="B115" s="12">
        <v>110</v>
      </c>
      <c r="C115" s="12">
        <v>242186</v>
      </c>
      <c r="D115" s="12">
        <v>1203244</v>
      </c>
      <c r="E115" s="12">
        <v>1445430</v>
      </c>
      <c r="F115" s="12">
        <v>13358.1</v>
      </c>
      <c r="G115" s="12">
        <v>39717990</v>
      </c>
      <c r="H115" s="12">
        <v>2.802</v>
      </c>
      <c r="I115" s="12">
        <v>6399902</v>
      </c>
      <c r="J115" s="12">
        <v>28.5</v>
      </c>
      <c r="K115" s="12">
        <v>-80.42</v>
      </c>
      <c r="L115" s="12">
        <v>72.12</v>
      </c>
      <c r="M115" s="12">
        <v>50.49</v>
      </c>
      <c r="N115" s="12">
        <v>72.260000000000005</v>
      </c>
      <c r="O115" s="12">
        <v>38.130000000000003</v>
      </c>
      <c r="P115" s="12">
        <v>949</v>
      </c>
      <c r="Q115" s="12">
        <v>78.53</v>
      </c>
      <c r="R115" s="12">
        <v>27.12</v>
      </c>
      <c r="S115" s="12">
        <v>1285</v>
      </c>
      <c r="T115" s="12">
        <v>18741</v>
      </c>
      <c r="U115" s="12">
        <v>26623</v>
      </c>
      <c r="V115" s="12">
        <v>226.2</v>
      </c>
      <c r="W115" s="12">
        <v>2090</v>
      </c>
      <c r="X115" s="12">
        <v>3.15</v>
      </c>
      <c r="Y115" s="12">
        <v>14492</v>
      </c>
      <c r="Z115" s="12">
        <v>431425</v>
      </c>
      <c r="AA115" s="12">
        <f t="shared" si="1"/>
        <v>13752908</v>
      </c>
    </row>
    <row r="116" spans="2:27" x14ac:dyDescent="0.35">
      <c r="B116" s="12">
        <v>111</v>
      </c>
      <c r="C116" s="12">
        <v>242186</v>
      </c>
      <c r="D116" s="12">
        <v>1189885</v>
      </c>
      <c r="E116" s="12">
        <v>1432071</v>
      </c>
      <c r="F116" s="12">
        <v>13361.4</v>
      </c>
      <c r="G116" s="12">
        <v>39736739</v>
      </c>
      <c r="H116" s="12">
        <v>2.8290000000000002</v>
      </c>
      <c r="I116" s="12">
        <v>6400492</v>
      </c>
      <c r="J116" s="12">
        <v>28.5</v>
      </c>
      <c r="K116" s="12">
        <v>-80.41</v>
      </c>
      <c r="L116" s="12">
        <v>72.12</v>
      </c>
      <c r="M116" s="12">
        <v>50.96</v>
      </c>
      <c r="N116" s="12">
        <v>72.260000000000005</v>
      </c>
      <c r="O116" s="12">
        <v>37.729999999999997</v>
      </c>
      <c r="P116" s="12">
        <v>970</v>
      </c>
      <c r="Q116" s="12">
        <v>78.42</v>
      </c>
      <c r="R116" s="12">
        <v>27.01</v>
      </c>
      <c r="S116" s="12">
        <v>1307</v>
      </c>
      <c r="T116" s="12">
        <v>19495</v>
      </c>
      <c r="U116" s="12">
        <v>27213</v>
      </c>
      <c r="V116" s="12">
        <v>227.5</v>
      </c>
      <c r="W116" s="12">
        <v>1914</v>
      </c>
      <c r="X116" s="12">
        <v>3.21</v>
      </c>
      <c r="Y116" s="12">
        <v>13796</v>
      </c>
      <c r="Z116" s="12">
        <v>401022</v>
      </c>
      <c r="AA116" s="12">
        <f t="shared" si="1"/>
        <v>13382120</v>
      </c>
    </row>
    <row r="117" spans="2:27" x14ac:dyDescent="0.35">
      <c r="B117" s="12">
        <v>112</v>
      </c>
      <c r="C117" s="12">
        <v>242186</v>
      </c>
      <c r="D117" s="12">
        <v>1176522</v>
      </c>
      <c r="E117" s="12">
        <v>1418708</v>
      </c>
      <c r="F117" s="12">
        <v>13364.7</v>
      </c>
      <c r="G117" s="12">
        <v>39754795</v>
      </c>
      <c r="H117" s="12">
        <v>2.8570000000000002</v>
      </c>
      <c r="I117" s="12">
        <v>6401090</v>
      </c>
      <c r="J117" s="12">
        <v>28.5</v>
      </c>
      <c r="K117" s="12">
        <v>-80.41</v>
      </c>
      <c r="L117" s="12">
        <v>72.13</v>
      </c>
      <c r="M117" s="12">
        <v>51.43</v>
      </c>
      <c r="N117" s="12">
        <v>72.260000000000005</v>
      </c>
      <c r="O117" s="12">
        <v>37.33</v>
      </c>
      <c r="P117" s="12">
        <v>992</v>
      </c>
      <c r="Q117" s="12">
        <v>78.31</v>
      </c>
      <c r="R117" s="12">
        <v>26.89</v>
      </c>
      <c r="S117" s="12">
        <v>1330</v>
      </c>
      <c r="T117" s="12">
        <v>20269</v>
      </c>
      <c r="U117" s="12">
        <v>27812</v>
      </c>
      <c r="V117" s="12">
        <v>228.8</v>
      </c>
      <c r="W117" s="12">
        <v>1751</v>
      </c>
      <c r="X117" s="12">
        <v>3.27</v>
      </c>
      <c r="Y117" s="12">
        <v>13121</v>
      </c>
      <c r="Z117" s="12">
        <v>372716</v>
      </c>
      <c r="AA117" s="12">
        <f t="shared" si="1"/>
        <v>13016032</v>
      </c>
    </row>
    <row r="118" spans="2:27" x14ac:dyDescent="0.35">
      <c r="B118" s="12">
        <v>113</v>
      </c>
      <c r="C118" s="12">
        <v>242186</v>
      </c>
      <c r="D118" s="12">
        <v>1163155</v>
      </c>
      <c r="E118" s="12">
        <v>1405341</v>
      </c>
      <c r="F118" s="12">
        <v>13368</v>
      </c>
      <c r="G118" s="12">
        <v>39772206</v>
      </c>
      <c r="H118" s="12">
        <v>2.8860000000000001</v>
      </c>
      <c r="I118" s="12">
        <v>6401695</v>
      </c>
      <c r="J118" s="12">
        <v>28.5</v>
      </c>
      <c r="K118" s="12">
        <v>-80.400000000000006</v>
      </c>
      <c r="L118" s="12">
        <v>72.13</v>
      </c>
      <c r="M118" s="12">
        <v>51.9</v>
      </c>
      <c r="N118" s="12">
        <v>72.27</v>
      </c>
      <c r="O118" s="12">
        <v>36.94</v>
      </c>
      <c r="P118" s="12">
        <v>1014</v>
      </c>
      <c r="Q118" s="12">
        <v>78.2</v>
      </c>
      <c r="R118" s="12">
        <v>26.77</v>
      </c>
      <c r="S118" s="12">
        <v>1353</v>
      </c>
      <c r="T118" s="12">
        <v>21066</v>
      </c>
      <c r="U118" s="12">
        <v>28418</v>
      </c>
      <c r="V118" s="12">
        <v>230.1</v>
      </c>
      <c r="W118" s="12">
        <v>1602</v>
      </c>
      <c r="X118" s="12">
        <v>3.33</v>
      </c>
      <c r="Y118" s="12">
        <v>12467</v>
      </c>
      <c r="Z118" s="12">
        <v>346395</v>
      </c>
      <c r="AA118" s="12">
        <f t="shared" si="1"/>
        <v>12641538</v>
      </c>
    </row>
    <row r="119" spans="2:27" x14ac:dyDescent="0.35">
      <c r="B119" s="12">
        <v>114</v>
      </c>
      <c r="C119" s="12">
        <v>242186</v>
      </c>
      <c r="D119" s="12">
        <v>1149786</v>
      </c>
      <c r="E119" s="12">
        <v>1391972</v>
      </c>
      <c r="F119" s="12">
        <v>13371.3</v>
      </c>
      <c r="G119" s="12">
        <v>39789017</v>
      </c>
      <c r="H119" s="12">
        <v>2.915</v>
      </c>
      <c r="I119" s="12">
        <v>6402309</v>
      </c>
      <c r="J119" s="12">
        <v>28.51</v>
      </c>
      <c r="K119" s="12">
        <v>-80.39</v>
      </c>
      <c r="L119" s="12">
        <v>72.13</v>
      </c>
      <c r="M119" s="12">
        <v>52.37</v>
      </c>
      <c r="N119" s="12">
        <v>72.27</v>
      </c>
      <c r="O119" s="12">
        <v>36.549999999999997</v>
      </c>
      <c r="P119" s="12">
        <v>1036</v>
      </c>
      <c r="Q119" s="12">
        <v>78.099999999999994</v>
      </c>
      <c r="R119" s="12">
        <v>26.65</v>
      </c>
      <c r="S119" s="12">
        <v>1376</v>
      </c>
      <c r="T119" s="12">
        <v>21883</v>
      </c>
      <c r="U119" s="12">
        <v>29032</v>
      </c>
      <c r="V119" s="12">
        <v>231.4</v>
      </c>
      <c r="W119" s="12">
        <v>1464</v>
      </c>
      <c r="X119" s="12">
        <v>3.4</v>
      </c>
      <c r="Y119" s="12">
        <v>11834</v>
      </c>
      <c r="Z119" s="12">
        <v>321946</v>
      </c>
      <c r="AA119" s="12">
        <f t="shared" si="1"/>
        <v>12260024</v>
      </c>
    </row>
    <row r="120" spans="2:27" x14ac:dyDescent="0.35">
      <c r="B120" s="12">
        <v>115</v>
      </c>
      <c r="C120" s="12">
        <v>242186</v>
      </c>
      <c r="D120" s="12">
        <v>1136413</v>
      </c>
      <c r="E120" s="12">
        <v>1378599</v>
      </c>
      <c r="F120" s="12">
        <v>13374.6</v>
      </c>
      <c r="G120" s="12">
        <v>39805272</v>
      </c>
      <c r="H120" s="12">
        <v>2.944</v>
      </c>
      <c r="I120" s="12">
        <v>6402930</v>
      </c>
      <c r="J120" s="12">
        <v>28.51</v>
      </c>
      <c r="K120" s="12">
        <v>-80.38</v>
      </c>
      <c r="L120" s="12">
        <v>72.14</v>
      </c>
      <c r="M120" s="12">
        <v>52.84</v>
      </c>
      <c r="N120" s="12">
        <v>72.27</v>
      </c>
      <c r="O120" s="12">
        <v>36.159999999999997</v>
      </c>
      <c r="P120" s="12">
        <v>1059</v>
      </c>
      <c r="Q120" s="12">
        <v>78</v>
      </c>
      <c r="R120" s="12">
        <v>26.53</v>
      </c>
      <c r="S120" s="12">
        <v>1399</v>
      </c>
      <c r="T120" s="12">
        <v>22723</v>
      </c>
      <c r="U120" s="12">
        <v>29654</v>
      </c>
      <c r="V120" s="12">
        <v>232.8</v>
      </c>
      <c r="W120" s="12">
        <v>1337</v>
      </c>
      <c r="X120" s="12">
        <v>3.46</v>
      </c>
      <c r="Y120" s="12">
        <v>11224</v>
      </c>
      <c r="Z120" s="12">
        <v>299258</v>
      </c>
      <c r="AA120" s="12">
        <f t="shared" si="1"/>
        <v>11886216</v>
      </c>
    </row>
    <row r="121" spans="2:27" x14ac:dyDescent="0.35">
      <c r="B121" s="12">
        <v>116</v>
      </c>
      <c r="C121" s="12">
        <v>242186</v>
      </c>
      <c r="D121" s="12">
        <v>1123036</v>
      </c>
      <c r="E121" s="12">
        <v>1365222</v>
      </c>
      <c r="F121" s="12">
        <v>13377.9</v>
      </c>
      <c r="G121" s="12">
        <v>39821010</v>
      </c>
      <c r="H121" s="12">
        <v>2.9740000000000002</v>
      </c>
      <c r="I121" s="12">
        <v>6403558</v>
      </c>
      <c r="J121" s="12">
        <v>28.51</v>
      </c>
      <c r="K121" s="12">
        <v>-80.37</v>
      </c>
      <c r="L121" s="12">
        <v>72.14</v>
      </c>
      <c r="M121" s="12">
        <v>53.31</v>
      </c>
      <c r="N121" s="12">
        <v>72.28</v>
      </c>
      <c r="O121" s="12">
        <v>35.78</v>
      </c>
      <c r="P121" s="12">
        <v>1082</v>
      </c>
      <c r="Q121" s="12">
        <v>77.900000000000006</v>
      </c>
      <c r="R121" s="12">
        <v>26.4</v>
      </c>
      <c r="S121" s="12">
        <v>1423</v>
      </c>
      <c r="T121" s="12">
        <v>23586</v>
      </c>
      <c r="U121" s="12">
        <v>30283</v>
      </c>
      <c r="V121" s="12">
        <v>234.2</v>
      </c>
      <c r="W121" s="12">
        <v>1221</v>
      </c>
      <c r="X121" s="12">
        <v>3.53</v>
      </c>
      <c r="Y121" s="12">
        <v>10635</v>
      </c>
      <c r="Z121" s="12">
        <v>278223</v>
      </c>
      <c r="AA121" s="12">
        <f t="shared" si="1"/>
        <v>11507070</v>
      </c>
    </row>
    <row r="122" spans="2:27" x14ac:dyDescent="0.35">
      <c r="B122" s="12">
        <v>117</v>
      </c>
      <c r="C122" s="12">
        <v>242186</v>
      </c>
      <c r="D122" s="12">
        <v>1109657</v>
      </c>
      <c r="E122" s="12">
        <v>1351843</v>
      </c>
      <c r="F122" s="12">
        <v>13381.2</v>
      </c>
      <c r="G122" s="12">
        <v>39836268</v>
      </c>
      <c r="H122" s="12">
        <v>3.0049999999999999</v>
      </c>
      <c r="I122" s="12">
        <v>6404195</v>
      </c>
      <c r="J122" s="12">
        <v>28.51</v>
      </c>
      <c r="K122" s="12">
        <v>-80.37</v>
      </c>
      <c r="L122" s="12">
        <v>72.14</v>
      </c>
      <c r="M122" s="12">
        <v>53.78</v>
      </c>
      <c r="N122" s="12">
        <v>72.28</v>
      </c>
      <c r="O122" s="12">
        <v>35.409999999999997</v>
      </c>
      <c r="P122" s="12">
        <v>1106</v>
      </c>
      <c r="Q122" s="12">
        <v>77.8</v>
      </c>
      <c r="R122" s="12">
        <v>26.27</v>
      </c>
      <c r="S122" s="12">
        <v>1448</v>
      </c>
      <c r="T122" s="12">
        <v>24471</v>
      </c>
      <c r="U122" s="12">
        <v>30921</v>
      </c>
      <c r="V122" s="12">
        <v>235.5</v>
      </c>
      <c r="W122" s="12">
        <v>1114</v>
      </c>
      <c r="X122" s="12">
        <v>3.59</v>
      </c>
      <c r="Y122" s="12">
        <v>10069</v>
      </c>
      <c r="Z122" s="12">
        <v>258733</v>
      </c>
      <c r="AA122" s="12">
        <f t="shared" si="1"/>
        <v>11136314</v>
      </c>
    </row>
    <row r="123" spans="2:27" x14ac:dyDescent="0.35">
      <c r="B123" s="12">
        <v>118</v>
      </c>
      <c r="C123" s="12">
        <v>242186</v>
      </c>
      <c r="D123" s="12">
        <v>1096274</v>
      </c>
      <c r="E123" s="12">
        <v>1338460</v>
      </c>
      <c r="F123" s="12">
        <v>13384.5</v>
      </c>
      <c r="G123" s="12">
        <v>39851082</v>
      </c>
      <c r="H123" s="12">
        <v>3.036</v>
      </c>
      <c r="I123" s="12">
        <v>6404840</v>
      </c>
      <c r="J123" s="12">
        <v>28.52</v>
      </c>
      <c r="K123" s="12">
        <v>-80.36</v>
      </c>
      <c r="L123" s="12">
        <v>72.150000000000006</v>
      </c>
      <c r="M123" s="12">
        <v>54.25</v>
      </c>
      <c r="N123" s="12">
        <v>72.28</v>
      </c>
      <c r="O123" s="12">
        <v>35.04</v>
      </c>
      <c r="P123" s="12">
        <v>1130</v>
      </c>
      <c r="Q123" s="12">
        <v>77.709999999999994</v>
      </c>
      <c r="R123" s="12">
        <v>26.14</v>
      </c>
      <c r="S123" s="12">
        <v>1472</v>
      </c>
      <c r="T123" s="12">
        <v>25380</v>
      </c>
      <c r="U123" s="12">
        <v>31566</v>
      </c>
      <c r="V123" s="12">
        <v>236.9</v>
      </c>
      <c r="W123" s="12">
        <v>1016</v>
      </c>
      <c r="X123" s="12">
        <v>3.66</v>
      </c>
      <c r="Y123" s="12">
        <v>9525</v>
      </c>
      <c r="Z123" s="12">
        <v>240686</v>
      </c>
      <c r="AA123" s="12">
        <f t="shared" si="1"/>
        <v>10763250</v>
      </c>
    </row>
    <row r="124" spans="2:27" x14ac:dyDescent="0.35">
      <c r="B124" s="12">
        <v>119</v>
      </c>
      <c r="C124" s="12">
        <v>242186</v>
      </c>
      <c r="D124" s="12">
        <v>1082888</v>
      </c>
      <c r="E124" s="12">
        <v>1325074</v>
      </c>
      <c r="F124" s="12">
        <v>13387.9</v>
      </c>
      <c r="G124" s="12">
        <v>39865486</v>
      </c>
      <c r="H124" s="12">
        <v>3.0680000000000001</v>
      </c>
      <c r="I124" s="12">
        <v>6405492</v>
      </c>
      <c r="J124" s="12">
        <v>28.52</v>
      </c>
      <c r="K124" s="12">
        <v>-80.349999999999994</v>
      </c>
      <c r="L124" s="12">
        <v>72.150000000000006</v>
      </c>
      <c r="M124" s="12">
        <v>54.72</v>
      </c>
      <c r="N124" s="12">
        <v>72.290000000000006</v>
      </c>
      <c r="O124" s="12">
        <v>34.67</v>
      </c>
      <c r="P124" s="12">
        <v>1154</v>
      </c>
      <c r="Q124" s="12">
        <v>77.61</v>
      </c>
      <c r="R124" s="12">
        <v>26</v>
      </c>
      <c r="S124" s="12">
        <v>1497</v>
      </c>
      <c r="T124" s="12">
        <v>26312</v>
      </c>
      <c r="U124" s="12">
        <v>32219</v>
      </c>
      <c r="V124" s="12">
        <v>238.4</v>
      </c>
      <c r="W124" s="12">
        <v>926</v>
      </c>
      <c r="X124" s="12">
        <v>3.73</v>
      </c>
      <c r="Y124" s="12">
        <v>9002</v>
      </c>
      <c r="Z124" s="12">
        <v>223981</v>
      </c>
      <c r="AA124" s="12">
        <f t="shared" si="1"/>
        <v>10388308</v>
      </c>
    </row>
    <row r="125" spans="2:27" x14ac:dyDescent="0.35">
      <c r="B125" s="12">
        <v>120</v>
      </c>
      <c r="C125" s="12">
        <v>242186</v>
      </c>
      <c r="D125" s="12">
        <v>1069498</v>
      </c>
      <c r="E125" s="12">
        <v>1311684</v>
      </c>
      <c r="F125" s="12">
        <v>13391.2</v>
      </c>
      <c r="G125" s="12">
        <v>39879510</v>
      </c>
      <c r="H125" s="12">
        <v>3.1</v>
      </c>
      <c r="I125" s="12">
        <v>6406153</v>
      </c>
      <c r="J125" s="12">
        <v>28.52</v>
      </c>
      <c r="K125" s="12">
        <v>-80.34</v>
      </c>
      <c r="L125" s="12">
        <v>72.150000000000006</v>
      </c>
      <c r="M125" s="12">
        <v>55.19</v>
      </c>
      <c r="N125" s="12">
        <v>72.290000000000006</v>
      </c>
      <c r="O125" s="12">
        <v>34.31</v>
      </c>
      <c r="P125" s="12">
        <v>1178</v>
      </c>
      <c r="Q125" s="12">
        <v>77.52</v>
      </c>
      <c r="R125" s="12">
        <v>25.87</v>
      </c>
      <c r="S125" s="12">
        <v>1523</v>
      </c>
      <c r="T125" s="12">
        <v>27268</v>
      </c>
      <c r="U125" s="12">
        <v>32880</v>
      </c>
      <c r="V125" s="12">
        <v>239.8</v>
      </c>
      <c r="W125" s="12">
        <v>843</v>
      </c>
      <c r="X125" s="12">
        <v>3.79</v>
      </c>
      <c r="Y125" s="12">
        <v>8502</v>
      </c>
      <c r="Z125" s="12">
        <v>208523</v>
      </c>
      <c r="AA125" s="12">
        <f t="shared" si="1"/>
        <v>10015356</v>
      </c>
    </row>
    <row r="126" spans="2:27" x14ac:dyDescent="0.35">
      <c r="B126" s="12">
        <v>121</v>
      </c>
      <c r="C126" s="12">
        <v>242186</v>
      </c>
      <c r="D126" s="12">
        <v>1056105</v>
      </c>
      <c r="E126" s="12">
        <v>1298291</v>
      </c>
      <c r="F126" s="12">
        <v>13394.5</v>
      </c>
      <c r="G126" s="12">
        <v>39893184</v>
      </c>
      <c r="H126" s="12">
        <v>3.133</v>
      </c>
      <c r="I126" s="12">
        <v>6406821</v>
      </c>
      <c r="J126" s="12">
        <v>28.52</v>
      </c>
      <c r="K126" s="12">
        <v>-80.33</v>
      </c>
      <c r="L126" s="12">
        <v>72.16</v>
      </c>
      <c r="M126" s="12">
        <v>55.66</v>
      </c>
      <c r="N126" s="12">
        <v>72.3</v>
      </c>
      <c r="O126" s="12">
        <v>33.950000000000003</v>
      </c>
      <c r="P126" s="12">
        <v>1203</v>
      </c>
      <c r="Q126" s="12">
        <v>77.430000000000007</v>
      </c>
      <c r="R126" s="12">
        <v>25.73</v>
      </c>
      <c r="S126" s="12">
        <v>1548</v>
      </c>
      <c r="T126" s="12">
        <v>28248</v>
      </c>
      <c r="U126" s="12">
        <v>33549</v>
      </c>
      <c r="V126" s="12">
        <v>241.3</v>
      </c>
      <c r="W126" s="12">
        <v>767</v>
      </c>
      <c r="X126" s="12">
        <v>3.86</v>
      </c>
      <c r="Y126" s="12">
        <v>8023</v>
      </c>
      <c r="Z126" s="12">
        <v>194219</v>
      </c>
      <c r="AA126" s="12">
        <f t="shared" si="1"/>
        <v>9651669</v>
      </c>
    </row>
    <row r="127" spans="2:27" x14ac:dyDescent="0.35">
      <c r="B127" s="12">
        <v>122</v>
      </c>
      <c r="C127" s="12">
        <v>242186</v>
      </c>
      <c r="D127" s="12">
        <v>1042709</v>
      </c>
      <c r="E127" s="12">
        <v>1284895</v>
      </c>
      <c r="F127" s="12">
        <v>13397.8</v>
      </c>
      <c r="G127" s="12">
        <v>39906534</v>
      </c>
      <c r="H127" s="12">
        <v>3.1669999999999998</v>
      </c>
      <c r="I127" s="12">
        <v>6407497</v>
      </c>
      <c r="J127" s="12">
        <v>28.53</v>
      </c>
      <c r="K127" s="12">
        <v>-80.319999999999993</v>
      </c>
      <c r="L127" s="12">
        <v>72.16</v>
      </c>
      <c r="M127" s="12">
        <v>56.12</v>
      </c>
      <c r="N127" s="12">
        <v>72.3</v>
      </c>
      <c r="O127" s="12">
        <v>33.6</v>
      </c>
      <c r="P127" s="12">
        <v>1229</v>
      </c>
      <c r="Q127" s="12">
        <v>77.34</v>
      </c>
      <c r="R127" s="12">
        <v>25.59</v>
      </c>
      <c r="S127" s="12">
        <v>1574</v>
      </c>
      <c r="T127" s="12">
        <v>29254</v>
      </c>
      <c r="U127" s="12">
        <v>34226</v>
      </c>
      <c r="V127" s="12">
        <v>242.7</v>
      </c>
      <c r="W127" s="12">
        <v>698</v>
      </c>
      <c r="X127" s="12">
        <v>3.93</v>
      </c>
      <c r="Y127" s="12">
        <v>7565</v>
      </c>
      <c r="Z127" s="12">
        <v>180984</v>
      </c>
      <c r="AA127" s="12">
        <f t="shared" si="1"/>
        <v>9297385</v>
      </c>
    </row>
    <row r="128" spans="2:27" x14ac:dyDescent="0.35">
      <c r="B128" s="12">
        <v>123</v>
      </c>
      <c r="C128" s="12">
        <v>242186</v>
      </c>
      <c r="D128" s="12">
        <v>1029310</v>
      </c>
      <c r="E128" s="12">
        <v>1271496</v>
      </c>
      <c r="F128" s="12">
        <v>13401.1</v>
      </c>
      <c r="G128" s="12">
        <v>39919586</v>
      </c>
      <c r="H128" s="12">
        <v>3.2010000000000001</v>
      </c>
      <c r="I128" s="12">
        <v>6408181</v>
      </c>
      <c r="J128" s="12">
        <v>28.53</v>
      </c>
      <c r="K128" s="12">
        <v>-80.31</v>
      </c>
      <c r="L128" s="12">
        <v>72.17</v>
      </c>
      <c r="M128" s="12">
        <v>56.59</v>
      </c>
      <c r="N128" s="12">
        <v>72.3</v>
      </c>
      <c r="O128" s="12">
        <v>33.25</v>
      </c>
      <c r="P128" s="12">
        <v>1254</v>
      </c>
      <c r="Q128" s="12">
        <v>77.260000000000005</v>
      </c>
      <c r="R128" s="12">
        <v>25.44</v>
      </c>
      <c r="S128" s="12">
        <v>1601</v>
      </c>
      <c r="T128" s="12">
        <v>30284</v>
      </c>
      <c r="U128" s="12">
        <v>34911</v>
      </c>
      <c r="V128" s="12">
        <v>244.2</v>
      </c>
      <c r="W128" s="12">
        <v>635</v>
      </c>
      <c r="X128" s="12">
        <v>4</v>
      </c>
      <c r="Y128" s="12">
        <v>7127</v>
      </c>
      <c r="Z128" s="12">
        <v>168734</v>
      </c>
      <c r="AA128" s="12">
        <f t="shared" si="1"/>
        <v>8937258</v>
      </c>
    </row>
    <row r="129" spans="1:27" x14ac:dyDescent="0.35">
      <c r="B129" s="12">
        <v>124</v>
      </c>
      <c r="C129" s="12">
        <v>242186</v>
      </c>
      <c r="D129" s="12">
        <v>1015907</v>
      </c>
      <c r="E129" s="12">
        <v>1258093</v>
      </c>
      <c r="F129" s="12">
        <v>13404.4</v>
      </c>
      <c r="G129" s="12">
        <v>39932363</v>
      </c>
      <c r="H129" s="12">
        <v>3.2370000000000001</v>
      </c>
      <c r="I129" s="12">
        <v>6408872</v>
      </c>
      <c r="J129" s="12">
        <v>28.53</v>
      </c>
      <c r="K129" s="12">
        <v>-80.3</v>
      </c>
      <c r="L129" s="12">
        <v>72.17</v>
      </c>
      <c r="M129" s="12">
        <v>57.06</v>
      </c>
      <c r="N129" s="12">
        <v>72.31</v>
      </c>
      <c r="O129" s="12">
        <v>32.9</v>
      </c>
      <c r="P129" s="12">
        <v>1281</v>
      </c>
      <c r="Q129" s="12">
        <v>77.17</v>
      </c>
      <c r="R129" s="12">
        <v>25.3</v>
      </c>
      <c r="S129" s="12">
        <v>1628</v>
      </c>
      <c r="T129" s="12">
        <v>31341</v>
      </c>
      <c r="U129" s="12">
        <v>35604</v>
      </c>
      <c r="V129" s="12">
        <v>245.7</v>
      </c>
      <c r="W129" s="12">
        <v>577</v>
      </c>
      <c r="X129" s="12">
        <v>4.07</v>
      </c>
      <c r="Y129" s="12">
        <v>6710</v>
      </c>
      <c r="Z129" s="12">
        <v>157394</v>
      </c>
      <c r="AA129" s="12">
        <f t="shared" si="1"/>
        <v>8595510</v>
      </c>
    </row>
    <row r="130" spans="1:27" x14ac:dyDescent="0.35">
      <c r="B130" s="12">
        <v>125</v>
      </c>
      <c r="C130" s="12">
        <v>242186</v>
      </c>
      <c r="D130" s="12">
        <v>1002501</v>
      </c>
      <c r="E130" s="12">
        <v>1244687</v>
      </c>
      <c r="F130" s="12">
        <v>13407.7</v>
      </c>
      <c r="G130" s="12">
        <v>39944886</v>
      </c>
      <c r="H130" s="12">
        <v>3.2730000000000001</v>
      </c>
      <c r="I130" s="12">
        <v>6409572</v>
      </c>
      <c r="J130" s="12">
        <v>28.54</v>
      </c>
      <c r="K130" s="12">
        <v>-80.290000000000006</v>
      </c>
      <c r="L130" s="12">
        <v>72.180000000000007</v>
      </c>
      <c r="M130" s="12">
        <v>57.53</v>
      </c>
      <c r="N130" s="12">
        <v>72.31</v>
      </c>
      <c r="O130" s="12">
        <v>32.56</v>
      </c>
      <c r="P130" s="12">
        <v>1307</v>
      </c>
      <c r="Q130" s="12">
        <v>77.09</v>
      </c>
      <c r="R130" s="12">
        <v>25.15</v>
      </c>
      <c r="S130" s="12">
        <v>1655</v>
      </c>
      <c r="T130" s="12">
        <v>32423</v>
      </c>
      <c r="U130" s="12">
        <v>36304</v>
      </c>
      <c r="V130" s="12">
        <v>247.3</v>
      </c>
      <c r="W130" s="12">
        <v>525</v>
      </c>
      <c r="X130" s="12">
        <v>4.1500000000000004</v>
      </c>
      <c r="Y130" s="12">
        <v>6314</v>
      </c>
      <c r="Z130" s="12">
        <v>146890</v>
      </c>
      <c r="AA130" s="12">
        <f t="shared" si="1"/>
        <v>8252398</v>
      </c>
    </row>
    <row r="131" spans="1:27" x14ac:dyDescent="0.35">
      <c r="B131" s="12">
        <v>126</v>
      </c>
      <c r="C131" s="12">
        <v>242186</v>
      </c>
      <c r="D131" s="12">
        <v>989092</v>
      </c>
      <c r="E131" s="12">
        <v>1231278</v>
      </c>
      <c r="F131" s="12">
        <v>13411</v>
      </c>
      <c r="G131" s="12">
        <v>39957177</v>
      </c>
      <c r="H131" s="12">
        <v>3.3090000000000002</v>
      </c>
      <c r="I131" s="12">
        <v>6410279</v>
      </c>
      <c r="J131" s="12">
        <v>28.54</v>
      </c>
      <c r="K131" s="12">
        <v>-80.28</v>
      </c>
      <c r="L131" s="12">
        <v>72.180000000000007</v>
      </c>
      <c r="M131" s="12">
        <v>58</v>
      </c>
      <c r="N131" s="12">
        <v>72.319999999999993</v>
      </c>
      <c r="O131" s="12">
        <v>32.21</v>
      </c>
      <c r="P131" s="12">
        <v>1334</v>
      </c>
      <c r="Q131" s="12">
        <v>77.010000000000005</v>
      </c>
      <c r="R131" s="12">
        <v>25</v>
      </c>
      <c r="S131" s="12">
        <v>1683</v>
      </c>
      <c r="T131" s="12">
        <v>33532</v>
      </c>
      <c r="U131" s="12">
        <v>37012</v>
      </c>
      <c r="V131" s="12">
        <v>249</v>
      </c>
      <c r="W131" s="12">
        <v>476</v>
      </c>
      <c r="X131" s="12">
        <v>4.22</v>
      </c>
      <c r="Y131" s="12">
        <v>5931</v>
      </c>
      <c r="Z131" s="12">
        <v>137055</v>
      </c>
      <c r="AA131" s="12">
        <f t="shared" ref="AA131:AA194" si="2">Y131*P131</f>
        <v>7911954</v>
      </c>
    </row>
    <row r="132" spans="1:27" x14ac:dyDescent="0.35">
      <c r="B132" s="12">
        <v>127</v>
      </c>
      <c r="C132" s="12">
        <v>242186</v>
      </c>
      <c r="D132" s="12">
        <v>975679</v>
      </c>
      <c r="E132" s="12">
        <v>1217865</v>
      </c>
      <c r="F132" s="12">
        <v>13414.3</v>
      </c>
      <c r="G132" s="12">
        <v>39969254</v>
      </c>
      <c r="H132" s="12">
        <v>3.347</v>
      </c>
      <c r="I132" s="12">
        <v>6410994</v>
      </c>
      <c r="J132" s="12">
        <v>28.54</v>
      </c>
      <c r="K132" s="12">
        <v>-80.27</v>
      </c>
      <c r="L132" s="12">
        <v>72.19</v>
      </c>
      <c r="M132" s="12">
        <v>58.47</v>
      </c>
      <c r="N132" s="12">
        <v>72.33</v>
      </c>
      <c r="O132" s="12">
        <v>31.88</v>
      </c>
      <c r="P132" s="12">
        <v>1361</v>
      </c>
      <c r="Q132" s="12">
        <v>76.930000000000007</v>
      </c>
      <c r="R132" s="12">
        <v>24.85</v>
      </c>
      <c r="S132" s="12">
        <v>1711</v>
      </c>
      <c r="T132" s="12">
        <v>34668</v>
      </c>
      <c r="U132" s="12">
        <v>37728</v>
      </c>
      <c r="V132" s="12">
        <v>250.8</v>
      </c>
      <c r="W132" s="12">
        <v>433</v>
      </c>
      <c r="X132" s="12">
        <v>4.29</v>
      </c>
      <c r="Y132" s="12">
        <v>5568</v>
      </c>
      <c r="Z132" s="12">
        <v>127944</v>
      </c>
      <c r="AA132" s="12">
        <f t="shared" si="2"/>
        <v>7578048</v>
      </c>
    </row>
    <row r="133" spans="1:27" x14ac:dyDescent="0.35">
      <c r="B133" s="12">
        <v>128</v>
      </c>
      <c r="C133" s="12">
        <v>242186</v>
      </c>
      <c r="D133" s="12">
        <v>962263</v>
      </c>
      <c r="E133" s="12">
        <v>1204449</v>
      </c>
      <c r="F133" s="12">
        <v>13417.6</v>
      </c>
      <c r="G133" s="12">
        <v>39981134</v>
      </c>
      <c r="H133" s="12">
        <v>3.3849999999999998</v>
      </c>
      <c r="I133" s="12">
        <v>6411717</v>
      </c>
      <c r="J133" s="12">
        <v>28.54</v>
      </c>
      <c r="K133" s="12">
        <v>-80.260000000000005</v>
      </c>
      <c r="L133" s="12">
        <v>72.19</v>
      </c>
      <c r="M133" s="12">
        <v>58.94</v>
      </c>
      <c r="N133" s="12">
        <v>72.33</v>
      </c>
      <c r="O133" s="12">
        <v>31.54</v>
      </c>
      <c r="P133" s="12">
        <v>1389</v>
      </c>
      <c r="Q133" s="12">
        <v>76.849999999999994</v>
      </c>
      <c r="R133" s="12">
        <v>24.7</v>
      </c>
      <c r="S133" s="12">
        <v>1739</v>
      </c>
      <c r="T133" s="12">
        <v>35831</v>
      </c>
      <c r="U133" s="12">
        <v>38452</v>
      </c>
      <c r="V133" s="12">
        <v>252.6</v>
      </c>
      <c r="W133" s="12">
        <v>393</v>
      </c>
      <c r="X133" s="12">
        <v>4.3600000000000003</v>
      </c>
      <c r="Y133" s="12">
        <v>5225</v>
      </c>
      <c r="Z133" s="12">
        <v>119490</v>
      </c>
      <c r="AA133" s="12">
        <f t="shared" si="2"/>
        <v>7257525</v>
      </c>
    </row>
    <row r="134" spans="1:27" x14ac:dyDescent="0.35">
      <c r="B134" s="12">
        <v>129</v>
      </c>
      <c r="C134" s="12">
        <v>242186</v>
      </c>
      <c r="D134" s="12">
        <v>948844</v>
      </c>
      <c r="E134" s="12">
        <v>1191030</v>
      </c>
      <c r="F134" s="12">
        <v>13420.9</v>
      </c>
      <c r="G134" s="12">
        <v>39992832</v>
      </c>
      <c r="H134" s="12">
        <v>3.4239999999999999</v>
      </c>
      <c r="I134" s="12">
        <v>6412448</v>
      </c>
      <c r="J134" s="12">
        <v>28.55</v>
      </c>
      <c r="K134" s="12">
        <v>-80.239999999999995</v>
      </c>
      <c r="L134" s="12">
        <v>72.2</v>
      </c>
      <c r="M134" s="12">
        <v>59.41</v>
      </c>
      <c r="N134" s="12">
        <v>72.34</v>
      </c>
      <c r="O134" s="12">
        <v>31.21</v>
      </c>
      <c r="P134" s="12">
        <v>1418</v>
      </c>
      <c r="Q134" s="12">
        <v>76.78</v>
      </c>
      <c r="R134" s="12">
        <v>24.54</v>
      </c>
      <c r="S134" s="12">
        <v>1768</v>
      </c>
      <c r="T134" s="12">
        <v>37022</v>
      </c>
      <c r="U134" s="12">
        <v>39184</v>
      </c>
      <c r="V134" s="12">
        <v>254.4</v>
      </c>
      <c r="W134" s="12">
        <v>356</v>
      </c>
      <c r="X134" s="12">
        <v>4.43</v>
      </c>
      <c r="Y134" s="12">
        <v>4900</v>
      </c>
      <c r="Z134" s="12">
        <v>111641</v>
      </c>
      <c r="AA134" s="12">
        <f t="shared" si="2"/>
        <v>6948200</v>
      </c>
    </row>
    <row r="135" spans="1:27" x14ac:dyDescent="0.35">
      <c r="B135" s="12">
        <v>130</v>
      </c>
      <c r="C135" s="12">
        <v>242186</v>
      </c>
      <c r="D135" s="12">
        <v>935421</v>
      </c>
      <c r="E135" s="12">
        <v>1177607</v>
      </c>
      <c r="F135" s="12">
        <v>13424.2</v>
      </c>
      <c r="G135" s="12">
        <v>40004365</v>
      </c>
      <c r="H135" s="12">
        <v>3.464</v>
      </c>
      <c r="I135" s="12">
        <v>6413186</v>
      </c>
      <c r="J135" s="12">
        <v>28.55</v>
      </c>
      <c r="K135" s="12">
        <v>-80.23</v>
      </c>
      <c r="L135" s="12">
        <v>72.2</v>
      </c>
      <c r="M135" s="12">
        <v>59.88</v>
      </c>
      <c r="N135" s="12">
        <v>72.34</v>
      </c>
      <c r="O135" s="12">
        <v>30.88</v>
      </c>
      <c r="P135" s="12">
        <v>1446</v>
      </c>
      <c r="Q135" s="12">
        <v>76.709999999999994</v>
      </c>
      <c r="R135" s="12">
        <v>24.38</v>
      </c>
      <c r="S135" s="12">
        <v>1798</v>
      </c>
      <c r="T135" s="12">
        <v>38241</v>
      </c>
      <c r="U135" s="12">
        <v>39923</v>
      </c>
      <c r="V135" s="12">
        <v>256.2</v>
      </c>
      <c r="W135" s="12">
        <v>323</v>
      </c>
      <c r="X135" s="12">
        <v>4.51</v>
      </c>
      <c r="Y135" s="12">
        <v>4594</v>
      </c>
      <c r="Z135" s="12">
        <v>104350</v>
      </c>
      <c r="AA135" s="12">
        <f t="shared" si="2"/>
        <v>6642924</v>
      </c>
    </row>
    <row r="136" spans="1:27" x14ac:dyDescent="0.35">
      <c r="B136" s="12">
        <v>131</v>
      </c>
      <c r="C136" s="12">
        <v>242186</v>
      </c>
      <c r="D136" s="12">
        <v>921995</v>
      </c>
      <c r="E136" s="12">
        <v>1164181</v>
      </c>
      <c r="F136" s="12">
        <v>13427.6</v>
      </c>
      <c r="G136" s="12">
        <v>40015751</v>
      </c>
      <c r="H136" s="12">
        <v>3.5049999999999999</v>
      </c>
      <c r="I136" s="12">
        <v>6413932</v>
      </c>
      <c r="J136" s="12">
        <v>28.55</v>
      </c>
      <c r="K136" s="12">
        <v>-80.22</v>
      </c>
      <c r="L136" s="12">
        <v>72.209999999999994</v>
      </c>
      <c r="M136" s="12">
        <v>60.35</v>
      </c>
      <c r="N136" s="12">
        <v>72.349999999999994</v>
      </c>
      <c r="O136" s="12">
        <v>30.55</v>
      </c>
      <c r="P136" s="12">
        <v>1475</v>
      </c>
      <c r="Q136" s="12">
        <v>76.63</v>
      </c>
      <c r="R136" s="12">
        <v>24.23</v>
      </c>
      <c r="S136" s="12">
        <v>1828</v>
      </c>
      <c r="T136" s="12">
        <v>39489</v>
      </c>
      <c r="U136" s="12">
        <v>40670</v>
      </c>
      <c r="V136" s="12">
        <v>258.10000000000002</v>
      </c>
      <c r="W136" s="12">
        <v>293</v>
      </c>
      <c r="X136" s="12">
        <v>4.58</v>
      </c>
      <c r="Y136" s="12">
        <v>4303</v>
      </c>
      <c r="Z136" s="12">
        <v>97529</v>
      </c>
      <c r="AA136" s="12">
        <f t="shared" si="2"/>
        <v>6346925</v>
      </c>
    </row>
    <row r="137" spans="1:27" x14ac:dyDescent="0.35">
      <c r="B137" s="12">
        <v>132</v>
      </c>
      <c r="C137" s="12">
        <v>242186</v>
      </c>
      <c r="D137" s="12">
        <v>908566</v>
      </c>
      <c r="E137" s="12">
        <v>1150752</v>
      </c>
      <c r="F137" s="12">
        <v>13430.9</v>
      </c>
      <c r="G137" s="12">
        <v>40026996</v>
      </c>
      <c r="H137" s="12">
        <v>3.5470000000000002</v>
      </c>
      <c r="I137" s="12">
        <v>6414686</v>
      </c>
      <c r="J137" s="12">
        <v>28.56</v>
      </c>
      <c r="K137" s="12">
        <v>-80.209999999999994</v>
      </c>
      <c r="L137" s="12">
        <v>72.22</v>
      </c>
      <c r="M137" s="12">
        <v>60.82</v>
      </c>
      <c r="N137" s="12">
        <v>72.349999999999994</v>
      </c>
      <c r="O137" s="12">
        <v>30.23</v>
      </c>
      <c r="P137" s="12">
        <v>1505</v>
      </c>
      <c r="Q137" s="12">
        <v>76.56</v>
      </c>
      <c r="R137" s="12">
        <v>24.07</v>
      </c>
      <c r="S137" s="12">
        <v>1858</v>
      </c>
      <c r="T137" s="12">
        <v>40766</v>
      </c>
      <c r="U137" s="12">
        <v>41425</v>
      </c>
      <c r="V137" s="12">
        <v>259.89999999999998</v>
      </c>
      <c r="W137" s="12">
        <v>265</v>
      </c>
      <c r="X137" s="12">
        <v>4.66</v>
      </c>
      <c r="Y137" s="12">
        <v>4029</v>
      </c>
      <c r="Z137" s="12">
        <v>91194</v>
      </c>
      <c r="AA137" s="12">
        <f t="shared" si="2"/>
        <v>6063645</v>
      </c>
    </row>
    <row r="138" spans="1:27" x14ac:dyDescent="0.35">
      <c r="B138" s="12">
        <v>133</v>
      </c>
      <c r="C138" s="12">
        <v>242186</v>
      </c>
      <c r="D138" s="12">
        <v>895133</v>
      </c>
      <c r="E138" s="12">
        <v>1137320</v>
      </c>
      <c r="F138" s="12">
        <v>13434.2</v>
      </c>
      <c r="G138" s="12">
        <v>40038116</v>
      </c>
      <c r="H138" s="12">
        <v>3.59</v>
      </c>
      <c r="I138" s="12">
        <v>6415447</v>
      </c>
      <c r="J138" s="12">
        <v>28.56</v>
      </c>
      <c r="K138" s="12">
        <v>-80.19</v>
      </c>
      <c r="L138" s="12">
        <v>72.22</v>
      </c>
      <c r="M138" s="12">
        <v>61.29</v>
      </c>
      <c r="N138" s="12">
        <v>72.36</v>
      </c>
      <c r="O138" s="12">
        <v>29.91</v>
      </c>
      <c r="P138" s="12">
        <v>1535</v>
      </c>
      <c r="Q138" s="12">
        <v>76.5</v>
      </c>
      <c r="R138" s="12">
        <v>23.9</v>
      </c>
      <c r="S138" s="12">
        <v>1889</v>
      </c>
      <c r="T138" s="12">
        <v>42073</v>
      </c>
      <c r="U138" s="12">
        <v>42188</v>
      </c>
      <c r="V138" s="12">
        <v>261.8</v>
      </c>
      <c r="W138" s="12">
        <v>241</v>
      </c>
      <c r="X138" s="12">
        <v>4.7300000000000004</v>
      </c>
      <c r="Y138" s="12">
        <v>3771</v>
      </c>
      <c r="Z138" s="12">
        <v>85267</v>
      </c>
      <c r="AA138" s="12">
        <f t="shared" si="2"/>
        <v>5788485</v>
      </c>
    </row>
    <row r="139" spans="1:27" x14ac:dyDescent="0.35">
      <c r="B139" s="12">
        <v>134</v>
      </c>
      <c r="C139" s="12">
        <v>242186</v>
      </c>
      <c r="D139" s="12">
        <v>881698</v>
      </c>
      <c r="E139" s="12">
        <v>1123884</v>
      </c>
      <c r="F139" s="12">
        <v>13437.5</v>
      </c>
      <c r="G139" s="12">
        <v>40049122</v>
      </c>
      <c r="H139" s="12">
        <v>3.6339999999999999</v>
      </c>
      <c r="I139" s="12">
        <v>6416216</v>
      </c>
      <c r="J139" s="12">
        <v>28.57</v>
      </c>
      <c r="K139" s="12">
        <v>-80.180000000000007</v>
      </c>
      <c r="L139" s="12">
        <v>72.23</v>
      </c>
      <c r="M139" s="12">
        <v>61.76</v>
      </c>
      <c r="N139" s="12">
        <v>72.37</v>
      </c>
      <c r="O139" s="12">
        <v>29.59</v>
      </c>
      <c r="P139" s="12">
        <v>1566</v>
      </c>
      <c r="Q139" s="12">
        <v>76.430000000000007</v>
      </c>
      <c r="R139" s="12">
        <v>23.74</v>
      </c>
      <c r="S139" s="12">
        <v>1920</v>
      </c>
      <c r="T139" s="12">
        <v>43410</v>
      </c>
      <c r="U139" s="12">
        <v>42958</v>
      </c>
      <c r="V139" s="12">
        <v>263</v>
      </c>
      <c r="W139" s="12">
        <v>218</v>
      </c>
      <c r="X139" s="12">
        <v>4.8099999999999996</v>
      </c>
      <c r="Y139" s="12">
        <v>3537</v>
      </c>
      <c r="Z139" s="12">
        <v>79922</v>
      </c>
      <c r="AA139" s="12">
        <f t="shared" si="2"/>
        <v>5538942</v>
      </c>
    </row>
    <row r="140" spans="1:27" x14ac:dyDescent="0.35">
      <c r="B140" s="12">
        <v>135</v>
      </c>
      <c r="C140" s="12">
        <v>242186</v>
      </c>
      <c r="D140" s="12">
        <v>868259</v>
      </c>
      <c r="E140" s="12">
        <v>1110445</v>
      </c>
      <c r="F140" s="12">
        <v>13440.8</v>
      </c>
      <c r="G140" s="12">
        <v>40060025</v>
      </c>
      <c r="H140" s="12">
        <v>3.6789999999999998</v>
      </c>
      <c r="I140" s="12">
        <v>6416993</v>
      </c>
      <c r="J140" s="12">
        <v>28.57</v>
      </c>
      <c r="K140" s="12">
        <v>-80.17</v>
      </c>
      <c r="L140" s="12">
        <v>72.239999999999995</v>
      </c>
      <c r="M140" s="12">
        <v>62.23</v>
      </c>
      <c r="N140" s="12">
        <v>72.37</v>
      </c>
      <c r="O140" s="12">
        <v>29.27</v>
      </c>
      <c r="P140" s="12">
        <v>1597</v>
      </c>
      <c r="Q140" s="12">
        <v>76.36</v>
      </c>
      <c r="R140" s="12">
        <v>23.57</v>
      </c>
      <c r="S140" s="12">
        <v>1952</v>
      </c>
      <c r="T140" s="12">
        <v>44778</v>
      </c>
      <c r="U140" s="12">
        <v>43736</v>
      </c>
      <c r="V140" s="12">
        <v>264.10000000000002</v>
      </c>
      <c r="W140" s="12">
        <v>197</v>
      </c>
      <c r="X140" s="12">
        <v>4.9000000000000004</v>
      </c>
      <c r="Y140" s="12">
        <v>3317</v>
      </c>
      <c r="Z140" s="12">
        <v>74936</v>
      </c>
      <c r="AA140" s="12">
        <f t="shared" si="2"/>
        <v>5297249</v>
      </c>
    </row>
    <row r="141" spans="1:27" x14ac:dyDescent="0.35">
      <c r="A141" s="11" t="s">
        <v>70</v>
      </c>
      <c r="B141" s="12">
        <v>135.19999999999999</v>
      </c>
      <c r="C141" s="12">
        <v>242186</v>
      </c>
      <c r="D141" s="12">
        <v>865570</v>
      </c>
      <c r="E141" s="12">
        <v>1107756</v>
      </c>
      <c r="F141" s="12">
        <v>13441.5</v>
      </c>
      <c r="G141" s="12">
        <v>40064144</v>
      </c>
      <c r="H141" s="12">
        <v>3.6880000000000002</v>
      </c>
      <c r="I141" s="12">
        <v>6417149</v>
      </c>
      <c r="J141" s="12">
        <v>28.57</v>
      </c>
      <c r="K141" s="12">
        <v>-80.17</v>
      </c>
      <c r="L141" s="12">
        <v>72.239999999999995</v>
      </c>
      <c r="M141" s="12">
        <v>62.29</v>
      </c>
      <c r="N141" s="12">
        <v>72.37</v>
      </c>
      <c r="O141" s="12">
        <v>29.2</v>
      </c>
      <c r="P141" s="12">
        <v>1603</v>
      </c>
      <c r="Q141" s="12">
        <v>76.349999999999994</v>
      </c>
      <c r="R141" s="12">
        <v>23.54</v>
      </c>
      <c r="S141" s="12">
        <v>1958</v>
      </c>
      <c r="T141" s="12">
        <v>45057</v>
      </c>
      <c r="U141" s="12">
        <v>43893</v>
      </c>
      <c r="V141" s="12">
        <v>264.3</v>
      </c>
      <c r="W141" s="12">
        <v>193</v>
      </c>
      <c r="X141" s="12">
        <v>4.92</v>
      </c>
      <c r="Y141" s="12">
        <v>3274</v>
      </c>
      <c r="Z141" s="12">
        <v>73977</v>
      </c>
      <c r="AA141" s="12">
        <f t="shared" si="2"/>
        <v>5248222</v>
      </c>
    </row>
    <row r="142" spans="1:27" x14ac:dyDescent="0.35">
      <c r="B142" s="12">
        <v>136</v>
      </c>
      <c r="C142" s="12">
        <v>242186</v>
      </c>
      <c r="D142" s="12">
        <v>856997</v>
      </c>
      <c r="E142" s="12">
        <v>1099183</v>
      </c>
      <c r="F142" s="12">
        <v>10716.8</v>
      </c>
      <c r="G142" s="12">
        <v>31942035</v>
      </c>
      <c r="H142" s="12">
        <v>2.9630000000000001</v>
      </c>
      <c r="I142" s="12">
        <v>6417777</v>
      </c>
      <c r="J142" s="12">
        <v>28.57</v>
      </c>
      <c r="K142" s="12">
        <v>-80.150000000000006</v>
      </c>
      <c r="L142" s="12">
        <v>72.239999999999995</v>
      </c>
      <c r="M142" s="12">
        <v>62.53</v>
      </c>
      <c r="N142" s="12">
        <v>72.38</v>
      </c>
      <c r="O142" s="12">
        <v>28.96</v>
      </c>
      <c r="P142" s="12">
        <v>1623</v>
      </c>
      <c r="Q142" s="12">
        <v>76.31</v>
      </c>
      <c r="R142" s="12">
        <v>23.4</v>
      </c>
      <c r="S142" s="12">
        <v>1978</v>
      </c>
      <c r="T142" s="12">
        <v>46175</v>
      </c>
      <c r="U142" s="12">
        <v>44521</v>
      </c>
      <c r="V142" s="12">
        <v>265.2</v>
      </c>
      <c r="W142" s="12">
        <v>179</v>
      </c>
      <c r="X142" s="12">
        <v>4.97</v>
      </c>
      <c r="Y142" s="12">
        <v>3088</v>
      </c>
      <c r="Z142" s="12">
        <v>69763</v>
      </c>
      <c r="AA142" s="12">
        <f t="shared" si="2"/>
        <v>5011824</v>
      </c>
    </row>
    <row r="143" spans="1:27" x14ac:dyDescent="0.35">
      <c r="B143" s="12">
        <v>137</v>
      </c>
      <c r="C143" s="12">
        <v>242186</v>
      </c>
      <c r="D143" s="12">
        <v>846280</v>
      </c>
      <c r="E143" s="12">
        <v>1088466</v>
      </c>
      <c r="F143" s="12">
        <v>10716.8</v>
      </c>
      <c r="G143" s="12">
        <v>31942719</v>
      </c>
      <c r="H143" s="12">
        <v>2.9929999999999999</v>
      </c>
      <c r="I143" s="12">
        <v>6418564</v>
      </c>
      <c r="J143" s="12">
        <v>28.58</v>
      </c>
      <c r="K143" s="12">
        <v>-80.14</v>
      </c>
      <c r="L143" s="12">
        <v>72.25</v>
      </c>
      <c r="M143" s="12">
        <v>62.82</v>
      </c>
      <c r="N143" s="12">
        <v>72.39</v>
      </c>
      <c r="O143" s="12">
        <v>28.66</v>
      </c>
      <c r="P143" s="12">
        <v>1647</v>
      </c>
      <c r="Q143" s="12">
        <v>76.260000000000005</v>
      </c>
      <c r="R143" s="12">
        <v>23.22</v>
      </c>
      <c r="S143" s="12">
        <v>2004</v>
      </c>
      <c r="T143" s="12">
        <v>47598</v>
      </c>
      <c r="U143" s="12">
        <v>45310</v>
      </c>
      <c r="V143" s="12">
        <v>266.2</v>
      </c>
      <c r="W143" s="12">
        <v>162</v>
      </c>
      <c r="X143" s="12">
        <v>5.03</v>
      </c>
      <c r="Y143" s="12">
        <v>2868</v>
      </c>
      <c r="Z143" s="12">
        <v>64796</v>
      </c>
      <c r="AA143" s="12">
        <f t="shared" si="2"/>
        <v>4723596</v>
      </c>
    </row>
    <row r="144" spans="1:27" x14ac:dyDescent="0.35">
      <c r="B144" s="12">
        <v>138</v>
      </c>
      <c r="C144" s="12">
        <v>242186</v>
      </c>
      <c r="D144" s="12">
        <v>835563</v>
      </c>
      <c r="E144" s="12">
        <v>1077749</v>
      </c>
      <c r="F144" s="12">
        <v>10716.8</v>
      </c>
      <c r="G144" s="12">
        <v>31943339</v>
      </c>
      <c r="H144" s="12">
        <v>3.0219999999999998</v>
      </c>
      <c r="I144" s="12">
        <v>6419356</v>
      </c>
      <c r="J144" s="12">
        <v>28.58</v>
      </c>
      <c r="K144" s="12">
        <v>-80.13</v>
      </c>
      <c r="L144" s="12">
        <v>72.260000000000005</v>
      </c>
      <c r="M144" s="12">
        <v>63.12</v>
      </c>
      <c r="N144" s="12">
        <v>72.400000000000006</v>
      </c>
      <c r="O144" s="12">
        <v>28.36</v>
      </c>
      <c r="P144" s="12">
        <v>1672</v>
      </c>
      <c r="Q144" s="12">
        <v>76.209999999999994</v>
      </c>
      <c r="R144" s="12">
        <v>23.04</v>
      </c>
      <c r="S144" s="12">
        <v>2029</v>
      </c>
      <c r="T144" s="12">
        <v>49045</v>
      </c>
      <c r="U144" s="12">
        <v>46103</v>
      </c>
      <c r="V144" s="12">
        <v>267.3</v>
      </c>
      <c r="W144" s="12">
        <v>146</v>
      </c>
      <c r="X144" s="12">
        <v>5.0999999999999996</v>
      </c>
      <c r="Y144" s="12">
        <v>2663</v>
      </c>
      <c r="Z144" s="12">
        <v>60198</v>
      </c>
      <c r="AA144" s="12">
        <f t="shared" si="2"/>
        <v>4452536</v>
      </c>
    </row>
    <row r="145" spans="2:27" x14ac:dyDescent="0.35">
      <c r="B145" s="12">
        <v>139</v>
      </c>
      <c r="C145" s="12">
        <v>242186</v>
      </c>
      <c r="D145" s="12">
        <v>824846</v>
      </c>
      <c r="E145" s="12">
        <v>1067032</v>
      </c>
      <c r="F145" s="12">
        <v>10716.8</v>
      </c>
      <c r="G145" s="12">
        <v>31943901</v>
      </c>
      <c r="H145" s="12">
        <v>3.0529999999999999</v>
      </c>
      <c r="I145" s="12">
        <v>6420152</v>
      </c>
      <c r="J145" s="12">
        <v>28.58</v>
      </c>
      <c r="K145" s="12">
        <v>-80.11</v>
      </c>
      <c r="L145" s="12">
        <v>72.27</v>
      </c>
      <c r="M145" s="12">
        <v>63.42</v>
      </c>
      <c r="N145" s="12">
        <v>72.400000000000006</v>
      </c>
      <c r="O145" s="12">
        <v>28.06</v>
      </c>
      <c r="P145" s="12">
        <v>1697</v>
      </c>
      <c r="Q145" s="12">
        <v>76.17</v>
      </c>
      <c r="R145" s="12">
        <v>22.86</v>
      </c>
      <c r="S145" s="12">
        <v>2055</v>
      </c>
      <c r="T145" s="12">
        <v>50519</v>
      </c>
      <c r="U145" s="12">
        <v>46900</v>
      </c>
      <c r="V145" s="12">
        <v>268.39999999999998</v>
      </c>
      <c r="W145" s="12">
        <v>132</v>
      </c>
      <c r="X145" s="12">
        <v>5.17</v>
      </c>
      <c r="Y145" s="12">
        <v>2472</v>
      </c>
      <c r="Z145" s="12">
        <v>55940</v>
      </c>
      <c r="AA145" s="12">
        <f t="shared" si="2"/>
        <v>4194984</v>
      </c>
    </row>
    <row r="146" spans="2:27" x14ac:dyDescent="0.35">
      <c r="B146" s="12">
        <v>140</v>
      </c>
      <c r="C146" s="12">
        <v>242186</v>
      </c>
      <c r="D146" s="12">
        <v>814130</v>
      </c>
      <c r="E146" s="12">
        <v>1056316</v>
      </c>
      <c r="F146" s="12">
        <v>10716.8</v>
      </c>
      <c r="G146" s="12">
        <v>31944410</v>
      </c>
      <c r="H146" s="12">
        <v>3.0840000000000001</v>
      </c>
      <c r="I146" s="12">
        <v>6420953</v>
      </c>
      <c r="J146" s="12">
        <v>28.59</v>
      </c>
      <c r="K146" s="12">
        <v>-80.099999999999994</v>
      </c>
      <c r="L146" s="12">
        <v>72.27</v>
      </c>
      <c r="M146" s="12">
        <v>63.72</v>
      </c>
      <c r="N146" s="12">
        <v>72.41</v>
      </c>
      <c r="O146" s="12">
        <v>27.77</v>
      </c>
      <c r="P146" s="12">
        <v>1723</v>
      </c>
      <c r="Q146" s="12">
        <v>76.12</v>
      </c>
      <c r="R146" s="12">
        <v>22.69</v>
      </c>
      <c r="S146" s="12">
        <v>2081</v>
      </c>
      <c r="T146" s="12">
        <v>52019</v>
      </c>
      <c r="U146" s="12">
        <v>47702</v>
      </c>
      <c r="V146" s="12">
        <v>269.2</v>
      </c>
      <c r="W146" s="12">
        <v>120</v>
      </c>
      <c r="X146" s="12">
        <v>5.24</v>
      </c>
      <c r="Y146" s="12">
        <v>2298</v>
      </c>
      <c r="Z146" s="12">
        <v>52068</v>
      </c>
      <c r="AA146" s="12">
        <f t="shared" si="2"/>
        <v>3959454</v>
      </c>
    </row>
    <row r="147" spans="2:27" x14ac:dyDescent="0.35">
      <c r="B147" s="12">
        <v>141</v>
      </c>
      <c r="C147" s="12">
        <v>242186</v>
      </c>
      <c r="D147" s="12">
        <v>803413</v>
      </c>
      <c r="E147" s="12">
        <v>1045599</v>
      </c>
      <c r="F147" s="12">
        <v>10716.8</v>
      </c>
      <c r="G147" s="12">
        <v>31944873</v>
      </c>
      <c r="H147" s="12">
        <v>3.1150000000000002</v>
      </c>
      <c r="I147" s="12">
        <v>6421758</v>
      </c>
      <c r="J147" s="12">
        <v>28.59</v>
      </c>
      <c r="K147" s="12">
        <v>-80.08</v>
      </c>
      <c r="L147" s="12">
        <v>72.28</v>
      </c>
      <c r="M147" s="12">
        <v>64.010000000000005</v>
      </c>
      <c r="N147" s="12">
        <v>72.42</v>
      </c>
      <c r="O147" s="12">
        <v>27.48</v>
      </c>
      <c r="P147" s="12">
        <v>1748</v>
      </c>
      <c r="Q147" s="12">
        <v>76.08</v>
      </c>
      <c r="R147" s="12">
        <v>22.51</v>
      </c>
      <c r="S147" s="12">
        <v>2108</v>
      </c>
      <c r="T147" s="12">
        <v>53545</v>
      </c>
      <c r="U147" s="12">
        <v>48508</v>
      </c>
      <c r="V147" s="12">
        <v>269.2</v>
      </c>
      <c r="W147" s="12">
        <v>108</v>
      </c>
      <c r="X147" s="12">
        <v>5.31</v>
      </c>
      <c r="Y147" s="12">
        <v>2140</v>
      </c>
      <c r="Z147" s="12">
        <v>48612</v>
      </c>
      <c r="AA147" s="12">
        <f t="shared" si="2"/>
        <v>3740720</v>
      </c>
    </row>
    <row r="148" spans="2:27" x14ac:dyDescent="0.35">
      <c r="B148" s="12">
        <v>142</v>
      </c>
      <c r="C148" s="12">
        <v>242186</v>
      </c>
      <c r="D148" s="12">
        <v>792696</v>
      </c>
      <c r="E148" s="12">
        <v>1034882</v>
      </c>
      <c r="F148" s="12">
        <v>10716.8</v>
      </c>
      <c r="G148" s="12">
        <v>31945293</v>
      </c>
      <c r="H148" s="12">
        <v>3.1480000000000001</v>
      </c>
      <c r="I148" s="12">
        <v>6422567</v>
      </c>
      <c r="J148" s="12">
        <v>28.6</v>
      </c>
      <c r="K148" s="12">
        <v>-80.069999999999993</v>
      </c>
      <c r="L148" s="12">
        <v>72.290000000000006</v>
      </c>
      <c r="M148" s="12">
        <v>64.31</v>
      </c>
      <c r="N148" s="12">
        <v>72.430000000000007</v>
      </c>
      <c r="O148" s="12">
        <v>27.2</v>
      </c>
      <c r="P148" s="12">
        <v>1775</v>
      </c>
      <c r="Q148" s="12">
        <v>76.03</v>
      </c>
      <c r="R148" s="12">
        <v>22.34</v>
      </c>
      <c r="S148" s="12">
        <v>2134</v>
      </c>
      <c r="T148" s="12">
        <v>55098</v>
      </c>
      <c r="U148" s="12">
        <v>49318</v>
      </c>
      <c r="V148" s="12">
        <v>269.2</v>
      </c>
      <c r="W148" s="12">
        <v>98</v>
      </c>
      <c r="X148" s="12">
        <v>5.39</v>
      </c>
      <c r="Y148" s="12">
        <v>1993</v>
      </c>
      <c r="Z148" s="12">
        <v>45391</v>
      </c>
      <c r="AA148" s="12">
        <f t="shared" si="2"/>
        <v>3537575</v>
      </c>
    </row>
    <row r="149" spans="2:27" x14ac:dyDescent="0.35">
      <c r="B149" s="12">
        <v>143</v>
      </c>
      <c r="C149" s="12">
        <v>242186</v>
      </c>
      <c r="D149" s="12">
        <v>781979</v>
      </c>
      <c r="E149" s="12">
        <v>1024165</v>
      </c>
      <c r="F149" s="12">
        <v>10716.8</v>
      </c>
      <c r="G149" s="12">
        <v>31945675</v>
      </c>
      <c r="H149" s="12">
        <v>3.181</v>
      </c>
      <c r="I149" s="12">
        <v>6423380</v>
      </c>
      <c r="J149" s="12">
        <v>28.6</v>
      </c>
      <c r="K149" s="12">
        <v>-80.05</v>
      </c>
      <c r="L149" s="12">
        <v>72.3</v>
      </c>
      <c r="M149" s="12">
        <v>64.61</v>
      </c>
      <c r="N149" s="12">
        <v>72.44</v>
      </c>
      <c r="O149" s="12">
        <v>26.92</v>
      </c>
      <c r="P149" s="12">
        <v>1801</v>
      </c>
      <c r="Q149" s="12">
        <v>75.989999999999995</v>
      </c>
      <c r="R149" s="12">
        <v>22.16</v>
      </c>
      <c r="S149" s="12">
        <v>2162</v>
      </c>
      <c r="T149" s="12">
        <v>56678</v>
      </c>
      <c r="U149" s="12">
        <v>50133</v>
      </c>
      <c r="V149" s="12">
        <v>269.2</v>
      </c>
      <c r="W149" s="12">
        <v>88</v>
      </c>
      <c r="X149" s="12">
        <v>5.48</v>
      </c>
      <c r="Y149" s="12">
        <v>1854</v>
      </c>
      <c r="Z149" s="12">
        <v>42385</v>
      </c>
      <c r="AA149" s="12">
        <f t="shared" si="2"/>
        <v>3339054</v>
      </c>
    </row>
    <row r="150" spans="2:27" x14ac:dyDescent="0.35">
      <c r="B150" s="12">
        <v>144</v>
      </c>
      <c r="C150" s="12">
        <v>242186</v>
      </c>
      <c r="D150" s="12">
        <v>771262</v>
      </c>
      <c r="E150" s="12">
        <v>1013448</v>
      </c>
      <c r="F150" s="12">
        <v>10716.8</v>
      </c>
      <c r="G150" s="12">
        <v>31946022</v>
      </c>
      <c r="H150" s="12">
        <v>3.214</v>
      </c>
      <c r="I150" s="12">
        <v>6424198</v>
      </c>
      <c r="J150" s="12">
        <v>28.61</v>
      </c>
      <c r="K150" s="12">
        <v>-80.040000000000006</v>
      </c>
      <c r="L150" s="12">
        <v>72.31</v>
      </c>
      <c r="M150" s="12">
        <v>64.900000000000006</v>
      </c>
      <c r="N150" s="12">
        <v>72.44</v>
      </c>
      <c r="O150" s="12">
        <v>26.64</v>
      </c>
      <c r="P150" s="12">
        <v>1828</v>
      </c>
      <c r="Q150" s="12">
        <v>75.95</v>
      </c>
      <c r="R150" s="12">
        <v>21.99</v>
      </c>
      <c r="S150" s="12">
        <v>2189</v>
      </c>
      <c r="T150" s="12">
        <v>58285</v>
      </c>
      <c r="U150" s="12">
        <v>50952</v>
      </c>
      <c r="V150" s="12">
        <v>268.60000000000002</v>
      </c>
      <c r="W150" s="12">
        <v>80</v>
      </c>
      <c r="X150" s="12">
        <v>5.56</v>
      </c>
      <c r="Y150" s="12">
        <v>1728</v>
      </c>
      <c r="Z150" s="12">
        <v>39673</v>
      </c>
      <c r="AA150" s="12">
        <f t="shared" si="2"/>
        <v>3158784</v>
      </c>
    </row>
    <row r="151" spans="2:27" x14ac:dyDescent="0.35">
      <c r="B151" s="12">
        <v>145</v>
      </c>
      <c r="C151" s="12">
        <v>242186</v>
      </c>
      <c r="D151" s="12">
        <v>760545</v>
      </c>
      <c r="E151" s="12">
        <v>1002731</v>
      </c>
      <c r="F151" s="12">
        <v>10716.8</v>
      </c>
      <c r="G151" s="12">
        <v>31946337</v>
      </c>
      <c r="H151" s="12">
        <v>3.2490000000000001</v>
      </c>
      <c r="I151" s="12">
        <v>6425020</v>
      </c>
      <c r="J151" s="12">
        <v>28.61</v>
      </c>
      <c r="K151" s="12">
        <v>-80.02</v>
      </c>
      <c r="L151" s="12">
        <v>72.319999999999993</v>
      </c>
      <c r="M151" s="12">
        <v>65.2</v>
      </c>
      <c r="N151" s="12">
        <v>72.45</v>
      </c>
      <c r="O151" s="12">
        <v>26.37</v>
      </c>
      <c r="P151" s="12">
        <v>1856</v>
      </c>
      <c r="Q151" s="12">
        <v>75.91</v>
      </c>
      <c r="R151" s="12">
        <v>21.82</v>
      </c>
      <c r="S151" s="12">
        <v>2217</v>
      </c>
      <c r="T151" s="12">
        <v>59920</v>
      </c>
      <c r="U151" s="12">
        <v>51776</v>
      </c>
      <c r="V151" s="12">
        <v>267.60000000000002</v>
      </c>
      <c r="W151" s="12">
        <v>72</v>
      </c>
      <c r="X151" s="12">
        <v>5.66</v>
      </c>
      <c r="Y151" s="12">
        <v>1612</v>
      </c>
      <c r="Z151" s="12">
        <v>37196</v>
      </c>
      <c r="AA151" s="12">
        <f t="shared" si="2"/>
        <v>2991872</v>
      </c>
    </row>
    <row r="152" spans="2:27" x14ac:dyDescent="0.35">
      <c r="B152" s="12">
        <v>146</v>
      </c>
      <c r="C152" s="12">
        <v>242186</v>
      </c>
      <c r="D152" s="12">
        <v>749829</v>
      </c>
      <c r="E152" s="12">
        <v>992015</v>
      </c>
      <c r="F152" s="12">
        <v>10716.8</v>
      </c>
      <c r="G152" s="12">
        <v>31946623</v>
      </c>
      <c r="H152" s="12">
        <v>3.2839999999999998</v>
      </c>
      <c r="I152" s="12">
        <v>6425846</v>
      </c>
      <c r="J152" s="12">
        <v>28.61</v>
      </c>
      <c r="K152" s="12">
        <v>-80</v>
      </c>
      <c r="L152" s="12">
        <v>72.319999999999993</v>
      </c>
      <c r="M152" s="12">
        <v>65.5</v>
      </c>
      <c r="N152" s="12">
        <v>72.459999999999994</v>
      </c>
      <c r="O152" s="12">
        <v>26.1</v>
      </c>
      <c r="P152" s="12">
        <v>1883</v>
      </c>
      <c r="Q152" s="12">
        <v>75.87</v>
      </c>
      <c r="R152" s="12">
        <v>21.65</v>
      </c>
      <c r="S152" s="12">
        <v>2246</v>
      </c>
      <c r="T152" s="12">
        <v>61583</v>
      </c>
      <c r="U152" s="12">
        <v>52603</v>
      </c>
      <c r="V152" s="12">
        <v>266.60000000000002</v>
      </c>
      <c r="W152" s="12">
        <v>65</v>
      </c>
      <c r="X152" s="12">
        <v>5.75</v>
      </c>
      <c r="Y152" s="12">
        <v>1502</v>
      </c>
      <c r="Z152" s="12">
        <v>34871</v>
      </c>
      <c r="AA152" s="12">
        <f t="shared" si="2"/>
        <v>2828266</v>
      </c>
    </row>
    <row r="153" spans="2:27" x14ac:dyDescent="0.35">
      <c r="B153" s="12">
        <v>147</v>
      </c>
      <c r="C153" s="12">
        <v>242186</v>
      </c>
      <c r="D153" s="12">
        <v>739112</v>
      </c>
      <c r="E153" s="12">
        <v>981298</v>
      </c>
      <c r="F153" s="12">
        <v>10716.8</v>
      </c>
      <c r="G153" s="12">
        <v>31946883</v>
      </c>
      <c r="H153" s="12">
        <v>3.32</v>
      </c>
      <c r="I153" s="12">
        <v>6426677</v>
      </c>
      <c r="J153" s="12">
        <v>28.62</v>
      </c>
      <c r="K153" s="12">
        <v>-79.989999999999995</v>
      </c>
      <c r="L153" s="12">
        <v>72.33</v>
      </c>
      <c r="M153" s="12">
        <v>65.790000000000006</v>
      </c>
      <c r="N153" s="12">
        <v>72.47</v>
      </c>
      <c r="O153" s="12">
        <v>25.83</v>
      </c>
      <c r="P153" s="12">
        <v>1911</v>
      </c>
      <c r="Q153" s="12">
        <v>75.83</v>
      </c>
      <c r="R153" s="12">
        <v>21.48</v>
      </c>
      <c r="S153" s="12">
        <v>2274</v>
      </c>
      <c r="T153" s="12">
        <v>63275</v>
      </c>
      <c r="U153" s="12">
        <v>53435</v>
      </c>
      <c r="V153" s="12">
        <v>265.60000000000002</v>
      </c>
      <c r="W153" s="12">
        <v>58</v>
      </c>
      <c r="X153" s="12">
        <v>5.85</v>
      </c>
      <c r="Y153" s="12">
        <v>1398</v>
      </c>
      <c r="Z153" s="12">
        <v>32685</v>
      </c>
      <c r="AA153" s="12">
        <f t="shared" si="2"/>
        <v>2671578</v>
      </c>
    </row>
    <row r="154" spans="2:27" x14ac:dyDescent="0.35">
      <c r="B154" s="12">
        <v>148</v>
      </c>
      <c r="C154" s="12">
        <v>242186</v>
      </c>
      <c r="D154" s="12">
        <v>728395</v>
      </c>
      <c r="E154" s="12">
        <v>970581</v>
      </c>
      <c r="F154" s="12">
        <v>10716.8</v>
      </c>
      <c r="G154" s="12">
        <v>31947120</v>
      </c>
      <c r="H154" s="12">
        <v>3.3559999999999999</v>
      </c>
      <c r="I154" s="12">
        <v>6427512</v>
      </c>
      <c r="J154" s="12">
        <v>28.62</v>
      </c>
      <c r="K154" s="12">
        <v>-79.97</v>
      </c>
      <c r="L154" s="12">
        <v>72.34</v>
      </c>
      <c r="M154" s="12">
        <v>66.09</v>
      </c>
      <c r="N154" s="12">
        <v>72.48</v>
      </c>
      <c r="O154" s="12">
        <v>25.57</v>
      </c>
      <c r="P154" s="12">
        <v>1940</v>
      </c>
      <c r="Q154" s="12">
        <v>75.790000000000006</v>
      </c>
      <c r="R154" s="12">
        <v>21.32</v>
      </c>
      <c r="S154" s="12">
        <v>2303</v>
      </c>
      <c r="T154" s="12">
        <v>64995</v>
      </c>
      <c r="U154" s="12">
        <v>54272</v>
      </c>
      <c r="V154" s="12">
        <v>264.7</v>
      </c>
      <c r="W154" s="12">
        <v>53</v>
      </c>
      <c r="X154" s="12">
        <v>5.95</v>
      </c>
      <c r="Y154" s="12">
        <v>1300</v>
      </c>
      <c r="Z154" s="12">
        <v>30626</v>
      </c>
      <c r="AA154" s="12">
        <f t="shared" si="2"/>
        <v>2522000</v>
      </c>
    </row>
    <row r="155" spans="2:27" x14ac:dyDescent="0.35">
      <c r="B155" s="12">
        <v>149</v>
      </c>
      <c r="C155" s="12">
        <v>242186</v>
      </c>
      <c r="D155" s="12">
        <v>717678</v>
      </c>
      <c r="E155" s="12">
        <v>959864</v>
      </c>
      <c r="F155" s="12">
        <v>10716.8</v>
      </c>
      <c r="G155" s="12">
        <v>31947335</v>
      </c>
      <c r="H155" s="12">
        <v>3.3940000000000001</v>
      </c>
      <c r="I155" s="12">
        <v>6428351</v>
      </c>
      <c r="J155" s="12">
        <v>28.63</v>
      </c>
      <c r="K155" s="12">
        <v>-79.95</v>
      </c>
      <c r="L155" s="12">
        <v>72.349999999999994</v>
      </c>
      <c r="M155" s="12">
        <v>66.39</v>
      </c>
      <c r="N155" s="12">
        <v>72.489999999999995</v>
      </c>
      <c r="O155" s="12">
        <v>25.31</v>
      </c>
      <c r="P155" s="12">
        <v>1969</v>
      </c>
      <c r="Q155" s="12">
        <v>75.75</v>
      </c>
      <c r="R155" s="12">
        <v>21.15</v>
      </c>
      <c r="S155" s="12">
        <v>2333</v>
      </c>
      <c r="T155" s="12">
        <v>66745</v>
      </c>
      <c r="U155" s="12">
        <v>55113</v>
      </c>
      <c r="V155" s="12">
        <v>263.7</v>
      </c>
      <c r="W155" s="12">
        <v>47</v>
      </c>
      <c r="X155" s="12">
        <v>6.05</v>
      </c>
      <c r="Y155" s="12">
        <v>1208</v>
      </c>
      <c r="Z155" s="12">
        <v>28683</v>
      </c>
      <c r="AA155" s="12">
        <f t="shared" si="2"/>
        <v>2378552</v>
      </c>
    </row>
    <row r="156" spans="2:27" x14ac:dyDescent="0.35">
      <c r="B156" s="12">
        <v>150</v>
      </c>
      <c r="C156" s="12">
        <v>242186</v>
      </c>
      <c r="D156" s="12">
        <v>706961</v>
      </c>
      <c r="E156" s="12">
        <v>949147</v>
      </c>
      <c r="F156" s="12">
        <v>10716.8</v>
      </c>
      <c r="G156" s="12">
        <v>31947530</v>
      </c>
      <c r="H156" s="12">
        <v>3.4319999999999999</v>
      </c>
      <c r="I156" s="12">
        <v>6429195</v>
      </c>
      <c r="J156" s="12">
        <v>28.63</v>
      </c>
      <c r="K156" s="12">
        <v>-79.94</v>
      </c>
      <c r="L156" s="12">
        <v>72.36</v>
      </c>
      <c r="M156" s="12">
        <v>66.69</v>
      </c>
      <c r="N156" s="12">
        <v>72.5</v>
      </c>
      <c r="O156" s="12">
        <v>25.05</v>
      </c>
      <c r="P156" s="12">
        <v>1998</v>
      </c>
      <c r="Q156" s="12">
        <v>75.709999999999994</v>
      </c>
      <c r="R156" s="12">
        <v>20.98</v>
      </c>
      <c r="S156" s="12">
        <v>2363</v>
      </c>
      <c r="T156" s="12">
        <v>68525</v>
      </c>
      <c r="U156" s="12">
        <v>55958</v>
      </c>
      <c r="V156" s="12">
        <v>261.60000000000002</v>
      </c>
      <c r="W156" s="12">
        <v>42</v>
      </c>
      <c r="X156" s="12">
        <v>6.16</v>
      </c>
      <c r="Y156" s="12">
        <v>1125</v>
      </c>
      <c r="Z156" s="12">
        <v>26981</v>
      </c>
      <c r="AA156" s="12">
        <f t="shared" si="2"/>
        <v>2247750</v>
      </c>
    </row>
    <row r="157" spans="2:27" x14ac:dyDescent="0.35">
      <c r="B157" s="12">
        <v>151</v>
      </c>
      <c r="C157" s="12">
        <v>242186</v>
      </c>
      <c r="D157" s="12">
        <v>696244</v>
      </c>
      <c r="E157" s="12">
        <v>938431</v>
      </c>
      <c r="F157" s="12">
        <v>10716.8</v>
      </c>
      <c r="G157" s="12">
        <v>31947707</v>
      </c>
      <c r="H157" s="12">
        <v>3.4710000000000001</v>
      </c>
      <c r="I157" s="12">
        <v>6430044</v>
      </c>
      <c r="J157" s="12">
        <v>28.64</v>
      </c>
      <c r="K157" s="12">
        <v>-79.92</v>
      </c>
      <c r="L157" s="12">
        <v>72.37</v>
      </c>
      <c r="M157" s="12">
        <v>66.98</v>
      </c>
      <c r="N157" s="12">
        <v>72.510000000000005</v>
      </c>
      <c r="O157" s="12">
        <v>24.8</v>
      </c>
      <c r="P157" s="12">
        <v>2028</v>
      </c>
      <c r="Q157" s="12">
        <v>75.680000000000007</v>
      </c>
      <c r="R157" s="12">
        <v>20.82</v>
      </c>
      <c r="S157" s="12">
        <v>2393</v>
      </c>
      <c r="T157" s="12">
        <v>70334</v>
      </c>
      <c r="U157" s="12">
        <v>56808</v>
      </c>
      <c r="V157" s="12">
        <v>258.5</v>
      </c>
      <c r="W157" s="12">
        <v>38</v>
      </c>
      <c r="X157" s="12">
        <v>6.29</v>
      </c>
      <c r="Y157" s="12">
        <v>1052</v>
      </c>
      <c r="Z157" s="12">
        <v>25504</v>
      </c>
      <c r="AA157" s="12">
        <f t="shared" si="2"/>
        <v>2133456</v>
      </c>
    </row>
    <row r="158" spans="2:27" x14ac:dyDescent="0.35">
      <c r="B158" s="12">
        <v>152</v>
      </c>
      <c r="C158" s="12">
        <v>242186</v>
      </c>
      <c r="D158" s="12">
        <v>685528</v>
      </c>
      <c r="E158" s="12">
        <v>927714</v>
      </c>
      <c r="F158" s="12">
        <v>10716.8</v>
      </c>
      <c r="G158" s="12">
        <v>31947868</v>
      </c>
      <c r="H158" s="12">
        <v>3.512</v>
      </c>
      <c r="I158" s="12">
        <v>6430896</v>
      </c>
      <c r="J158" s="12">
        <v>28.64</v>
      </c>
      <c r="K158" s="12">
        <v>-79.900000000000006</v>
      </c>
      <c r="L158" s="12">
        <v>72.38</v>
      </c>
      <c r="M158" s="12">
        <v>67.28</v>
      </c>
      <c r="N158" s="12">
        <v>72.52</v>
      </c>
      <c r="O158" s="12">
        <v>24.55</v>
      </c>
      <c r="P158" s="12">
        <v>2058</v>
      </c>
      <c r="Q158" s="12">
        <v>75.64</v>
      </c>
      <c r="R158" s="12">
        <v>20.66</v>
      </c>
      <c r="S158" s="12">
        <v>2424</v>
      </c>
      <c r="T158" s="12">
        <v>72174</v>
      </c>
      <c r="U158" s="12">
        <v>57663</v>
      </c>
      <c r="V158" s="12">
        <v>255.3</v>
      </c>
      <c r="W158" s="12">
        <v>34</v>
      </c>
      <c r="X158" s="12">
        <v>6.42</v>
      </c>
      <c r="Y158" s="12">
        <v>981</v>
      </c>
      <c r="Z158" s="12">
        <v>24093</v>
      </c>
      <c r="AA158" s="12">
        <f t="shared" si="2"/>
        <v>2018898</v>
      </c>
    </row>
    <row r="159" spans="2:27" x14ac:dyDescent="0.35">
      <c r="B159" s="12">
        <v>153</v>
      </c>
      <c r="C159" s="12">
        <v>242186</v>
      </c>
      <c r="D159" s="12">
        <v>674811</v>
      </c>
      <c r="E159" s="12">
        <v>916997</v>
      </c>
      <c r="F159" s="12">
        <v>10716.8</v>
      </c>
      <c r="G159" s="12">
        <v>31948015</v>
      </c>
      <c r="H159" s="12">
        <v>3.5529999999999999</v>
      </c>
      <c r="I159" s="12">
        <v>6431754</v>
      </c>
      <c r="J159" s="12">
        <v>28.65</v>
      </c>
      <c r="K159" s="12">
        <v>-79.88</v>
      </c>
      <c r="L159" s="12">
        <v>72.39</v>
      </c>
      <c r="M159" s="12">
        <v>67.58</v>
      </c>
      <c r="N159" s="12">
        <v>72.53</v>
      </c>
      <c r="O159" s="12">
        <v>24.3</v>
      </c>
      <c r="P159" s="12">
        <v>2089</v>
      </c>
      <c r="Q159" s="12">
        <v>75.61</v>
      </c>
      <c r="R159" s="12">
        <v>20.49</v>
      </c>
      <c r="S159" s="12">
        <v>2455</v>
      </c>
      <c r="T159" s="12">
        <v>74045</v>
      </c>
      <c r="U159" s="12">
        <v>58521</v>
      </c>
      <c r="V159" s="12">
        <v>252.1</v>
      </c>
      <c r="W159" s="12">
        <v>30</v>
      </c>
      <c r="X159" s="12">
        <v>6.56</v>
      </c>
      <c r="Y159" s="12">
        <v>914</v>
      </c>
      <c r="Z159" s="12">
        <v>22737</v>
      </c>
      <c r="AA159" s="12">
        <f t="shared" si="2"/>
        <v>1909346</v>
      </c>
    </row>
    <row r="160" spans="2:27" x14ac:dyDescent="0.35">
      <c r="B160" s="12">
        <v>154</v>
      </c>
      <c r="C160" s="12">
        <v>242186</v>
      </c>
      <c r="D160" s="12">
        <v>664094</v>
      </c>
      <c r="E160" s="12">
        <v>906280</v>
      </c>
      <c r="F160" s="12">
        <v>10716.8</v>
      </c>
      <c r="G160" s="12">
        <v>31948148</v>
      </c>
      <c r="H160" s="12">
        <v>3.5950000000000002</v>
      </c>
      <c r="I160" s="12">
        <v>6432615</v>
      </c>
      <c r="J160" s="12">
        <v>28.65</v>
      </c>
      <c r="K160" s="12">
        <v>-79.86</v>
      </c>
      <c r="L160" s="12">
        <v>72.400000000000006</v>
      </c>
      <c r="M160" s="12">
        <v>67.87</v>
      </c>
      <c r="N160" s="12">
        <v>72.540000000000006</v>
      </c>
      <c r="O160" s="12">
        <v>24.05</v>
      </c>
      <c r="P160" s="12">
        <v>2120</v>
      </c>
      <c r="Q160" s="12">
        <v>75.569999999999993</v>
      </c>
      <c r="R160" s="12">
        <v>20.329999999999998</v>
      </c>
      <c r="S160" s="12">
        <v>2487</v>
      </c>
      <c r="T160" s="12">
        <v>75947</v>
      </c>
      <c r="U160" s="12">
        <v>59385</v>
      </c>
      <c r="V160" s="12">
        <v>248.9</v>
      </c>
      <c r="W160" s="12">
        <v>27</v>
      </c>
      <c r="X160" s="12">
        <v>6.7</v>
      </c>
      <c r="Y160" s="12">
        <v>849</v>
      </c>
      <c r="Z160" s="12">
        <v>21427</v>
      </c>
      <c r="AA160" s="12">
        <f t="shared" si="2"/>
        <v>1799880</v>
      </c>
    </row>
    <row r="161" spans="1:27" x14ac:dyDescent="0.35">
      <c r="B161" s="12">
        <v>155</v>
      </c>
      <c r="C161" s="12">
        <v>242186</v>
      </c>
      <c r="D161" s="12">
        <v>653377</v>
      </c>
      <c r="E161" s="12">
        <v>895563</v>
      </c>
      <c r="F161" s="12">
        <v>10716.8</v>
      </c>
      <c r="G161" s="12">
        <v>31948268</v>
      </c>
      <c r="H161" s="12">
        <v>3.6379999999999999</v>
      </c>
      <c r="I161" s="12">
        <v>6433481</v>
      </c>
      <c r="J161" s="12">
        <v>28.66</v>
      </c>
      <c r="K161" s="12">
        <v>-79.84</v>
      </c>
      <c r="L161" s="12">
        <v>72.41</v>
      </c>
      <c r="M161" s="12">
        <v>68.17</v>
      </c>
      <c r="N161" s="12">
        <v>72.55</v>
      </c>
      <c r="O161" s="12">
        <v>23.81</v>
      </c>
      <c r="P161" s="12">
        <v>2151</v>
      </c>
      <c r="Q161" s="12">
        <v>75.540000000000006</v>
      </c>
      <c r="R161" s="12">
        <v>20.170000000000002</v>
      </c>
      <c r="S161" s="12">
        <v>2519</v>
      </c>
      <c r="T161" s="12">
        <v>77881</v>
      </c>
      <c r="U161" s="12">
        <v>60253</v>
      </c>
      <c r="V161" s="12">
        <v>245.7</v>
      </c>
      <c r="W161" s="12">
        <v>24</v>
      </c>
      <c r="X161" s="12">
        <v>6.84</v>
      </c>
      <c r="Y161" s="12">
        <v>789</v>
      </c>
      <c r="Z161" s="12">
        <v>20185</v>
      </c>
      <c r="AA161" s="12">
        <f t="shared" si="2"/>
        <v>1697139</v>
      </c>
    </row>
    <row r="162" spans="1:27" x14ac:dyDescent="0.35">
      <c r="B162" s="12">
        <v>156</v>
      </c>
      <c r="C162" s="12">
        <v>242186</v>
      </c>
      <c r="D162" s="12">
        <v>642660</v>
      </c>
      <c r="E162" s="12">
        <v>884846</v>
      </c>
      <c r="F162" s="12">
        <v>10716.8</v>
      </c>
      <c r="G162" s="12">
        <v>31948378</v>
      </c>
      <c r="H162" s="12">
        <v>3.6819999999999999</v>
      </c>
      <c r="I162" s="12">
        <v>6434352</v>
      </c>
      <c r="J162" s="12">
        <v>28.66</v>
      </c>
      <c r="K162" s="12">
        <v>-79.83</v>
      </c>
      <c r="L162" s="12">
        <v>72.42</v>
      </c>
      <c r="M162" s="12">
        <v>68.47</v>
      </c>
      <c r="N162" s="12">
        <v>72.56</v>
      </c>
      <c r="O162" s="12">
        <v>23.57</v>
      </c>
      <c r="P162" s="12">
        <v>2183</v>
      </c>
      <c r="Q162" s="12">
        <v>75.510000000000005</v>
      </c>
      <c r="R162" s="12">
        <v>20.010000000000002</v>
      </c>
      <c r="S162" s="12">
        <v>2551</v>
      </c>
      <c r="T162" s="12">
        <v>79847</v>
      </c>
      <c r="U162" s="12">
        <v>61125</v>
      </c>
      <c r="V162" s="12">
        <v>242.4</v>
      </c>
      <c r="W162" s="12">
        <v>21</v>
      </c>
      <c r="X162" s="12">
        <v>6.99</v>
      </c>
      <c r="Y162" s="12">
        <v>730</v>
      </c>
      <c r="Z162" s="12">
        <v>18957</v>
      </c>
      <c r="AA162" s="12">
        <f t="shared" si="2"/>
        <v>1593590</v>
      </c>
    </row>
    <row r="163" spans="1:27" x14ac:dyDescent="0.35">
      <c r="B163" s="12">
        <v>157</v>
      </c>
      <c r="C163" s="12">
        <v>242186</v>
      </c>
      <c r="D163" s="12">
        <v>631943</v>
      </c>
      <c r="E163" s="12">
        <v>874130</v>
      </c>
      <c r="F163" s="12">
        <v>10716.8</v>
      </c>
      <c r="G163" s="12">
        <v>31948476</v>
      </c>
      <c r="H163" s="12">
        <v>3.7269999999999999</v>
      </c>
      <c r="I163" s="12">
        <v>6435227</v>
      </c>
      <c r="J163" s="12">
        <v>28.67</v>
      </c>
      <c r="K163" s="12">
        <v>-79.81</v>
      </c>
      <c r="L163" s="12">
        <v>72.430000000000007</v>
      </c>
      <c r="M163" s="12">
        <v>68.760000000000005</v>
      </c>
      <c r="N163" s="12">
        <v>72.569999999999993</v>
      </c>
      <c r="O163" s="12">
        <v>23.33</v>
      </c>
      <c r="P163" s="12">
        <v>2216</v>
      </c>
      <c r="Q163" s="12">
        <v>75.48</v>
      </c>
      <c r="R163" s="12">
        <v>19.850000000000001</v>
      </c>
      <c r="S163" s="12">
        <v>2584</v>
      </c>
      <c r="T163" s="12">
        <v>81845</v>
      </c>
      <c r="U163" s="12">
        <v>62002</v>
      </c>
      <c r="V163" s="12">
        <v>239.1</v>
      </c>
      <c r="W163" s="12">
        <v>19</v>
      </c>
      <c r="X163" s="12">
        <v>7.14</v>
      </c>
      <c r="Y163" s="12">
        <v>675</v>
      </c>
      <c r="Z163" s="12">
        <v>17783</v>
      </c>
      <c r="AA163" s="12">
        <f t="shared" si="2"/>
        <v>1495800</v>
      </c>
    </row>
    <row r="164" spans="1:27" x14ac:dyDescent="0.35">
      <c r="B164" s="12">
        <v>158</v>
      </c>
      <c r="C164" s="12">
        <v>242186</v>
      </c>
      <c r="D164" s="12">
        <v>621227</v>
      </c>
      <c r="E164" s="12">
        <v>863413</v>
      </c>
      <c r="F164" s="12">
        <v>10716.8</v>
      </c>
      <c r="G164" s="12">
        <v>31948565</v>
      </c>
      <c r="H164" s="12">
        <v>3.7730000000000001</v>
      </c>
      <c r="I164" s="12">
        <v>6436107</v>
      </c>
      <c r="J164" s="12">
        <v>28.68</v>
      </c>
      <c r="K164" s="12">
        <v>-79.790000000000006</v>
      </c>
      <c r="L164" s="12">
        <v>72.44</v>
      </c>
      <c r="M164" s="12">
        <v>69.06</v>
      </c>
      <c r="N164" s="12">
        <v>72.58</v>
      </c>
      <c r="O164" s="12">
        <v>23.09</v>
      </c>
      <c r="P164" s="12">
        <v>2249</v>
      </c>
      <c r="Q164" s="12">
        <v>75.45</v>
      </c>
      <c r="R164" s="12">
        <v>19.690000000000001</v>
      </c>
      <c r="S164" s="12">
        <v>2617</v>
      </c>
      <c r="T164" s="12">
        <v>83877</v>
      </c>
      <c r="U164" s="12">
        <v>62883</v>
      </c>
      <c r="V164" s="12">
        <v>235.9</v>
      </c>
      <c r="W164" s="12">
        <v>17</v>
      </c>
      <c r="X164" s="12">
        <v>7.3</v>
      </c>
      <c r="Y164" s="12">
        <v>623</v>
      </c>
      <c r="Z164" s="12">
        <v>16652</v>
      </c>
      <c r="AA164" s="12">
        <f t="shared" si="2"/>
        <v>1401127</v>
      </c>
    </row>
    <row r="165" spans="1:27" x14ac:dyDescent="0.35">
      <c r="B165" s="12">
        <v>159</v>
      </c>
      <c r="C165" s="12">
        <v>242186</v>
      </c>
      <c r="D165" s="12">
        <v>610510</v>
      </c>
      <c r="E165" s="12">
        <v>852696</v>
      </c>
      <c r="F165" s="12">
        <v>10716.8</v>
      </c>
      <c r="G165" s="12">
        <v>31948645</v>
      </c>
      <c r="H165" s="12">
        <v>3.8210000000000002</v>
      </c>
      <c r="I165" s="12">
        <v>6436991</v>
      </c>
      <c r="J165" s="12">
        <v>28.68</v>
      </c>
      <c r="K165" s="12">
        <v>-79.77</v>
      </c>
      <c r="L165" s="12">
        <v>72.45</v>
      </c>
      <c r="M165" s="12">
        <v>69.36</v>
      </c>
      <c r="N165" s="12">
        <v>72.59</v>
      </c>
      <c r="O165" s="12">
        <v>22.86</v>
      </c>
      <c r="P165" s="12">
        <v>2282</v>
      </c>
      <c r="Q165" s="12">
        <v>75.42</v>
      </c>
      <c r="R165" s="12">
        <v>19.53</v>
      </c>
      <c r="S165" s="12">
        <v>2651</v>
      </c>
      <c r="T165" s="12">
        <v>85942</v>
      </c>
      <c r="U165" s="12">
        <v>63769</v>
      </c>
      <c r="V165" s="12">
        <v>232.6</v>
      </c>
      <c r="W165" s="12">
        <v>15</v>
      </c>
      <c r="X165" s="12">
        <v>7.46</v>
      </c>
      <c r="Y165" s="12">
        <v>574</v>
      </c>
      <c r="Z165" s="12">
        <v>15557</v>
      </c>
      <c r="AA165" s="12">
        <f t="shared" si="2"/>
        <v>1309868</v>
      </c>
    </row>
    <row r="166" spans="1:27" x14ac:dyDescent="0.35">
      <c r="B166" s="12">
        <v>160</v>
      </c>
      <c r="C166" s="12">
        <v>242186</v>
      </c>
      <c r="D166" s="12">
        <v>599793</v>
      </c>
      <c r="E166" s="12">
        <v>841979</v>
      </c>
      <c r="F166" s="12">
        <v>10716.8</v>
      </c>
      <c r="G166" s="12">
        <v>31948717</v>
      </c>
      <c r="H166" s="12">
        <v>3.8690000000000002</v>
      </c>
      <c r="I166" s="12">
        <v>6437880</v>
      </c>
      <c r="J166" s="12">
        <v>28.69</v>
      </c>
      <c r="K166" s="12">
        <v>-79.75</v>
      </c>
      <c r="L166" s="12">
        <v>72.459999999999994</v>
      </c>
      <c r="M166" s="12">
        <v>69.66</v>
      </c>
      <c r="N166" s="12">
        <v>72.599999999999994</v>
      </c>
      <c r="O166" s="12">
        <v>22.63</v>
      </c>
      <c r="P166" s="12">
        <v>2316</v>
      </c>
      <c r="Q166" s="12">
        <v>75.39</v>
      </c>
      <c r="R166" s="12">
        <v>19.38</v>
      </c>
      <c r="S166" s="12">
        <v>2686</v>
      </c>
      <c r="T166" s="12">
        <v>88041</v>
      </c>
      <c r="U166" s="12">
        <v>64660</v>
      </c>
      <c r="V166" s="12">
        <v>229.3</v>
      </c>
      <c r="W166" s="12">
        <v>13</v>
      </c>
      <c r="X166" s="12">
        <v>7.62</v>
      </c>
      <c r="Y166" s="12">
        <v>527</v>
      </c>
      <c r="Z166" s="12">
        <v>14495</v>
      </c>
      <c r="AA166" s="12">
        <f t="shared" si="2"/>
        <v>1220532</v>
      </c>
    </row>
    <row r="167" spans="1:27" x14ac:dyDescent="0.35">
      <c r="A167" s="11" t="s">
        <v>69</v>
      </c>
      <c r="B167" s="12">
        <v>161.63</v>
      </c>
      <c r="C167" s="12">
        <v>242186</v>
      </c>
      <c r="D167" s="12">
        <v>582325</v>
      </c>
      <c r="E167" s="12">
        <v>824511</v>
      </c>
      <c r="F167" s="12">
        <v>10716.8</v>
      </c>
      <c r="G167" s="12">
        <v>31949238</v>
      </c>
      <c r="H167" s="12">
        <v>3.9510000000000001</v>
      </c>
      <c r="I167" s="12">
        <v>6439338</v>
      </c>
      <c r="J167" s="12">
        <v>28.7</v>
      </c>
      <c r="K167" s="12">
        <v>-79.709999999999994</v>
      </c>
      <c r="L167" s="12">
        <v>72.48</v>
      </c>
      <c r="M167" s="12">
        <v>70.14</v>
      </c>
      <c r="N167" s="12">
        <v>72.62</v>
      </c>
      <c r="O167" s="12">
        <v>22.25</v>
      </c>
      <c r="P167" s="12">
        <v>2372</v>
      </c>
      <c r="Q167" s="12">
        <v>75.34</v>
      </c>
      <c r="R167" s="12">
        <v>19.12</v>
      </c>
      <c r="S167" s="12">
        <v>2743</v>
      </c>
      <c r="T167" s="12">
        <v>91537</v>
      </c>
      <c r="U167" s="12">
        <v>66121</v>
      </c>
      <c r="V167" s="12">
        <v>223.8</v>
      </c>
      <c r="W167" s="12">
        <v>10</v>
      </c>
      <c r="X167" s="12">
        <v>7.9</v>
      </c>
      <c r="Y167" s="12">
        <v>456</v>
      </c>
      <c r="Z167" s="12">
        <v>12831</v>
      </c>
      <c r="AA167" s="12">
        <f t="shared" si="2"/>
        <v>1081632</v>
      </c>
    </row>
    <row r="168" spans="1:27" x14ac:dyDescent="0.35">
      <c r="A168" s="12">
        <f>B167-B3</f>
        <v>161.32999999999998</v>
      </c>
      <c r="B168" s="12">
        <v>162</v>
      </c>
      <c r="C168" s="12">
        <v>242186</v>
      </c>
      <c r="D168" s="12">
        <v>582325</v>
      </c>
      <c r="E168" s="12">
        <v>824511</v>
      </c>
      <c r="F168" s="12">
        <v>0</v>
      </c>
      <c r="G168" s="12">
        <v>0</v>
      </c>
      <c r="H168" s="12">
        <v>0</v>
      </c>
      <c r="I168" s="12">
        <v>6439670</v>
      </c>
      <c r="J168" s="12">
        <v>28.7</v>
      </c>
      <c r="K168" s="12">
        <v>-79.7</v>
      </c>
      <c r="L168" s="12">
        <v>72.489999999999995</v>
      </c>
      <c r="M168" s="12">
        <v>70.25</v>
      </c>
      <c r="N168" s="12">
        <v>72.62</v>
      </c>
      <c r="O168" s="12">
        <v>22.18</v>
      </c>
      <c r="P168" s="12">
        <v>2376</v>
      </c>
      <c r="Q168" s="12">
        <v>75.34</v>
      </c>
      <c r="R168" s="12">
        <v>19.059999999999999</v>
      </c>
      <c r="S168" s="12">
        <v>2747</v>
      </c>
      <c r="T168" s="12">
        <v>92341</v>
      </c>
      <c r="U168" s="12">
        <v>66454</v>
      </c>
      <c r="V168" s="12">
        <v>222.6</v>
      </c>
      <c r="W168" s="12">
        <v>10</v>
      </c>
      <c r="X168" s="12">
        <v>7.93</v>
      </c>
      <c r="Y168" s="12">
        <v>438</v>
      </c>
      <c r="Z168" s="12">
        <v>12336</v>
      </c>
      <c r="AA168" s="12">
        <f t="shared" si="2"/>
        <v>1040688</v>
      </c>
    </row>
    <row r="169" spans="1:27" x14ac:dyDescent="0.35">
      <c r="A169" s="11" t="s">
        <v>68</v>
      </c>
      <c r="B169" s="12">
        <v>162.30000000000001</v>
      </c>
      <c r="C169" s="12">
        <v>242153</v>
      </c>
      <c r="D169" s="12">
        <v>582325</v>
      </c>
      <c r="E169" s="12">
        <v>824477</v>
      </c>
      <c r="F169" s="12">
        <v>0</v>
      </c>
      <c r="G169" s="12">
        <v>403020</v>
      </c>
      <c r="H169" s="12">
        <v>0.05</v>
      </c>
      <c r="I169" s="12">
        <v>6439939</v>
      </c>
      <c r="J169" s="12">
        <v>28.7</v>
      </c>
      <c r="K169" s="12">
        <v>-79.7</v>
      </c>
      <c r="L169" s="12">
        <v>72.489999999999995</v>
      </c>
      <c r="M169" s="12">
        <v>70.34</v>
      </c>
      <c r="N169" s="12">
        <v>72.63</v>
      </c>
      <c r="O169" s="12">
        <v>22.12</v>
      </c>
      <c r="P169" s="12">
        <v>2375</v>
      </c>
      <c r="Q169" s="12">
        <v>75.34</v>
      </c>
      <c r="R169" s="12">
        <v>19.010000000000002</v>
      </c>
      <c r="S169" s="12">
        <v>2746</v>
      </c>
      <c r="T169" s="12">
        <v>92994</v>
      </c>
      <c r="U169" s="12">
        <v>66723</v>
      </c>
      <c r="V169" s="12">
        <v>221.6</v>
      </c>
      <c r="W169" s="12">
        <v>10</v>
      </c>
      <c r="X169" s="12">
        <v>7.95</v>
      </c>
      <c r="Y169" s="12">
        <v>422</v>
      </c>
      <c r="Z169" s="12">
        <v>11900</v>
      </c>
      <c r="AA169" s="12">
        <f t="shared" si="2"/>
        <v>1002250</v>
      </c>
    </row>
    <row r="170" spans="1:27" x14ac:dyDescent="0.35">
      <c r="A170" s="12">
        <f>B170-B167</f>
        <v>2.3700000000000045</v>
      </c>
      <c r="B170" s="12">
        <v>164</v>
      </c>
      <c r="C170" s="12">
        <v>108962</v>
      </c>
      <c r="D170" s="12">
        <v>550330</v>
      </c>
      <c r="E170" s="12">
        <v>659293</v>
      </c>
      <c r="F170" s="12">
        <v>1225.4000000000001</v>
      </c>
      <c r="G170" s="12">
        <v>2955126</v>
      </c>
      <c r="H170" s="12">
        <v>0.45700000000000002</v>
      </c>
      <c r="I170" s="12">
        <v>6441447</v>
      </c>
      <c r="J170" s="12">
        <v>28.71</v>
      </c>
      <c r="K170" s="12">
        <v>-79.66</v>
      </c>
      <c r="L170" s="12">
        <v>72.510000000000005</v>
      </c>
      <c r="M170" s="12">
        <v>70.84</v>
      </c>
      <c r="N170" s="12">
        <v>72.650000000000006</v>
      </c>
      <c r="O170" s="12">
        <v>21.8</v>
      </c>
      <c r="P170" s="12">
        <v>2371</v>
      </c>
      <c r="Q170" s="12">
        <v>75.36</v>
      </c>
      <c r="R170" s="12">
        <v>18.73</v>
      </c>
      <c r="S170" s="12">
        <v>2742</v>
      </c>
      <c r="T170" s="12">
        <v>96695</v>
      </c>
      <c r="U170" s="12">
        <v>68234</v>
      </c>
      <c r="V170" s="12">
        <v>216</v>
      </c>
      <c r="W170" s="12">
        <v>8</v>
      </c>
      <c r="X170" s="12">
        <v>8.0299999999999994</v>
      </c>
      <c r="Y170" s="12">
        <v>342</v>
      </c>
      <c r="Z170" s="12">
        <v>6830</v>
      </c>
      <c r="AA170" s="12">
        <f t="shared" si="2"/>
        <v>810882</v>
      </c>
    </row>
    <row r="171" spans="1:27" x14ac:dyDescent="0.35">
      <c r="B171" s="12">
        <v>166</v>
      </c>
      <c r="C171" s="12">
        <v>108678</v>
      </c>
      <c r="D171" s="12">
        <v>547880</v>
      </c>
      <c r="E171" s="12">
        <v>656558</v>
      </c>
      <c r="F171" s="12">
        <v>1225.4000000000001</v>
      </c>
      <c r="G171" s="12">
        <v>5104240</v>
      </c>
      <c r="H171" s="12">
        <v>0.79300000000000004</v>
      </c>
      <c r="I171" s="12">
        <v>6443196</v>
      </c>
      <c r="J171" s="12">
        <v>28.72</v>
      </c>
      <c r="K171" s="12">
        <v>-79.62</v>
      </c>
      <c r="L171" s="12">
        <v>72.540000000000006</v>
      </c>
      <c r="M171" s="12">
        <v>70.61</v>
      </c>
      <c r="N171" s="12">
        <v>72.680000000000007</v>
      </c>
      <c r="O171" s="12">
        <v>21.41</v>
      </c>
      <c r="P171" s="12">
        <v>2379</v>
      </c>
      <c r="Q171" s="12">
        <v>75.37</v>
      </c>
      <c r="R171" s="12">
        <v>18.399999999999999</v>
      </c>
      <c r="S171" s="12">
        <v>2752</v>
      </c>
      <c r="T171" s="12">
        <v>101063</v>
      </c>
      <c r="U171" s="12">
        <v>69987</v>
      </c>
      <c r="V171" s="12">
        <v>209.4</v>
      </c>
      <c r="W171" s="12">
        <v>6</v>
      </c>
      <c r="X171" s="12">
        <v>8.18</v>
      </c>
      <c r="Y171" s="12">
        <v>270</v>
      </c>
      <c r="Z171" s="12">
        <v>5437</v>
      </c>
      <c r="AA171" s="12">
        <f t="shared" si="2"/>
        <v>642330</v>
      </c>
    </row>
    <row r="172" spans="1:27" x14ac:dyDescent="0.35">
      <c r="B172" s="12">
        <v>168</v>
      </c>
      <c r="C172" s="12">
        <v>108678</v>
      </c>
      <c r="D172" s="12">
        <v>545429</v>
      </c>
      <c r="E172" s="12">
        <v>654107</v>
      </c>
      <c r="F172" s="12">
        <v>1225.4000000000001</v>
      </c>
      <c r="G172" s="12">
        <v>5104261</v>
      </c>
      <c r="H172" s="12">
        <v>0.79600000000000004</v>
      </c>
      <c r="I172" s="12">
        <v>6444921</v>
      </c>
      <c r="J172" s="12">
        <v>28.73</v>
      </c>
      <c r="K172" s="12">
        <v>-79.569999999999993</v>
      </c>
      <c r="L172" s="12">
        <v>72.569999999999993</v>
      </c>
      <c r="M172" s="12">
        <v>69.55</v>
      </c>
      <c r="N172" s="12">
        <v>72.7</v>
      </c>
      <c r="O172" s="12">
        <v>21.03</v>
      </c>
      <c r="P172" s="12">
        <v>2388</v>
      </c>
      <c r="Q172" s="12">
        <v>75.38</v>
      </c>
      <c r="R172" s="12">
        <v>18.07</v>
      </c>
      <c r="S172" s="12">
        <v>2761</v>
      </c>
      <c r="T172" s="12">
        <v>105458</v>
      </c>
      <c r="U172" s="12">
        <v>71716</v>
      </c>
      <c r="V172" s="12">
        <v>204.9</v>
      </c>
      <c r="W172" s="12">
        <v>4</v>
      </c>
      <c r="X172" s="12">
        <v>8.3000000000000007</v>
      </c>
      <c r="Y172" s="12">
        <v>210</v>
      </c>
      <c r="Z172" s="12">
        <v>4268</v>
      </c>
      <c r="AA172" s="12">
        <f t="shared" si="2"/>
        <v>501480</v>
      </c>
    </row>
    <row r="173" spans="1:27" x14ac:dyDescent="0.35">
      <c r="B173" s="12">
        <v>170</v>
      </c>
      <c r="C173" s="12">
        <v>108678</v>
      </c>
      <c r="D173" s="12">
        <v>542978</v>
      </c>
      <c r="E173" s="12">
        <v>651656</v>
      </c>
      <c r="F173" s="12">
        <v>1225.4000000000001</v>
      </c>
      <c r="G173" s="12">
        <v>5104277</v>
      </c>
      <c r="H173" s="12">
        <v>0.79900000000000004</v>
      </c>
      <c r="I173" s="12">
        <v>6446623</v>
      </c>
      <c r="J173" s="12">
        <v>28.74</v>
      </c>
      <c r="K173" s="12">
        <v>-79.53</v>
      </c>
      <c r="L173" s="12">
        <v>72.59</v>
      </c>
      <c r="M173" s="12">
        <v>68.5</v>
      </c>
      <c r="N173" s="12">
        <v>72.73</v>
      </c>
      <c r="O173" s="12">
        <v>20.65</v>
      </c>
      <c r="P173" s="12">
        <v>2397</v>
      </c>
      <c r="Q173" s="12">
        <v>75.39</v>
      </c>
      <c r="R173" s="12">
        <v>17.760000000000002</v>
      </c>
      <c r="S173" s="12">
        <v>2771</v>
      </c>
      <c r="T173" s="12">
        <v>109879</v>
      </c>
      <c r="U173" s="12">
        <v>73421</v>
      </c>
      <c r="V173" s="12">
        <v>202.4</v>
      </c>
      <c r="W173" s="12">
        <v>3</v>
      </c>
      <c r="X173" s="12">
        <v>8.3800000000000008</v>
      </c>
      <c r="Y173" s="12">
        <v>162</v>
      </c>
      <c r="Z173" s="12">
        <v>3305</v>
      </c>
      <c r="AA173" s="12">
        <f t="shared" si="2"/>
        <v>388314</v>
      </c>
    </row>
    <row r="174" spans="1:27" x14ac:dyDescent="0.35">
      <c r="B174" s="12">
        <v>172</v>
      </c>
      <c r="C174" s="12">
        <v>108678</v>
      </c>
      <c r="D174" s="12">
        <v>540527</v>
      </c>
      <c r="E174" s="12">
        <v>649205</v>
      </c>
      <c r="F174" s="12">
        <v>1225.4000000000001</v>
      </c>
      <c r="G174" s="12">
        <v>5104289</v>
      </c>
      <c r="H174" s="12">
        <v>0.80200000000000005</v>
      </c>
      <c r="I174" s="12">
        <v>6448302</v>
      </c>
      <c r="J174" s="12">
        <v>28.76</v>
      </c>
      <c r="K174" s="12">
        <v>-79.489999999999995</v>
      </c>
      <c r="L174" s="12">
        <v>72.62</v>
      </c>
      <c r="M174" s="12">
        <v>67.44</v>
      </c>
      <c r="N174" s="12">
        <v>72.760000000000005</v>
      </c>
      <c r="O174" s="12">
        <v>20.29</v>
      </c>
      <c r="P174" s="12">
        <v>2406</v>
      </c>
      <c r="Q174" s="12">
        <v>75.400000000000006</v>
      </c>
      <c r="R174" s="12">
        <v>17.45</v>
      </c>
      <c r="S174" s="12">
        <v>2781</v>
      </c>
      <c r="T174" s="12">
        <v>114326</v>
      </c>
      <c r="U174" s="12">
        <v>75104</v>
      </c>
      <c r="V174" s="12">
        <v>200</v>
      </c>
      <c r="W174" s="12">
        <v>2</v>
      </c>
      <c r="X174" s="12">
        <v>8.4600000000000009</v>
      </c>
      <c r="Y174" s="12">
        <v>125</v>
      </c>
      <c r="Z174" s="12">
        <v>2559</v>
      </c>
      <c r="AA174" s="12">
        <f t="shared" si="2"/>
        <v>300750</v>
      </c>
    </row>
    <row r="175" spans="1:27" x14ac:dyDescent="0.35">
      <c r="B175" s="12">
        <v>174</v>
      </c>
      <c r="C175" s="12">
        <v>108678</v>
      </c>
      <c r="D175" s="12">
        <v>538076</v>
      </c>
      <c r="E175" s="12">
        <v>646754</v>
      </c>
      <c r="F175" s="12">
        <v>1225.4000000000001</v>
      </c>
      <c r="G175" s="12">
        <v>5104298</v>
      </c>
      <c r="H175" s="12">
        <v>0.80500000000000005</v>
      </c>
      <c r="I175" s="12">
        <v>6449960</v>
      </c>
      <c r="J175" s="12">
        <v>28.77</v>
      </c>
      <c r="K175" s="12">
        <v>-79.44</v>
      </c>
      <c r="L175" s="12">
        <v>72.650000000000006</v>
      </c>
      <c r="M175" s="12">
        <v>66.38</v>
      </c>
      <c r="N175" s="12">
        <v>72.790000000000006</v>
      </c>
      <c r="O175" s="12">
        <v>19.940000000000001</v>
      </c>
      <c r="P175" s="12">
        <v>2415</v>
      </c>
      <c r="Q175" s="12">
        <v>75.41</v>
      </c>
      <c r="R175" s="12">
        <v>17.16</v>
      </c>
      <c r="S175" s="12">
        <v>2791</v>
      </c>
      <c r="T175" s="12">
        <v>118799</v>
      </c>
      <c r="U175" s="12">
        <v>76765</v>
      </c>
      <c r="V175" s="12">
        <v>197.5</v>
      </c>
      <c r="W175" s="12">
        <v>2</v>
      </c>
      <c r="X175" s="12">
        <v>8.5500000000000007</v>
      </c>
      <c r="Y175" s="12">
        <v>97</v>
      </c>
      <c r="Z175" s="12">
        <v>1984</v>
      </c>
      <c r="AA175" s="12">
        <f t="shared" si="2"/>
        <v>234255</v>
      </c>
    </row>
    <row r="176" spans="1:27" x14ac:dyDescent="0.35">
      <c r="B176" s="12">
        <v>176</v>
      </c>
      <c r="C176" s="12">
        <v>108678</v>
      </c>
      <c r="D176" s="12">
        <v>535625</v>
      </c>
      <c r="E176" s="12">
        <v>644303</v>
      </c>
      <c r="F176" s="12">
        <v>1225.4000000000001</v>
      </c>
      <c r="G176" s="12">
        <v>5104305</v>
      </c>
      <c r="H176" s="12">
        <v>0.80800000000000005</v>
      </c>
      <c r="I176" s="12">
        <v>6451596</v>
      </c>
      <c r="J176" s="12">
        <v>28.78</v>
      </c>
      <c r="K176" s="12">
        <v>-79.400000000000006</v>
      </c>
      <c r="L176" s="12">
        <v>72.680000000000007</v>
      </c>
      <c r="M176" s="12">
        <v>65.33</v>
      </c>
      <c r="N176" s="12">
        <v>72.81</v>
      </c>
      <c r="O176" s="12">
        <v>19.59</v>
      </c>
      <c r="P176" s="12">
        <v>2424</v>
      </c>
      <c r="Q176" s="12">
        <v>75.42</v>
      </c>
      <c r="R176" s="12">
        <v>16.87</v>
      </c>
      <c r="S176" s="12">
        <v>2801</v>
      </c>
      <c r="T176" s="12">
        <v>123298</v>
      </c>
      <c r="U176" s="12">
        <v>78405</v>
      </c>
      <c r="V176" s="12">
        <v>195.1</v>
      </c>
      <c r="W176" s="12">
        <v>1</v>
      </c>
      <c r="X176" s="12">
        <v>8.64</v>
      </c>
      <c r="Y176" s="12">
        <v>75</v>
      </c>
      <c r="Z176" s="12">
        <v>1537</v>
      </c>
      <c r="AA176" s="12">
        <f t="shared" si="2"/>
        <v>181800</v>
      </c>
    </row>
    <row r="177" spans="2:27" x14ac:dyDescent="0.35">
      <c r="B177" s="12">
        <v>178</v>
      </c>
      <c r="C177" s="12">
        <v>108678</v>
      </c>
      <c r="D177" s="12">
        <v>533174</v>
      </c>
      <c r="E177" s="12">
        <v>641853</v>
      </c>
      <c r="F177" s="12">
        <v>1225.4000000000001</v>
      </c>
      <c r="G177" s="12">
        <v>5104310</v>
      </c>
      <c r="H177" s="12">
        <v>0.81100000000000005</v>
      </c>
      <c r="I177" s="12">
        <v>6453211</v>
      </c>
      <c r="J177" s="12">
        <v>28.79</v>
      </c>
      <c r="K177" s="12">
        <v>-79.36</v>
      </c>
      <c r="L177" s="12">
        <v>72.7</v>
      </c>
      <c r="M177" s="12">
        <v>64.27</v>
      </c>
      <c r="N177" s="12">
        <v>72.84</v>
      </c>
      <c r="O177" s="12">
        <v>19.260000000000002</v>
      </c>
      <c r="P177" s="12">
        <v>2433</v>
      </c>
      <c r="Q177" s="12">
        <v>75.430000000000007</v>
      </c>
      <c r="R177" s="12">
        <v>16.59</v>
      </c>
      <c r="S177" s="12">
        <v>2811</v>
      </c>
      <c r="T177" s="12">
        <v>127822</v>
      </c>
      <c r="U177" s="12">
        <v>80025</v>
      </c>
      <c r="V177" s="12">
        <v>192.8</v>
      </c>
      <c r="W177" s="12">
        <v>1</v>
      </c>
      <c r="X177" s="12">
        <v>8.7200000000000006</v>
      </c>
      <c r="Y177" s="12">
        <v>58</v>
      </c>
      <c r="Z177" s="12">
        <v>1190</v>
      </c>
      <c r="AA177" s="12">
        <f t="shared" si="2"/>
        <v>141114</v>
      </c>
    </row>
    <row r="178" spans="2:27" x14ac:dyDescent="0.35">
      <c r="B178" s="12">
        <v>180</v>
      </c>
      <c r="C178" s="12">
        <v>108678</v>
      </c>
      <c r="D178" s="12">
        <v>530723</v>
      </c>
      <c r="E178" s="12">
        <v>639402</v>
      </c>
      <c r="F178" s="12">
        <v>1225.4000000000001</v>
      </c>
      <c r="G178" s="12">
        <v>5104314</v>
      </c>
      <c r="H178" s="12">
        <v>0.81399999999999995</v>
      </c>
      <c r="I178" s="12">
        <v>6454807</v>
      </c>
      <c r="J178" s="12">
        <v>28.8</v>
      </c>
      <c r="K178" s="12">
        <v>-79.31</v>
      </c>
      <c r="L178" s="12">
        <v>72.73</v>
      </c>
      <c r="M178" s="12">
        <v>63.21</v>
      </c>
      <c r="N178" s="12">
        <v>72.87</v>
      </c>
      <c r="O178" s="12">
        <v>18.940000000000001</v>
      </c>
      <c r="P178" s="12">
        <v>2443</v>
      </c>
      <c r="Q178" s="12">
        <v>75.44</v>
      </c>
      <c r="R178" s="12">
        <v>16.32</v>
      </c>
      <c r="S178" s="12">
        <v>2821</v>
      </c>
      <c r="T178" s="12">
        <v>132373</v>
      </c>
      <c r="U178" s="12">
        <v>81624</v>
      </c>
      <c r="V178" s="12">
        <v>190.4</v>
      </c>
      <c r="W178" s="12">
        <v>1</v>
      </c>
      <c r="X178" s="12">
        <v>8.81</v>
      </c>
      <c r="Y178" s="12">
        <v>45</v>
      </c>
      <c r="Z178" s="12">
        <v>921</v>
      </c>
      <c r="AA178" s="12">
        <f t="shared" si="2"/>
        <v>109935</v>
      </c>
    </row>
    <row r="179" spans="2:27" x14ac:dyDescent="0.35">
      <c r="B179" s="12">
        <v>182</v>
      </c>
      <c r="C179" s="12">
        <v>108678</v>
      </c>
      <c r="D179" s="12">
        <v>528272</v>
      </c>
      <c r="E179" s="12">
        <v>636951</v>
      </c>
      <c r="F179" s="12">
        <v>1225.4000000000001</v>
      </c>
      <c r="G179" s="12">
        <v>5104317</v>
      </c>
      <c r="H179" s="12">
        <v>0.81699999999999995</v>
      </c>
      <c r="I179" s="12">
        <v>6456383</v>
      </c>
      <c r="J179" s="12">
        <v>28.82</v>
      </c>
      <c r="K179" s="12">
        <v>-79.27</v>
      </c>
      <c r="L179" s="12">
        <v>72.760000000000005</v>
      </c>
      <c r="M179" s="12">
        <v>62.16</v>
      </c>
      <c r="N179" s="12">
        <v>72.900000000000006</v>
      </c>
      <c r="O179" s="12">
        <v>18.63</v>
      </c>
      <c r="P179" s="12">
        <v>2453</v>
      </c>
      <c r="Q179" s="12">
        <v>75.45</v>
      </c>
      <c r="R179" s="12">
        <v>16.059999999999999</v>
      </c>
      <c r="S179" s="12">
        <v>2832</v>
      </c>
      <c r="T179" s="12">
        <v>136948</v>
      </c>
      <c r="U179" s="12">
        <v>83204</v>
      </c>
      <c r="V179" s="12">
        <v>188.1</v>
      </c>
      <c r="W179" s="12">
        <v>1</v>
      </c>
      <c r="X179" s="12">
        <v>8.89</v>
      </c>
      <c r="Y179" s="12">
        <v>34</v>
      </c>
      <c r="Z179" s="12">
        <v>712</v>
      </c>
      <c r="AA179" s="12">
        <f t="shared" si="2"/>
        <v>83402</v>
      </c>
    </row>
    <row r="180" spans="2:27" x14ac:dyDescent="0.35">
      <c r="B180" s="12">
        <v>184</v>
      </c>
      <c r="C180" s="12">
        <v>108678</v>
      </c>
      <c r="D180" s="12">
        <v>525821</v>
      </c>
      <c r="E180" s="12">
        <v>634500</v>
      </c>
      <c r="F180" s="12">
        <v>1225.4000000000001</v>
      </c>
      <c r="G180" s="12">
        <v>5104319</v>
      </c>
      <c r="H180" s="12">
        <v>0.82</v>
      </c>
      <c r="I180" s="12">
        <v>6457940</v>
      </c>
      <c r="J180" s="12">
        <v>28.83</v>
      </c>
      <c r="K180" s="12">
        <v>-79.22</v>
      </c>
      <c r="L180" s="12">
        <v>72.790000000000006</v>
      </c>
      <c r="M180" s="12">
        <v>61.1</v>
      </c>
      <c r="N180" s="12">
        <v>72.930000000000007</v>
      </c>
      <c r="O180" s="12">
        <v>18.32</v>
      </c>
      <c r="P180" s="12">
        <v>2462</v>
      </c>
      <c r="Q180" s="12">
        <v>75.459999999999994</v>
      </c>
      <c r="R180" s="12">
        <v>15.81</v>
      </c>
      <c r="S180" s="12">
        <v>2842</v>
      </c>
      <c r="T180" s="12">
        <v>141549</v>
      </c>
      <c r="U180" s="12">
        <v>84765</v>
      </c>
      <c r="V180" s="12">
        <v>185.8</v>
      </c>
      <c r="W180" s="12">
        <v>0</v>
      </c>
      <c r="X180" s="12">
        <v>8.9700000000000006</v>
      </c>
      <c r="Y180" s="12">
        <v>27</v>
      </c>
      <c r="Z180" s="12">
        <v>549</v>
      </c>
      <c r="AA180" s="12">
        <f t="shared" si="2"/>
        <v>66474</v>
      </c>
    </row>
    <row r="181" spans="2:27" x14ac:dyDescent="0.35">
      <c r="B181" s="12">
        <v>186</v>
      </c>
      <c r="C181" s="12">
        <v>108678</v>
      </c>
      <c r="D181" s="12">
        <v>523371</v>
      </c>
      <c r="E181" s="12">
        <v>632049</v>
      </c>
      <c r="F181" s="12">
        <v>1225.4000000000001</v>
      </c>
      <c r="G181" s="12">
        <v>5104321</v>
      </c>
      <c r="H181" s="12">
        <v>0.82399999999999995</v>
      </c>
      <c r="I181" s="12">
        <v>6459480</v>
      </c>
      <c r="J181" s="12">
        <v>28.84</v>
      </c>
      <c r="K181" s="12">
        <v>-79.180000000000007</v>
      </c>
      <c r="L181" s="12">
        <v>72.819999999999993</v>
      </c>
      <c r="M181" s="12">
        <v>60.6</v>
      </c>
      <c r="N181" s="12">
        <v>72.95</v>
      </c>
      <c r="O181" s="12">
        <v>18.03</v>
      </c>
      <c r="P181" s="12">
        <v>2472</v>
      </c>
      <c r="Q181" s="12">
        <v>75.48</v>
      </c>
      <c r="R181" s="12">
        <v>15.56</v>
      </c>
      <c r="S181" s="12">
        <v>2853</v>
      </c>
      <c r="T181" s="12">
        <v>146176</v>
      </c>
      <c r="U181" s="12">
        <v>86308</v>
      </c>
      <c r="V181" s="12">
        <v>183.6</v>
      </c>
      <c r="W181" s="12">
        <v>0</v>
      </c>
      <c r="X181" s="12">
        <v>9.0500000000000007</v>
      </c>
      <c r="Y181" s="12">
        <v>20</v>
      </c>
      <c r="Z181" s="12">
        <v>423</v>
      </c>
      <c r="AA181" s="12">
        <f t="shared" si="2"/>
        <v>49440</v>
      </c>
    </row>
    <row r="182" spans="2:27" x14ac:dyDescent="0.35">
      <c r="B182" s="12">
        <v>188</v>
      </c>
      <c r="C182" s="12">
        <v>108678</v>
      </c>
      <c r="D182" s="12">
        <v>520920</v>
      </c>
      <c r="E182" s="12">
        <v>629598</v>
      </c>
      <c r="F182" s="12">
        <v>1225.4000000000001</v>
      </c>
      <c r="G182" s="12">
        <v>5104322</v>
      </c>
      <c r="H182" s="12">
        <v>0.82699999999999996</v>
      </c>
      <c r="I182" s="12">
        <v>6461002</v>
      </c>
      <c r="J182" s="12">
        <v>28.85</v>
      </c>
      <c r="K182" s="12">
        <v>-79.13</v>
      </c>
      <c r="L182" s="12">
        <v>72.849999999999994</v>
      </c>
      <c r="M182" s="12">
        <v>60.66</v>
      </c>
      <c r="N182" s="12">
        <v>72.98</v>
      </c>
      <c r="O182" s="12">
        <v>17.739999999999998</v>
      </c>
      <c r="P182" s="12">
        <v>2482</v>
      </c>
      <c r="Q182" s="12">
        <v>75.489999999999995</v>
      </c>
      <c r="R182" s="12">
        <v>15.32</v>
      </c>
      <c r="S182" s="12">
        <v>2863</v>
      </c>
      <c r="T182" s="12">
        <v>150827</v>
      </c>
      <c r="U182" s="12">
        <v>87834</v>
      </c>
      <c r="V182" s="12">
        <v>181.4</v>
      </c>
      <c r="W182" s="12">
        <v>0</v>
      </c>
      <c r="X182" s="12">
        <v>9.1300000000000008</v>
      </c>
      <c r="Y182" s="12">
        <v>16</v>
      </c>
      <c r="Z182" s="12">
        <v>326</v>
      </c>
      <c r="AA182" s="12">
        <f t="shared" si="2"/>
        <v>39712</v>
      </c>
    </row>
    <row r="183" spans="2:27" x14ac:dyDescent="0.35">
      <c r="B183" s="12">
        <v>190</v>
      </c>
      <c r="C183" s="12">
        <v>108678</v>
      </c>
      <c r="D183" s="12">
        <v>518469</v>
      </c>
      <c r="E183" s="12">
        <v>627147</v>
      </c>
      <c r="F183" s="12">
        <v>1225.4000000000001</v>
      </c>
      <c r="G183" s="12">
        <v>5104323</v>
      </c>
      <c r="H183" s="12">
        <v>0.83</v>
      </c>
      <c r="I183" s="12">
        <v>6462506</v>
      </c>
      <c r="J183" s="12">
        <v>28.87</v>
      </c>
      <c r="K183" s="12">
        <v>-79.08</v>
      </c>
      <c r="L183" s="12">
        <v>72.87</v>
      </c>
      <c r="M183" s="12">
        <v>60.72</v>
      </c>
      <c r="N183" s="12">
        <v>73.010000000000005</v>
      </c>
      <c r="O183" s="12">
        <v>17.46</v>
      </c>
      <c r="P183" s="12">
        <v>2492</v>
      </c>
      <c r="Q183" s="12">
        <v>75.5</v>
      </c>
      <c r="R183" s="12">
        <v>15.08</v>
      </c>
      <c r="S183" s="12">
        <v>2874</v>
      </c>
      <c r="T183" s="12">
        <v>155504</v>
      </c>
      <c r="U183" s="12">
        <v>89342</v>
      </c>
      <c r="V183" s="12">
        <v>179.2</v>
      </c>
      <c r="W183" s="12">
        <v>0</v>
      </c>
      <c r="X183" s="12">
        <v>9.1999999999999993</v>
      </c>
      <c r="Y183" s="12">
        <v>12</v>
      </c>
      <c r="Z183" s="12">
        <v>251</v>
      </c>
      <c r="AA183" s="12">
        <f t="shared" si="2"/>
        <v>29904</v>
      </c>
    </row>
    <row r="184" spans="2:27" x14ac:dyDescent="0.35">
      <c r="B184" s="12">
        <v>192</v>
      </c>
      <c r="C184" s="12">
        <v>108678</v>
      </c>
      <c r="D184" s="12">
        <v>516018</v>
      </c>
      <c r="E184" s="12">
        <v>624696</v>
      </c>
      <c r="F184" s="12">
        <v>1225.4000000000001</v>
      </c>
      <c r="G184" s="12">
        <v>5104324</v>
      </c>
      <c r="H184" s="12">
        <v>0.83299999999999996</v>
      </c>
      <c r="I184" s="12">
        <v>6463992</v>
      </c>
      <c r="J184" s="12">
        <v>28.88</v>
      </c>
      <c r="K184" s="12">
        <v>-79.040000000000006</v>
      </c>
      <c r="L184" s="12">
        <v>72.900000000000006</v>
      </c>
      <c r="M184" s="12">
        <v>60.79</v>
      </c>
      <c r="N184" s="12">
        <v>73.040000000000006</v>
      </c>
      <c r="O184" s="12">
        <v>17.170000000000002</v>
      </c>
      <c r="P184" s="12">
        <v>2503</v>
      </c>
      <c r="Q184" s="12">
        <v>75.510000000000005</v>
      </c>
      <c r="R184" s="12">
        <v>14.84</v>
      </c>
      <c r="S184" s="12">
        <v>2885</v>
      </c>
      <c r="T184" s="12">
        <v>160206</v>
      </c>
      <c r="U184" s="12">
        <v>90833</v>
      </c>
      <c r="V184" s="12">
        <v>177.4</v>
      </c>
      <c r="W184" s="12">
        <v>0</v>
      </c>
      <c r="X184" s="12">
        <v>9.27</v>
      </c>
      <c r="Y184" s="12">
        <v>9</v>
      </c>
      <c r="Z184" s="12">
        <v>192</v>
      </c>
      <c r="AA184" s="12">
        <f t="shared" si="2"/>
        <v>22527</v>
      </c>
    </row>
    <row r="185" spans="2:27" x14ac:dyDescent="0.35">
      <c r="B185" s="12">
        <v>194</v>
      </c>
      <c r="C185" s="12">
        <v>104090</v>
      </c>
      <c r="D185" s="12">
        <v>513567</v>
      </c>
      <c r="E185" s="12">
        <v>617657</v>
      </c>
      <c r="F185" s="12">
        <v>1225.4000000000001</v>
      </c>
      <c r="G185" s="12">
        <v>5104324</v>
      </c>
      <c r="H185" s="12">
        <v>0.84299999999999997</v>
      </c>
      <c r="I185" s="12">
        <v>6465462</v>
      </c>
      <c r="J185" s="12">
        <v>28.89</v>
      </c>
      <c r="K185" s="12">
        <v>-78.989999999999995</v>
      </c>
      <c r="L185" s="12">
        <v>72.930000000000007</v>
      </c>
      <c r="M185" s="12">
        <v>60.85</v>
      </c>
      <c r="N185" s="12">
        <v>73.069999999999993</v>
      </c>
      <c r="O185" s="12">
        <v>16.89</v>
      </c>
      <c r="P185" s="12">
        <v>2513</v>
      </c>
      <c r="Q185" s="12">
        <v>75.53</v>
      </c>
      <c r="R185" s="12">
        <v>14.61</v>
      </c>
      <c r="S185" s="12">
        <v>2896</v>
      </c>
      <c r="T185" s="12">
        <v>164934</v>
      </c>
      <c r="U185" s="12">
        <v>92306</v>
      </c>
      <c r="V185" s="12">
        <v>176.5</v>
      </c>
      <c r="W185" s="12">
        <v>0</v>
      </c>
      <c r="X185" s="12">
        <v>9.31</v>
      </c>
      <c r="Y185" s="12">
        <v>7</v>
      </c>
      <c r="Z185" s="12">
        <v>147</v>
      </c>
      <c r="AA185" s="12">
        <f t="shared" si="2"/>
        <v>17591</v>
      </c>
    </row>
    <row r="186" spans="2:27" x14ac:dyDescent="0.35">
      <c r="B186" s="12">
        <v>196</v>
      </c>
      <c r="C186" s="12">
        <v>104090</v>
      </c>
      <c r="D186" s="12">
        <v>511116</v>
      </c>
      <c r="E186" s="12">
        <v>615206</v>
      </c>
      <c r="F186" s="12">
        <v>1225.4000000000001</v>
      </c>
      <c r="G186" s="12">
        <v>5104325</v>
      </c>
      <c r="H186" s="12">
        <v>0.84599999999999997</v>
      </c>
      <c r="I186" s="12">
        <v>6466914</v>
      </c>
      <c r="J186" s="12">
        <v>28.9</v>
      </c>
      <c r="K186" s="12">
        <v>-78.94</v>
      </c>
      <c r="L186" s="12">
        <v>72.959999999999994</v>
      </c>
      <c r="M186" s="12">
        <v>60.91</v>
      </c>
      <c r="N186" s="12">
        <v>73.099999999999994</v>
      </c>
      <c r="O186" s="12">
        <v>16.62</v>
      </c>
      <c r="P186" s="12">
        <v>2524</v>
      </c>
      <c r="Q186" s="12">
        <v>75.540000000000006</v>
      </c>
      <c r="R186" s="12">
        <v>14.38</v>
      </c>
      <c r="S186" s="12">
        <v>2907</v>
      </c>
      <c r="T186" s="12">
        <v>169688</v>
      </c>
      <c r="U186" s="12">
        <v>93762</v>
      </c>
      <c r="V186" s="12">
        <v>176.2</v>
      </c>
      <c r="W186" s="12">
        <v>0</v>
      </c>
      <c r="X186" s="12">
        <v>9.34</v>
      </c>
      <c r="Y186" s="12">
        <v>5</v>
      </c>
      <c r="Z186" s="12">
        <v>112</v>
      </c>
      <c r="AA186" s="12">
        <f t="shared" si="2"/>
        <v>12620</v>
      </c>
    </row>
    <row r="187" spans="2:27" x14ac:dyDescent="0.35">
      <c r="B187" s="12">
        <v>198</v>
      </c>
      <c r="C187" s="12">
        <v>100048</v>
      </c>
      <c r="D187" s="12">
        <v>508665</v>
      </c>
      <c r="E187" s="12">
        <v>608714</v>
      </c>
      <c r="F187" s="12">
        <v>1225.4000000000001</v>
      </c>
      <c r="G187" s="12">
        <v>5104325</v>
      </c>
      <c r="H187" s="12">
        <v>0.85499999999999998</v>
      </c>
      <c r="I187" s="12">
        <v>6468349</v>
      </c>
      <c r="J187" s="12">
        <v>28.92</v>
      </c>
      <c r="K187" s="12">
        <v>-78.900000000000006</v>
      </c>
      <c r="L187" s="12">
        <v>72.989999999999995</v>
      </c>
      <c r="M187" s="12">
        <v>60.97</v>
      </c>
      <c r="N187" s="12">
        <v>73.13</v>
      </c>
      <c r="O187" s="12">
        <v>16.34</v>
      </c>
      <c r="P187" s="12">
        <v>2535</v>
      </c>
      <c r="Q187" s="12">
        <v>75.55</v>
      </c>
      <c r="R187" s="12">
        <v>14.15</v>
      </c>
      <c r="S187" s="12">
        <v>2918</v>
      </c>
      <c r="T187" s="12">
        <v>174468</v>
      </c>
      <c r="U187" s="12">
        <v>95201</v>
      </c>
      <c r="V187" s="12">
        <v>176.6</v>
      </c>
      <c r="W187" s="12">
        <v>0</v>
      </c>
      <c r="X187" s="12">
        <v>9.35</v>
      </c>
      <c r="Y187" s="12">
        <v>4</v>
      </c>
      <c r="Z187" s="12">
        <v>85</v>
      </c>
      <c r="AA187" s="12">
        <f t="shared" si="2"/>
        <v>10140</v>
      </c>
    </row>
    <row r="188" spans="2:27" x14ac:dyDescent="0.35">
      <c r="B188" s="12">
        <v>200</v>
      </c>
      <c r="C188" s="12">
        <v>100048</v>
      </c>
      <c r="D188" s="12">
        <v>506214</v>
      </c>
      <c r="E188" s="12">
        <v>606263</v>
      </c>
      <c r="F188" s="12">
        <v>1225.4000000000001</v>
      </c>
      <c r="G188" s="12">
        <v>5104325</v>
      </c>
      <c r="H188" s="12">
        <v>0.85899999999999999</v>
      </c>
      <c r="I188" s="12">
        <v>6469767</v>
      </c>
      <c r="J188" s="12">
        <v>28.93</v>
      </c>
      <c r="K188" s="12">
        <v>-78.849999999999994</v>
      </c>
      <c r="L188" s="12">
        <v>73.02</v>
      </c>
      <c r="M188" s="12">
        <v>61.03</v>
      </c>
      <c r="N188" s="12">
        <v>73.16</v>
      </c>
      <c r="O188" s="12">
        <v>16.07</v>
      </c>
      <c r="P188" s="12">
        <v>2546</v>
      </c>
      <c r="Q188" s="12">
        <v>75.569999999999993</v>
      </c>
      <c r="R188" s="12">
        <v>13.92</v>
      </c>
      <c r="S188" s="12">
        <v>2930</v>
      </c>
      <c r="T188" s="12">
        <v>179274</v>
      </c>
      <c r="U188" s="12">
        <v>96623</v>
      </c>
      <c r="V188" s="12">
        <v>177.8</v>
      </c>
      <c r="W188" s="12">
        <v>0</v>
      </c>
      <c r="X188" s="12">
        <v>9.34</v>
      </c>
      <c r="Y188" s="12">
        <v>3</v>
      </c>
      <c r="Z188" s="12">
        <v>65</v>
      </c>
      <c r="AA188" s="12">
        <f t="shared" si="2"/>
        <v>7638</v>
      </c>
    </row>
    <row r="189" spans="2:27" x14ac:dyDescent="0.35">
      <c r="B189" s="12">
        <v>202</v>
      </c>
      <c r="C189" s="12">
        <v>100048</v>
      </c>
      <c r="D189" s="12">
        <v>503763</v>
      </c>
      <c r="E189" s="12">
        <v>603812</v>
      </c>
      <c r="F189" s="12">
        <v>1225.4000000000001</v>
      </c>
      <c r="G189" s="12">
        <v>5104325</v>
      </c>
      <c r="H189" s="12">
        <v>0.86199999999999999</v>
      </c>
      <c r="I189" s="12">
        <v>6471168</v>
      </c>
      <c r="J189" s="12">
        <v>28.94</v>
      </c>
      <c r="K189" s="12">
        <v>-78.8</v>
      </c>
      <c r="L189" s="12">
        <v>73.05</v>
      </c>
      <c r="M189" s="12">
        <v>61.1</v>
      </c>
      <c r="N189" s="12">
        <v>73.19</v>
      </c>
      <c r="O189" s="12">
        <v>15.81</v>
      </c>
      <c r="P189" s="12">
        <v>2557</v>
      </c>
      <c r="Q189" s="12">
        <v>75.58</v>
      </c>
      <c r="R189" s="12">
        <v>13.7</v>
      </c>
      <c r="S189" s="12">
        <v>2942</v>
      </c>
      <c r="T189" s="12">
        <v>184107</v>
      </c>
      <c r="U189" s="12">
        <v>98028</v>
      </c>
      <c r="V189" s="12">
        <v>179.7</v>
      </c>
      <c r="W189" s="12">
        <v>0</v>
      </c>
      <c r="X189" s="12">
        <v>9.31</v>
      </c>
      <c r="Y189" s="12">
        <v>2</v>
      </c>
      <c r="Z189" s="12">
        <v>50</v>
      </c>
      <c r="AA189" s="12">
        <f t="shared" si="2"/>
        <v>5114</v>
      </c>
    </row>
    <row r="190" spans="2:27" x14ac:dyDescent="0.35">
      <c r="B190" s="12">
        <v>204</v>
      </c>
      <c r="C190" s="12">
        <v>100048</v>
      </c>
      <c r="D190" s="12">
        <v>501313</v>
      </c>
      <c r="E190" s="12">
        <v>601361</v>
      </c>
      <c r="F190" s="12">
        <v>1225.4000000000001</v>
      </c>
      <c r="G190" s="12">
        <v>5104326</v>
      </c>
      <c r="H190" s="12">
        <v>0.86599999999999999</v>
      </c>
      <c r="I190" s="12">
        <v>6472553</v>
      </c>
      <c r="J190" s="12">
        <v>28.95</v>
      </c>
      <c r="K190" s="12">
        <v>-78.760000000000005</v>
      </c>
      <c r="L190" s="12">
        <v>73.08</v>
      </c>
      <c r="M190" s="12">
        <v>61.16</v>
      </c>
      <c r="N190" s="12">
        <v>73.22</v>
      </c>
      <c r="O190" s="12">
        <v>15.54</v>
      </c>
      <c r="P190" s="12">
        <v>2568</v>
      </c>
      <c r="Q190" s="12">
        <v>75.599999999999994</v>
      </c>
      <c r="R190" s="12">
        <v>13.47</v>
      </c>
      <c r="S190" s="12">
        <v>2954</v>
      </c>
      <c r="T190" s="12">
        <v>188966</v>
      </c>
      <c r="U190" s="12">
        <v>99417</v>
      </c>
      <c r="V190" s="12">
        <v>182.6</v>
      </c>
      <c r="W190" s="12">
        <v>0</v>
      </c>
      <c r="X190" s="12">
        <v>9.25</v>
      </c>
      <c r="Y190" s="12">
        <v>2</v>
      </c>
      <c r="Z190" s="12">
        <v>39</v>
      </c>
      <c r="AA190" s="12">
        <f t="shared" si="2"/>
        <v>5136</v>
      </c>
    </row>
    <row r="191" spans="2:27" x14ac:dyDescent="0.35">
      <c r="B191" s="12">
        <v>206</v>
      </c>
      <c r="C191" s="12">
        <v>100048</v>
      </c>
      <c r="D191" s="12">
        <v>498862</v>
      </c>
      <c r="E191" s="12">
        <v>598910</v>
      </c>
      <c r="F191" s="12">
        <v>1225.4000000000001</v>
      </c>
      <c r="G191" s="12">
        <v>5104326</v>
      </c>
      <c r="H191" s="12">
        <v>0.86899999999999999</v>
      </c>
      <c r="I191" s="12">
        <v>6473921</v>
      </c>
      <c r="J191" s="12">
        <v>28.97</v>
      </c>
      <c r="K191" s="12">
        <v>-78.709999999999994</v>
      </c>
      <c r="L191" s="12">
        <v>73.11</v>
      </c>
      <c r="M191" s="12">
        <v>61.22</v>
      </c>
      <c r="N191" s="12">
        <v>73.25</v>
      </c>
      <c r="O191" s="12">
        <v>15.28</v>
      </c>
      <c r="P191" s="12">
        <v>2580</v>
      </c>
      <c r="Q191" s="12">
        <v>75.61</v>
      </c>
      <c r="R191" s="12">
        <v>13.25</v>
      </c>
      <c r="S191" s="12">
        <v>2966</v>
      </c>
      <c r="T191" s="12">
        <v>193853</v>
      </c>
      <c r="U191" s="12">
        <v>100789</v>
      </c>
      <c r="V191" s="12">
        <v>186.3</v>
      </c>
      <c r="W191" s="12">
        <v>0</v>
      </c>
      <c r="X191" s="12">
        <v>9.17</v>
      </c>
      <c r="Y191" s="12">
        <v>1</v>
      </c>
      <c r="Z191" s="12">
        <v>30</v>
      </c>
      <c r="AA191" s="12">
        <f t="shared" si="2"/>
        <v>2580</v>
      </c>
    </row>
    <row r="192" spans="2:27" x14ac:dyDescent="0.35">
      <c r="B192" s="12">
        <v>208</v>
      </c>
      <c r="C192" s="12">
        <v>100048</v>
      </c>
      <c r="D192" s="12">
        <v>496411</v>
      </c>
      <c r="E192" s="12">
        <v>596459</v>
      </c>
      <c r="F192" s="12">
        <v>1225.4000000000001</v>
      </c>
      <c r="G192" s="12">
        <v>5104326</v>
      </c>
      <c r="H192" s="12">
        <v>0.873</v>
      </c>
      <c r="I192" s="12">
        <v>6475272</v>
      </c>
      <c r="J192" s="12">
        <v>28.98</v>
      </c>
      <c r="K192" s="12">
        <v>-78.66</v>
      </c>
      <c r="L192" s="12">
        <v>73.14</v>
      </c>
      <c r="M192" s="12">
        <v>61.28</v>
      </c>
      <c r="N192" s="12">
        <v>73.28</v>
      </c>
      <c r="O192" s="12">
        <v>15.02</v>
      </c>
      <c r="P192" s="12">
        <v>2592</v>
      </c>
      <c r="Q192" s="12">
        <v>75.63</v>
      </c>
      <c r="R192" s="12">
        <v>13.04</v>
      </c>
      <c r="S192" s="12">
        <v>2978</v>
      </c>
      <c r="T192" s="12">
        <v>198766</v>
      </c>
      <c r="U192" s="12">
        <v>102145</v>
      </c>
      <c r="V192" s="12">
        <v>191</v>
      </c>
      <c r="W192" s="12">
        <v>0</v>
      </c>
      <c r="X192" s="12">
        <v>9.07</v>
      </c>
      <c r="Y192" s="12">
        <v>1</v>
      </c>
      <c r="Z192" s="12">
        <v>24</v>
      </c>
      <c r="AA192" s="12">
        <f t="shared" si="2"/>
        <v>2592</v>
      </c>
    </row>
    <row r="193" spans="2:27" x14ac:dyDescent="0.35">
      <c r="B193" s="12">
        <v>210</v>
      </c>
      <c r="C193" s="12">
        <v>100048</v>
      </c>
      <c r="D193" s="12">
        <v>493960</v>
      </c>
      <c r="E193" s="12">
        <v>594008</v>
      </c>
      <c r="F193" s="12">
        <v>1225.4000000000001</v>
      </c>
      <c r="G193" s="12">
        <v>5104326</v>
      </c>
      <c r="H193" s="12">
        <v>0.876</v>
      </c>
      <c r="I193" s="12">
        <v>6476608</v>
      </c>
      <c r="J193" s="12">
        <v>28.99</v>
      </c>
      <c r="K193" s="12">
        <v>-78.61</v>
      </c>
      <c r="L193" s="12">
        <v>73.17</v>
      </c>
      <c r="M193" s="12">
        <v>61.34</v>
      </c>
      <c r="N193" s="12">
        <v>73.31</v>
      </c>
      <c r="O193" s="12">
        <v>14.77</v>
      </c>
      <c r="P193" s="12">
        <v>2603</v>
      </c>
      <c r="Q193" s="12">
        <v>75.64</v>
      </c>
      <c r="R193" s="12">
        <v>12.82</v>
      </c>
      <c r="S193" s="12">
        <v>2990</v>
      </c>
      <c r="T193" s="12">
        <v>203707</v>
      </c>
      <c r="U193" s="12">
        <v>103484</v>
      </c>
      <c r="V193" s="12">
        <v>196.6</v>
      </c>
      <c r="W193" s="12">
        <v>0</v>
      </c>
      <c r="X193" s="12">
        <v>8.9499999999999993</v>
      </c>
      <c r="Y193" s="12">
        <v>1</v>
      </c>
      <c r="Z193" s="12">
        <v>18</v>
      </c>
      <c r="AA193" s="12">
        <f t="shared" si="2"/>
        <v>2603</v>
      </c>
    </row>
    <row r="194" spans="2:27" x14ac:dyDescent="0.35">
      <c r="B194" s="12">
        <v>212</v>
      </c>
      <c r="C194" s="12">
        <v>100048</v>
      </c>
      <c r="D194" s="12">
        <v>491509</v>
      </c>
      <c r="E194" s="12">
        <v>591557</v>
      </c>
      <c r="F194" s="12">
        <v>1225.4000000000001</v>
      </c>
      <c r="G194" s="12">
        <v>5104326</v>
      </c>
      <c r="H194" s="12">
        <v>0.88</v>
      </c>
      <c r="I194" s="12">
        <v>6477927</v>
      </c>
      <c r="J194" s="12">
        <v>29</v>
      </c>
      <c r="K194" s="12">
        <v>-78.56</v>
      </c>
      <c r="L194" s="12">
        <v>73.2</v>
      </c>
      <c r="M194" s="12">
        <v>61.41</v>
      </c>
      <c r="N194" s="12">
        <v>73.34</v>
      </c>
      <c r="O194" s="12">
        <v>14.51</v>
      </c>
      <c r="P194" s="12">
        <v>2615</v>
      </c>
      <c r="Q194" s="12">
        <v>75.66</v>
      </c>
      <c r="R194" s="12">
        <v>12.61</v>
      </c>
      <c r="S194" s="12">
        <v>3002</v>
      </c>
      <c r="T194" s="12">
        <v>208675</v>
      </c>
      <c r="U194" s="12">
        <v>104807</v>
      </c>
      <c r="V194" s="12">
        <v>203.3</v>
      </c>
      <c r="W194" s="12">
        <v>0</v>
      </c>
      <c r="X194" s="12">
        <v>8.82</v>
      </c>
      <c r="Y194" s="12">
        <v>1</v>
      </c>
      <c r="Z194" s="12">
        <v>15</v>
      </c>
      <c r="AA194" s="12">
        <f t="shared" si="2"/>
        <v>2615</v>
      </c>
    </row>
    <row r="195" spans="2:27" x14ac:dyDescent="0.35">
      <c r="B195" s="12">
        <v>214</v>
      </c>
      <c r="C195" s="12">
        <v>100048</v>
      </c>
      <c r="D195" s="12">
        <v>489058</v>
      </c>
      <c r="E195" s="12">
        <v>589106</v>
      </c>
      <c r="F195" s="12">
        <v>1225.4000000000001</v>
      </c>
      <c r="G195" s="12">
        <v>5104326</v>
      </c>
      <c r="H195" s="12">
        <v>0.88400000000000001</v>
      </c>
      <c r="I195" s="12">
        <v>6479229</v>
      </c>
      <c r="J195" s="12">
        <v>29.02</v>
      </c>
      <c r="K195" s="12">
        <v>-78.510000000000005</v>
      </c>
      <c r="L195" s="12">
        <v>73.23</v>
      </c>
      <c r="M195" s="12">
        <v>61.47</v>
      </c>
      <c r="N195" s="12">
        <v>73.37</v>
      </c>
      <c r="O195" s="12">
        <v>14.26</v>
      </c>
      <c r="P195" s="12">
        <v>2627</v>
      </c>
      <c r="Q195" s="12">
        <v>75.67</v>
      </c>
      <c r="R195" s="12">
        <v>12.4</v>
      </c>
      <c r="S195" s="12">
        <v>3015</v>
      </c>
      <c r="T195" s="12">
        <v>213670</v>
      </c>
      <c r="U195" s="12">
        <v>106114</v>
      </c>
      <c r="V195" s="12">
        <v>210.9</v>
      </c>
      <c r="W195" s="12">
        <v>0</v>
      </c>
      <c r="X195" s="12">
        <v>8.67</v>
      </c>
      <c r="Y195" s="12">
        <v>1</v>
      </c>
      <c r="Z195" s="12">
        <v>12</v>
      </c>
      <c r="AA195" s="12">
        <f t="shared" ref="AA195:AA258" si="3">Y195*P195</f>
        <v>2627</v>
      </c>
    </row>
    <row r="196" spans="2:27" x14ac:dyDescent="0.35">
      <c r="B196" s="12">
        <v>216</v>
      </c>
      <c r="C196" s="12">
        <v>100048</v>
      </c>
      <c r="D196" s="12">
        <v>486607</v>
      </c>
      <c r="E196" s="12">
        <v>586656</v>
      </c>
      <c r="F196" s="12">
        <v>1225.4000000000001</v>
      </c>
      <c r="G196" s="12">
        <v>5104326</v>
      </c>
      <c r="H196" s="12">
        <v>0.88700000000000001</v>
      </c>
      <c r="I196" s="12">
        <v>6480516</v>
      </c>
      <c r="J196" s="12">
        <v>29.03</v>
      </c>
      <c r="K196" s="12">
        <v>-78.459999999999994</v>
      </c>
      <c r="L196" s="12">
        <v>73.260000000000005</v>
      </c>
      <c r="M196" s="12">
        <v>61.53</v>
      </c>
      <c r="N196" s="12">
        <v>73.400000000000006</v>
      </c>
      <c r="O196" s="12">
        <v>14.02</v>
      </c>
      <c r="P196" s="12">
        <v>2639</v>
      </c>
      <c r="Q196" s="12">
        <v>75.69</v>
      </c>
      <c r="R196" s="12">
        <v>12.19</v>
      </c>
      <c r="S196" s="12">
        <v>3027</v>
      </c>
      <c r="T196" s="12">
        <v>218693</v>
      </c>
      <c r="U196" s="12">
        <v>107404</v>
      </c>
      <c r="V196" s="12">
        <v>219.6</v>
      </c>
      <c r="W196" s="12">
        <v>0</v>
      </c>
      <c r="X196" s="12">
        <v>8.51</v>
      </c>
      <c r="Y196" s="12">
        <v>0</v>
      </c>
      <c r="Z196" s="12">
        <v>9</v>
      </c>
      <c r="AA196" s="12">
        <f t="shared" si="3"/>
        <v>0</v>
      </c>
    </row>
    <row r="197" spans="2:27" x14ac:dyDescent="0.35">
      <c r="B197" s="12">
        <v>218</v>
      </c>
      <c r="C197" s="12">
        <v>100048</v>
      </c>
      <c r="D197" s="12">
        <v>484156</v>
      </c>
      <c r="E197" s="12">
        <v>584205</v>
      </c>
      <c r="F197" s="12">
        <v>1225.4000000000001</v>
      </c>
      <c r="G197" s="12">
        <v>5104326</v>
      </c>
      <c r="H197" s="12">
        <v>0.89100000000000001</v>
      </c>
      <c r="I197" s="12">
        <v>6481787</v>
      </c>
      <c r="J197" s="12">
        <v>29.04</v>
      </c>
      <c r="K197" s="12">
        <v>-78.41</v>
      </c>
      <c r="L197" s="12">
        <v>73.290000000000006</v>
      </c>
      <c r="M197" s="12">
        <v>61.59</v>
      </c>
      <c r="N197" s="12">
        <v>73.430000000000007</v>
      </c>
      <c r="O197" s="12">
        <v>13.77</v>
      </c>
      <c r="P197" s="12">
        <v>2652</v>
      </c>
      <c r="Q197" s="12">
        <v>75.7</v>
      </c>
      <c r="R197" s="12">
        <v>11.99</v>
      </c>
      <c r="S197" s="12">
        <v>3040</v>
      </c>
      <c r="T197" s="12">
        <v>223744</v>
      </c>
      <c r="U197" s="12">
        <v>108679</v>
      </c>
      <c r="V197" s="12">
        <v>229.3</v>
      </c>
      <c r="W197" s="12">
        <v>0</v>
      </c>
      <c r="X197" s="12">
        <v>8.35</v>
      </c>
      <c r="Y197" s="12">
        <v>0</v>
      </c>
      <c r="Z197" s="12">
        <v>7</v>
      </c>
      <c r="AA197" s="12">
        <f t="shared" si="3"/>
        <v>0</v>
      </c>
    </row>
    <row r="198" spans="2:27" x14ac:dyDescent="0.35">
      <c r="B198" s="12">
        <v>220</v>
      </c>
      <c r="C198" s="12">
        <v>100048</v>
      </c>
      <c r="D198" s="12">
        <v>481705</v>
      </c>
      <c r="E198" s="12">
        <v>581754</v>
      </c>
      <c r="F198" s="12">
        <v>1225.4000000000001</v>
      </c>
      <c r="G198" s="12">
        <v>5104326</v>
      </c>
      <c r="H198" s="12">
        <v>0.89500000000000002</v>
      </c>
      <c r="I198" s="12">
        <v>6483042</v>
      </c>
      <c r="J198" s="12">
        <v>29.06</v>
      </c>
      <c r="K198" s="12">
        <v>-78.36</v>
      </c>
      <c r="L198" s="12">
        <v>73.33</v>
      </c>
      <c r="M198" s="12">
        <v>61.65</v>
      </c>
      <c r="N198" s="12">
        <v>73.459999999999994</v>
      </c>
      <c r="O198" s="12">
        <v>13.53</v>
      </c>
      <c r="P198" s="12">
        <v>2664</v>
      </c>
      <c r="Q198" s="12">
        <v>75.72</v>
      </c>
      <c r="R198" s="12">
        <v>11.78</v>
      </c>
      <c r="S198" s="12">
        <v>3053</v>
      </c>
      <c r="T198" s="12">
        <v>228822</v>
      </c>
      <c r="U198" s="12">
        <v>109938</v>
      </c>
      <c r="V198" s="12">
        <v>240.1</v>
      </c>
      <c r="W198" s="12">
        <v>0</v>
      </c>
      <c r="X198" s="12">
        <v>8.17</v>
      </c>
      <c r="Y198" s="12">
        <v>0</v>
      </c>
      <c r="Z198" s="12">
        <v>6</v>
      </c>
      <c r="AA198" s="12">
        <f t="shared" si="3"/>
        <v>0</v>
      </c>
    </row>
    <row r="199" spans="2:27" x14ac:dyDescent="0.35">
      <c r="B199" s="12">
        <v>222</v>
      </c>
      <c r="C199" s="12">
        <v>100048</v>
      </c>
      <c r="D199" s="12">
        <v>479254</v>
      </c>
      <c r="E199" s="12">
        <v>579303</v>
      </c>
      <c r="F199" s="12">
        <v>1225.4000000000001</v>
      </c>
      <c r="G199" s="12">
        <v>5104326</v>
      </c>
      <c r="H199" s="12">
        <v>0.89800000000000002</v>
      </c>
      <c r="I199" s="12">
        <v>6484281</v>
      </c>
      <c r="J199" s="12">
        <v>29.07</v>
      </c>
      <c r="K199" s="12">
        <v>-78.31</v>
      </c>
      <c r="L199" s="12">
        <v>73.36</v>
      </c>
      <c r="M199" s="12">
        <v>61.72</v>
      </c>
      <c r="N199" s="12">
        <v>73.489999999999995</v>
      </c>
      <c r="O199" s="12">
        <v>13.3</v>
      </c>
      <c r="P199" s="12">
        <v>2677</v>
      </c>
      <c r="Q199" s="12">
        <v>75.73</v>
      </c>
      <c r="R199" s="12">
        <v>11.58</v>
      </c>
      <c r="S199" s="12">
        <v>3066</v>
      </c>
      <c r="T199" s="12">
        <v>233929</v>
      </c>
      <c r="U199" s="12">
        <v>111181</v>
      </c>
      <c r="V199" s="12">
        <v>251.9</v>
      </c>
      <c r="W199" s="12">
        <v>0</v>
      </c>
      <c r="X199" s="12">
        <v>8</v>
      </c>
      <c r="Y199" s="12">
        <v>0</v>
      </c>
      <c r="Z199" s="12">
        <v>5</v>
      </c>
      <c r="AA199" s="12">
        <f t="shared" si="3"/>
        <v>0</v>
      </c>
    </row>
    <row r="200" spans="2:27" x14ac:dyDescent="0.35">
      <c r="B200" s="12">
        <v>224</v>
      </c>
      <c r="C200" s="12">
        <v>100048</v>
      </c>
      <c r="D200" s="12">
        <v>476804</v>
      </c>
      <c r="E200" s="12">
        <v>576852</v>
      </c>
      <c r="F200" s="12">
        <v>1225.4000000000001</v>
      </c>
      <c r="G200" s="12">
        <v>5104326</v>
      </c>
      <c r="H200" s="12">
        <v>0.90200000000000002</v>
      </c>
      <c r="I200" s="12">
        <v>6485504</v>
      </c>
      <c r="J200" s="12">
        <v>29.08</v>
      </c>
      <c r="K200" s="12">
        <v>-78.260000000000005</v>
      </c>
      <c r="L200" s="12">
        <v>73.39</v>
      </c>
      <c r="M200" s="12">
        <v>61.78</v>
      </c>
      <c r="N200" s="12">
        <v>73.52</v>
      </c>
      <c r="O200" s="12">
        <v>13.06</v>
      </c>
      <c r="P200" s="12">
        <v>2690</v>
      </c>
      <c r="Q200" s="12">
        <v>75.75</v>
      </c>
      <c r="R200" s="12">
        <v>11.38</v>
      </c>
      <c r="S200" s="12">
        <v>3079</v>
      </c>
      <c r="T200" s="12">
        <v>239064</v>
      </c>
      <c r="U200" s="12">
        <v>112409</v>
      </c>
      <c r="V200" s="12">
        <v>264.89999999999998</v>
      </c>
      <c r="W200" s="12">
        <v>0</v>
      </c>
      <c r="X200" s="12">
        <v>7.82</v>
      </c>
      <c r="Y200" s="12">
        <v>0</v>
      </c>
      <c r="Z200" s="12">
        <v>4</v>
      </c>
      <c r="AA200" s="12">
        <f t="shared" si="3"/>
        <v>0</v>
      </c>
    </row>
    <row r="201" spans="2:27" x14ac:dyDescent="0.35">
      <c r="B201" s="12">
        <v>226</v>
      </c>
      <c r="C201" s="12">
        <v>100048</v>
      </c>
      <c r="D201" s="12">
        <v>474353</v>
      </c>
      <c r="E201" s="12">
        <v>574401</v>
      </c>
      <c r="F201" s="12">
        <v>1225.4000000000001</v>
      </c>
      <c r="G201" s="12">
        <v>5104326</v>
      </c>
      <c r="H201" s="12">
        <v>0.90600000000000003</v>
      </c>
      <c r="I201" s="12">
        <v>6486712</v>
      </c>
      <c r="J201" s="12">
        <v>29.1</v>
      </c>
      <c r="K201" s="12">
        <v>-78.209999999999994</v>
      </c>
      <c r="L201" s="12">
        <v>73.42</v>
      </c>
      <c r="M201" s="12">
        <v>61.84</v>
      </c>
      <c r="N201" s="12">
        <v>73.56</v>
      </c>
      <c r="O201" s="12">
        <v>12.83</v>
      </c>
      <c r="P201" s="12">
        <v>2702</v>
      </c>
      <c r="Q201" s="12">
        <v>75.77</v>
      </c>
      <c r="R201" s="12">
        <v>11.19</v>
      </c>
      <c r="S201" s="12">
        <v>3092</v>
      </c>
      <c r="T201" s="12">
        <v>244228</v>
      </c>
      <c r="U201" s="12">
        <v>113621</v>
      </c>
      <c r="V201" s="12">
        <v>278.89999999999998</v>
      </c>
      <c r="W201" s="12">
        <v>0</v>
      </c>
      <c r="X201" s="12">
        <v>7.64</v>
      </c>
      <c r="Y201" s="12">
        <v>0</v>
      </c>
      <c r="Z201" s="12">
        <v>3</v>
      </c>
      <c r="AA201" s="12">
        <f t="shared" si="3"/>
        <v>0</v>
      </c>
    </row>
    <row r="202" spans="2:27" x14ac:dyDescent="0.35">
      <c r="B202" s="12">
        <v>228</v>
      </c>
      <c r="C202" s="12">
        <v>100048</v>
      </c>
      <c r="D202" s="12">
        <v>471902</v>
      </c>
      <c r="E202" s="12">
        <v>571950</v>
      </c>
      <c r="F202" s="12">
        <v>1225.4000000000001</v>
      </c>
      <c r="G202" s="12">
        <v>5104326</v>
      </c>
      <c r="H202" s="12">
        <v>0.91</v>
      </c>
      <c r="I202" s="12">
        <v>6487904</v>
      </c>
      <c r="J202" s="12">
        <v>29.11</v>
      </c>
      <c r="K202" s="12">
        <v>-78.16</v>
      </c>
      <c r="L202" s="12">
        <v>73.45</v>
      </c>
      <c r="M202" s="12">
        <v>61.9</v>
      </c>
      <c r="N202" s="12">
        <v>73.59</v>
      </c>
      <c r="O202" s="12">
        <v>12.6</v>
      </c>
      <c r="P202" s="12">
        <v>2715</v>
      </c>
      <c r="Q202" s="12">
        <v>75.78</v>
      </c>
      <c r="R202" s="12">
        <v>11</v>
      </c>
      <c r="S202" s="12">
        <v>3106</v>
      </c>
      <c r="T202" s="12">
        <v>249420</v>
      </c>
      <c r="U202" s="12">
        <v>114818</v>
      </c>
      <c r="V202" s="12">
        <v>294</v>
      </c>
      <c r="W202" s="12">
        <v>0</v>
      </c>
      <c r="X202" s="12">
        <v>7.46</v>
      </c>
      <c r="Y202" s="12">
        <v>0</v>
      </c>
      <c r="Z202" s="12">
        <v>3</v>
      </c>
      <c r="AA202" s="12">
        <f t="shared" si="3"/>
        <v>0</v>
      </c>
    </row>
    <row r="203" spans="2:27" x14ac:dyDescent="0.35">
      <c r="B203" s="12">
        <v>230</v>
      </c>
      <c r="C203" s="12">
        <v>100048</v>
      </c>
      <c r="D203" s="12">
        <v>469451</v>
      </c>
      <c r="E203" s="12">
        <v>569499</v>
      </c>
      <c r="F203" s="12">
        <v>1225.4000000000001</v>
      </c>
      <c r="G203" s="12">
        <v>5104326</v>
      </c>
      <c r="H203" s="12">
        <v>0.91400000000000003</v>
      </c>
      <c r="I203" s="12">
        <v>6489082</v>
      </c>
      <c r="J203" s="12">
        <v>29.12</v>
      </c>
      <c r="K203" s="12">
        <v>-78.11</v>
      </c>
      <c r="L203" s="12">
        <v>73.48</v>
      </c>
      <c r="M203" s="12">
        <v>61.96</v>
      </c>
      <c r="N203" s="12">
        <v>73.62</v>
      </c>
      <c r="O203" s="12">
        <v>12.37</v>
      </c>
      <c r="P203" s="12">
        <v>2729</v>
      </c>
      <c r="Q203" s="12">
        <v>75.8</v>
      </c>
      <c r="R203" s="12">
        <v>10.8</v>
      </c>
      <c r="S203" s="12">
        <v>3119</v>
      </c>
      <c r="T203" s="12">
        <v>254640</v>
      </c>
      <c r="U203" s="12">
        <v>115999</v>
      </c>
      <c r="V203" s="12">
        <v>310.2</v>
      </c>
      <c r="W203" s="12">
        <v>0</v>
      </c>
      <c r="X203" s="12">
        <v>7.28</v>
      </c>
      <c r="Y203" s="12">
        <v>0</v>
      </c>
      <c r="Z203" s="12">
        <v>2</v>
      </c>
      <c r="AA203" s="12">
        <f t="shared" si="3"/>
        <v>0</v>
      </c>
    </row>
    <row r="204" spans="2:27" x14ac:dyDescent="0.35">
      <c r="B204" s="12">
        <v>232</v>
      </c>
      <c r="C204" s="12">
        <v>100048</v>
      </c>
      <c r="D204" s="12">
        <v>467000</v>
      </c>
      <c r="E204" s="12">
        <v>567048</v>
      </c>
      <c r="F204" s="12">
        <v>1225.4000000000001</v>
      </c>
      <c r="G204" s="12">
        <v>5104326</v>
      </c>
      <c r="H204" s="12">
        <v>0.91800000000000004</v>
      </c>
      <c r="I204" s="12">
        <v>6490243</v>
      </c>
      <c r="J204" s="12">
        <v>29.13</v>
      </c>
      <c r="K204" s="12">
        <v>-78.06</v>
      </c>
      <c r="L204" s="12">
        <v>73.52</v>
      </c>
      <c r="M204" s="12">
        <v>62.03</v>
      </c>
      <c r="N204" s="12">
        <v>73.650000000000006</v>
      </c>
      <c r="O204" s="12">
        <v>12.15</v>
      </c>
      <c r="P204" s="12">
        <v>2742</v>
      </c>
      <c r="Q204" s="12">
        <v>75.819999999999993</v>
      </c>
      <c r="R204" s="12">
        <v>10.62</v>
      </c>
      <c r="S204" s="12">
        <v>3133</v>
      </c>
      <c r="T204" s="12">
        <v>259890</v>
      </c>
      <c r="U204" s="12">
        <v>117165</v>
      </c>
      <c r="V204" s="12">
        <v>327.5</v>
      </c>
      <c r="W204" s="12">
        <v>0</v>
      </c>
      <c r="X204" s="12">
        <v>7.1</v>
      </c>
      <c r="Y204" s="12">
        <v>0</v>
      </c>
      <c r="Z204" s="12">
        <v>2</v>
      </c>
      <c r="AA204" s="12">
        <f t="shared" si="3"/>
        <v>0</v>
      </c>
    </row>
    <row r="205" spans="2:27" x14ac:dyDescent="0.35">
      <c r="B205" s="12">
        <v>234</v>
      </c>
      <c r="C205" s="12">
        <v>100048</v>
      </c>
      <c r="D205" s="12">
        <v>464549</v>
      </c>
      <c r="E205" s="12">
        <v>564598</v>
      </c>
      <c r="F205" s="12">
        <v>1225.4000000000001</v>
      </c>
      <c r="G205" s="12">
        <v>5104326</v>
      </c>
      <c r="H205" s="12">
        <v>0.92200000000000004</v>
      </c>
      <c r="I205" s="12">
        <v>6491390</v>
      </c>
      <c r="J205" s="12">
        <v>29.15</v>
      </c>
      <c r="K205" s="12">
        <v>-78</v>
      </c>
      <c r="L205" s="12">
        <v>73.55</v>
      </c>
      <c r="M205" s="12">
        <v>62.09</v>
      </c>
      <c r="N205" s="12">
        <v>73.69</v>
      </c>
      <c r="O205" s="12">
        <v>11.93</v>
      </c>
      <c r="P205" s="12">
        <v>2755</v>
      </c>
      <c r="Q205" s="12">
        <v>75.84</v>
      </c>
      <c r="R205" s="12">
        <v>10.43</v>
      </c>
      <c r="S205" s="12">
        <v>3147</v>
      </c>
      <c r="T205" s="12">
        <v>265169</v>
      </c>
      <c r="U205" s="12">
        <v>118316</v>
      </c>
      <c r="V205" s="12">
        <v>345.8</v>
      </c>
      <c r="W205" s="12">
        <v>0</v>
      </c>
      <c r="X205" s="12">
        <v>6.93</v>
      </c>
      <c r="Y205" s="12">
        <v>0</v>
      </c>
      <c r="Z205" s="12">
        <v>2</v>
      </c>
      <c r="AA205" s="12">
        <f t="shared" si="3"/>
        <v>0</v>
      </c>
    </row>
    <row r="206" spans="2:27" x14ac:dyDescent="0.35">
      <c r="B206" s="12">
        <v>236</v>
      </c>
      <c r="C206" s="12">
        <v>100048</v>
      </c>
      <c r="D206" s="12">
        <v>462098</v>
      </c>
      <c r="E206" s="12">
        <v>562147</v>
      </c>
      <c r="F206" s="12">
        <v>1225.4000000000001</v>
      </c>
      <c r="G206" s="12">
        <v>5104326</v>
      </c>
      <c r="H206" s="12">
        <v>0.92600000000000005</v>
      </c>
      <c r="I206" s="12">
        <v>6492522</v>
      </c>
      <c r="J206" s="12">
        <v>29.16</v>
      </c>
      <c r="K206" s="12">
        <v>-77.95</v>
      </c>
      <c r="L206" s="12">
        <v>73.58</v>
      </c>
      <c r="M206" s="12">
        <v>62.15</v>
      </c>
      <c r="N206" s="12">
        <v>73.72</v>
      </c>
      <c r="O206" s="12">
        <v>11.71</v>
      </c>
      <c r="P206" s="12">
        <v>2769</v>
      </c>
      <c r="Q206" s="12">
        <v>75.849999999999994</v>
      </c>
      <c r="R206" s="12">
        <v>10.25</v>
      </c>
      <c r="S206" s="12">
        <v>3161</v>
      </c>
      <c r="T206" s="12">
        <v>270476</v>
      </c>
      <c r="U206" s="12">
        <v>119452</v>
      </c>
      <c r="V206" s="12">
        <v>365.2</v>
      </c>
      <c r="W206" s="12">
        <v>0</v>
      </c>
      <c r="X206" s="12">
        <v>6.77</v>
      </c>
      <c r="Y206" s="12">
        <v>0</v>
      </c>
      <c r="Z206" s="12">
        <v>1</v>
      </c>
      <c r="AA206" s="12">
        <f t="shared" si="3"/>
        <v>0</v>
      </c>
    </row>
    <row r="207" spans="2:27" x14ac:dyDescent="0.35">
      <c r="B207" s="12">
        <v>238</v>
      </c>
      <c r="C207" s="12">
        <v>100048</v>
      </c>
      <c r="D207" s="12">
        <v>459647</v>
      </c>
      <c r="E207" s="12">
        <v>559696</v>
      </c>
      <c r="F207" s="12">
        <v>1225.4000000000001</v>
      </c>
      <c r="G207" s="12">
        <v>5104326</v>
      </c>
      <c r="H207" s="12">
        <v>0.93</v>
      </c>
      <c r="I207" s="12">
        <v>6493639</v>
      </c>
      <c r="J207" s="12">
        <v>29.17</v>
      </c>
      <c r="K207" s="12">
        <v>-77.900000000000006</v>
      </c>
      <c r="L207" s="12">
        <v>73.61</v>
      </c>
      <c r="M207" s="12">
        <v>62.21</v>
      </c>
      <c r="N207" s="12">
        <v>73.75</v>
      </c>
      <c r="O207" s="12">
        <v>11.5</v>
      </c>
      <c r="P207" s="12">
        <v>2782</v>
      </c>
      <c r="Q207" s="12">
        <v>75.87</v>
      </c>
      <c r="R207" s="12">
        <v>10.06</v>
      </c>
      <c r="S207" s="12">
        <v>3175</v>
      </c>
      <c r="T207" s="12">
        <v>275814</v>
      </c>
      <c r="U207" s="12">
        <v>120573</v>
      </c>
      <c r="V207" s="12">
        <v>384.6</v>
      </c>
      <c r="W207" s="12">
        <v>0</v>
      </c>
      <c r="X207" s="12">
        <v>6.61</v>
      </c>
      <c r="Y207" s="12">
        <v>0</v>
      </c>
      <c r="Z207" s="12">
        <v>1</v>
      </c>
      <c r="AA207" s="12">
        <f t="shared" si="3"/>
        <v>0</v>
      </c>
    </row>
    <row r="208" spans="2:27" x14ac:dyDescent="0.35">
      <c r="B208" s="12">
        <v>240</v>
      </c>
      <c r="C208" s="12">
        <v>100048</v>
      </c>
      <c r="D208" s="12">
        <v>457196</v>
      </c>
      <c r="E208" s="12">
        <v>557245</v>
      </c>
      <c r="F208" s="12">
        <v>1225.4000000000001</v>
      </c>
      <c r="G208" s="12">
        <v>5104326</v>
      </c>
      <c r="H208" s="12">
        <v>0.93400000000000005</v>
      </c>
      <c r="I208" s="12">
        <v>6494741</v>
      </c>
      <c r="J208" s="12">
        <v>29.19</v>
      </c>
      <c r="K208" s="12">
        <v>-77.849999999999994</v>
      </c>
      <c r="L208" s="12">
        <v>73.650000000000006</v>
      </c>
      <c r="M208" s="12">
        <v>62.27</v>
      </c>
      <c r="N208" s="12">
        <v>73.78</v>
      </c>
      <c r="O208" s="12">
        <v>11.29</v>
      </c>
      <c r="P208" s="12">
        <v>2796</v>
      </c>
      <c r="Q208" s="12">
        <v>75.89</v>
      </c>
      <c r="R208" s="12">
        <v>9.8800000000000008</v>
      </c>
      <c r="S208" s="12">
        <v>3189</v>
      </c>
      <c r="T208" s="12">
        <v>281180</v>
      </c>
      <c r="U208" s="12">
        <v>121680</v>
      </c>
      <c r="V208" s="12">
        <v>402.7</v>
      </c>
      <c r="W208" s="12">
        <v>0</v>
      </c>
      <c r="X208" s="12">
        <v>6.48</v>
      </c>
      <c r="Y208" s="12">
        <v>0</v>
      </c>
      <c r="Z208" s="12">
        <v>1</v>
      </c>
      <c r="AA208" s="12">
        <f t="shared" si="3"/>
        <v>0</v>
      </c>
    </row>
    <row r="209" spans="2:27" x14ac:dyDescent="0.35">
      <c r="B209" s="12">
        <v>242</v>
      </c>
      <c r="C209" s="12">
        <v>100048</v>
      </c>
      <c r="D209" s="12">
        <v>454746</v>
      </c>
      <c r="E209" s="12">
        <v>554794</v>
      </c>
      <c r="F209" s="12">
        <v>1225.4000000000001</v>
      </c>
      <c r="G209" s="12">
        <v>5104326</v>
      </c>
      <c r="H209" s="12">
        <v>0.93799999999999994</v>
      </c>
      <c r="I209" s="12">
        <v>6495828</v>
      </c>
      <c r="J209" s="12">
        <v>29.2</v>
      </c>
      <c r="K209" s="12">
        <v>-77.790000000000006</v>
      </c>
      <c r="L209" s="12">
        <v>73.680000000000007</v>
      </c>
      <c r="M209" s="12">
        <v>62.33</v>
      </c>
      <c r="N209" s="12">
        <v>73.819999999999993</v>
      </c>
      <c r="O209" s="12">
        <v>11.08</v>
      </c>
      <c r="P209" s="12">
        <v>2810</v>
      </c>
      <c r="Q209" s="12">
        <v>75.91</v>
      </c>
      <c r="R209" s="12">
        <v>9.7100000000000009</v>
      </c>
      <c r="S209" s="12">
        <v>3203</v>
      </c>
      <c r="T209" s="12">
        <v>286577</v>
      </c>
      <c r="U209" s="12">
        <v>122771</v>
      </c>
      <c r="V209" s="12">
        <v>420.1</v>
      </c>
      <c r="W209" s="12">
        <v>0</v>
      </c>
      <c r="X209" s="12">
        <v>6.37</v>
      </c>
      <c r="Y209" s="12">
        <v>0</v>
      </c>
      <c r="Z209" s="12">
        <v>1</v>
      </c>
      <c r="AA209" s="12">
        <f t="shared" si="3"/>
        <v>0</v>
      </c>
    </row>
    <row r="210" spans="2:27" x14ac:dyDescent="0.35">
      <c r="B210" s="12">
        <v>244</v>
      </c>
      <c r="C210" s="12">
        <v>100048</v>
      </c>
      <c r="D210" s="12">
        <v>452295</v>
      </c>
      <c r="E210" s="12">
        <v>552343</v>
      </c>
      <c r="F210" s="12">
        <v>1225.4000000000001</v>
      </c>
      <c r="G210" s="12">
        <v>5104326</v>
      </c>
      <c r="H210" s="12">
        <v>0.94199999999999995</v>
      </c>
      <c r="I210" s="12">
        <v>6496901</v>
      </c>
      <c r="J210" s="12">
        <v>29.22</v>
      </c>
      <c r="K210" s="12">
        <v>-77.739999999999995</v>
      </c>
      <c r="L210" s="12">
        <v>73.709999999999994</v>
      </c>
      <c r="M210" s="12">
        <v>62.4</v>
      </c>
      <c r="N210" s="12">
        <v>73.849999999999994</v>
      </c>
      <c r="O210" s="12">
        <v>10.87</v>
      </c>
      <c r="P210" s="12">
        <v>2824</v>
      </c>
      <c r="Q210" s="12">
        <v>75.930000000000007</v>
      </c>
      <c r="R210" s="12">
        <v>9.5299999999999994</v>
      </c>
      <c r="S210" s="12">
        <v>3217</v>
      </c>
      <c r="T210" s="12">
        <v>292003</v>
      </c>
      <c r="U210" s="12">
        <v>123849</v>
      </c>
      <c r="V210" s="12">
        <v>436.7</v>
      </c>
      <c r="W210" s="12">
        <v>0</v>
      </c>
      <c r="X210" s="12">
        <v>6.27</v>
      </c>
      <c r="Y210" s="12">
        <v>0</v>
      </c>
      <c r="Z210" s="12">
        <v>1</v>
      </c>
      <c r="AA210" s="12">
        <f t="shared" si="3"/>
        <v>0</v>
      </c>
    </row>
    <row r="211" spans="2:27" x14ac:dyDescent="0.35">
      <c r="B211" s="12">
        <v>246</v>
      </c>
      <c r="C211" s="12">
        <v>100048</v>
      </c>
      <c r="D211" s="12">
        <v>449844</v>
      </c>
      <c r="E211" s="12">
        <v>549892</v>
      </c>
      <c r="F211" s="12">
        <v>1225.4000000000001</v>
      </c>
      <c r="G211" s="12">
        <v>5104326</v>
      </c>
      <c r="H211" s="12">
        <v>0.94699999999999995</v>
      </c>
      <c r="I211" s="12">
        <v>6497959</v>
      </c>
      <c r="J211" s="12">
        <v>29.23</v>
      </c>
      <c r="K211" s="12">
        <v>-77.680000000000007</v>
      </c>
      <c r="L211" s="12">
        <v>73.75</v>
      </c>
      <c r="M211" s="12">
        <v>62.46</v>
      </c>
      <c r="N211" s="12">
        <v>73.88</v>
      </c>
      <c r="O211" s="12">
        <v>10.67</v>
      </c>
      <c r="P211" s="12">
        <v>2839</v>
      </c>
      <c r="Q211" s="12">
        <v>75.95</v>
      </c>
      <c r="R211" s="12">
        <v>9.36</v>
      </c>
      <c r="S211" s="12">
        <v>3232</v>
      </c>
      <c r="T211" s="12">
        <v>297460</v>
      </c>
      <c r="U211" s="12">
        <v>124911</v>
      </c>
      <c r="V211" s="12">
        <v>452.7</v>
      </c>
      <c r="W211" s="12">
        <v>0</v>
      </c>
      <c r="X211" s="12">
        <v>6.18</v>
      </c>
      <c r="Y211" s="12">
        <v>0</v>
      </c>
      <c r="Z211" s="12">
        <v>1</v>
      </c>
      <c r="AA211" s="12">
        <f t="shared" si="3"/>
        <v>0</v>
      </c>
    </row>
    <row r="212" spans="2:27" x14ac:dyDescent="0.35">
      <c r="B212" s="12">
        <v>248</v>
      </c>
      <c r="C212" s="12">
        <v>100048</v>
      </c>
      <c r="D212" s="12">
        <v>447393</v>
      </c>
      <c r="E212" s="12">
        <v>547441</v>
      </c>
      <c r="F212" s="12">
        <v>1225.4000000000001</v>
      </c>
      <c r="G212" s="12">
        <v>5104326</v>
      </c>
      <c r="H212" s="12">
        <v>0.95099999999999996</v>
      </c>
      <c r="I212" s="12">
        <v>6499004</v>
      </c>
      <c r="J212" s="12">
        <v>29.24</v>
      </c>
      <c r="K212" s="12">
        <v>-77.63</v>
      </c>
      <c r="L212" s="12">
        <v>73.78</v>
      </c>
      <c r="M212" s="12">
        <v>62.52</v>
      </c>
      <c r="N212" s="12">
        <v>73.92</v>
      </c>
      <c r="O212" s="12">
        <v>10.47</v>
      </c>
      <c r="P212" s="12">
        <v>2853</v>
      </c>
      <c r="Q212" s="12">
        <v>75.97</v>
      </c>
      <c r="R212" s="12">
        <v>9.19</v>
      </c>
      <c r="S212" s="12">
        <v>3246</v>
      </c>
      <c r="T212" s="12">
        <v>302947</v>
      </c>
      <c r="U212" s="12">
        <v>125960</v>
      </c>
      <c r="V212" s="12">
        <v>468</v>
      </c>
      <c r="W212" s="12">
        <v>0</v>
      </c>
      <c r="X212" s="12">
        <v>6.1</v>
      </c>
      <c r="Y212" s="12">
        <v>0</v>
      </c>
      <c r="Z212" s="12">
        <v>1</v>
      </c>
      <c r="AA212" s="12">
        <f t="shared" si="3"/>
        <v>0</v>
      </c>
    </row>
    <row r="213" spans="2:27" x14ac:dyDescent="0.35">
      <c r="B213" s="12">
        <v>250</v>
      </c>
      <c r="C213" s="12">
        <v>100048</v>
      </c>
      <c r="D213" s="12">
        <v>444942</v>
      </c>
      <c r="E213" s="12">
        <v>544990</v>
      </c>
      <c r="F213" s="12">
        <v>1225.4000000000001</v>
      </c>
      <c r="G213" s="12">
        <v>5104326</v>
      </c>
      <c r="H213" s="12">
        <v>0.95499999999999996</v>
      </c>
      <c r="I213" s="12">
        <v>6500033</v>
      </c>
      <c r="J213" s="12">
        <v>29.26</v>
      </c>
      <c r="K213" s="12">
        <v>-77.58</v>
      </c>
      <c r="L213" s="12">
        <v>73.81</v>
      </c>
      <c r="M213" s="12">
        <v>62.58</v>
      </c>
      <c r="N213" s="12">
        <v>73.95</v>
      </c>
      <c r="O213" s="12">
        <v>10.27</v>
      </c>
      <c r="P213" s="12">
        <v>2867</v>
      </c>
      <c r="Q213" s="12">
        <v>75.989999999999995</v>
      </c>
      <c r="R213" s="12">
        <v>9.02</v>
      </c>
      <c r="S213" s="12">
        <v>3261</v>
      </c>
      <c r="T213" s="12">
        <v>308464</v>
      </c>
      <c r="U213" s="12">
        <v>126994</v>
      </c>
      <c r="V213" s="12">
        <v>482.6</v>
      </c>
      <c r="W213" s="12">
        <v>0</v>
      </c>
      <c r="X213" s="12">
        <v>6.03</v>
      </c>
      <c r="Y213" s="12">
        <v>0</v>
      </c>
      <c r="Z213" s="12">
        <v>1</v>
      </c>
      <c r="AA213" s="12">
        <f t="shared" si="3"/>
        <v>0</v>
      </c>
    </row>
    <row r="214" spans="2:27" x14ac:dyDescent="0.35">
      <c r="B214" s="12">
        <v>252</v>
      </c>
      <c r="C214" s="12">
        <v>100048</v>
      </c>
      <c r="D214" s="12">
        <v>442491</v>
      </c>
      <c r="E214" s="12">
        <v>542539</v>
      </c>
      <c r="F214" s="12">
        <v>1225.4000000000001</v>
      </c>
      <c r="G214" s="12">
        <v>5104326</v>
      </c>
      <c r="H214" s="12">
        <v>0.95899999999999996</v>
      </c>
      <c r="I214" s="12">
        <v>6501049</v>
      </c>
      <c r="J214" s="12">
        <v>29.27</v>
      </c>
      <c r="K214" s="12">
        <v>-77.52</v>
      </c>
      <c r="L214" s="12">
        <v>73.849999999999994</v>
      </c>
      <c r="M214" s="12">
        <v>62.64</v>
      </c>
      <c r="N214" s="12">
        <v>73.989999999999995</v>
      </c>
      <c r="O214" s="12">
        <v>10.08</v>
      </c>
      <c r="P214" s="12">
        <v>2882</v>
      </c>
      <c r="Q214" s="12">
        <v>76.010000000000005</v>
      </c>
      <c r="R214" s="12">
        <v>8.86</v>
      </c>
      <c r="S214" s="12">
        <v>3276</v>
      </c>
      <c r="T214" s="12">
        <v>314012</v>
      </c>
      <c r="U214" s="12">
        <v>128014</v>
      </c>
      <c r="V214" s="12">
        <v>496.7</v>
      </c>
      <c r="W214" s="12">
        <v>0</v>
      </c>
      <c r="X214" s="12">
        <v>5.96</v>
      </c>
      <c r="Y214" s="12">
        <v>0</v>
      </c>
      <c r="Z214" s="12">
        <v>1</v>
      </c>
      <c r="AA214" s="12">
        <f t="shared" si="3"/>
        <v>0</v>
      </c>
    </row>
    <row r="215" spans="2:27" x14ac:dyDescent="0.35">
      <c r="B215" s="12">
        <v>254</v>
      </c>
      <c r="C215" s="12">
        <v>100048</v>
      </c>
      <c r="D215" s="12">
        <v>440040</v>
      </c>
      <c r="E215" s="12">
        <v>540089</v>
      </c>
      <c r="F215" s="12">
        <v>1225.4000000000001</v>
      </c>
      <c r="G215" s="12">
        <v>5104326</v>
      </c>
      <c r="H215" s="12">
        <v>0.96399999999999997</v>
      </c>
      <c r="I215" s="12">
        <v>6502051</v>
      </c>
      <c r="J215" s="12">
        <v>29.28</v>
      </c>
      <c r="K215" s="12">
        <v>-77.47</v>
      </c>
      <c r="L215" s="12">
        <v>73.88</v>
      </c>
      <c r="M215" s="12">
        <v>62.71</v>
      </c>
      <c r="N215" s="12">
        <v>74.02</v>
      </c>
      <c r="O215" s="12">
        <v>9.89</v>
      </c>
      <c r="P215" s="12">
        <v>2897</v>
      </c>
      <c r="Q215" s="12">
        <v>76.03</v>
      </c>
      <c r="R215" s="12">
        <v>8.69</v>
      </c>
      <c r="S215" s="12">
        <v>3291</v>
      </c>
      <c r="T215" s="12">
        <v>319590</v>
      </c>
      <c r="U215" s="12">
        <v>129020</v>
      </c>
      <c r="V215" s="12">
        <v>510.1</v>
      </c>
      <c r="W215" s="12">
        <v>0</v>
      </c>
      <c r="X215" s="12">
        <v>5.91</v>
      </c>
      <c r="Y215" s="12">
        <v>0</v>
      </c>
      <c r="Z215" s="12">
        <v>0</v>
      </c>
      <c r="AA215" s="12">
        <f t="shared" si="3"/>
        <v>0</v>
      </c>
    </row>
    <row r="216" spans="2:27" x14ac:dyDescent="0.35">
      <c r="B216" s="12">
        <v>256</v>
      </c>
      <c r="C216" s="12">
        <v>100048</v>
      </c>
      <c r="D216" s="12">
        <v>437589</v>
      </c>
      <c r="E216" s="12">
        <v>537638</v>
      </c>
      <c r="F216" s="12">
        <v>1225.4000000000001</v>
      </c>
      <c r="G216" s="12">
        <v>5104326</v>
      </c>
      <c r="H216" s="12">
        <v>0.96799999999999997</v>
      </c>
      <c r="I216" s="12">
        <v>6503039</v>
      </c>
      <c r="J216" s="12">
        <v>29.3</v>
      </c>
      <c r="K216" s="12">
        <v>-77.41</v>
      </c>
      <c r="L216" s="12">
        <v>73.92</v>
      </c>
      <c r="M216" s="12">
        <v>62.77</v>
      </c>
      <c r="N216" s="12">
        <v>74.05</v>
      </c>
      <c r="O216" s="12">
        <v>9.6999999999999993</v>
      </c>
      <c r="P216" s="12">
        <v>2912</v>
      </c>
      <c r="Q216" s="12">
        <v>76.05</v>
      </c>
      <c r="R216" s="12">
        <v>8.5299999999999994</v>
      </c>
      <c r="S216" s="12">
        <v>3306</v>
      </c>
      <c r="T216" s="12">
        <v>325200</v>
      </c>
      <c r="U216" s="12">
        <v>130013</v>
      </c>
      <c r="V216" s="12">
        <v>523.1</v>
      </c>
      <c r="W216" s="12">
        <v>0</v>
      </c>
      <c r="X216" s="12">
        <v>5.85</v>
      </c>
      <c r="Y216" s="12">
        <v>0</v>
      </c>
      <c r="Z216" s="12">
        <v>0</v>
      </c>
      <c r="AA216" s="12">
        <f t="shared" si="3"/>
        <v>0</v>
      </c>
    </row>
    <row r="217" spans="2:27" x14ac:dyDescent="0.35">
      <c r="B217" s="12">
        <v>258</v>
      </c>
      <c r="C217" s="12">
        <v>100048</v>
      </c>
      <c r="D217" s="12">
        <v>435138</v>
      </c>
      <c r="E217" s="12">
        <v>535187</v>
      </c>
      <c r="F217" s="12">
        <v>1225.4000000000001</v>
      </c>
      <c r="G217" s="12">
        <v>5104326</v>
      </c>
      <c r="H217" s="12">
        <v>0.97299999999999998</v>
      </c>
      <c r="I217" s="12">
        <v>6504013</v>
      </c>
      <c r="J217" s="12">
        <v>29.31</v>
      </c>
      <c r="K217" s="12">
        <v>-77.349999999999994</v>
      </c>
      <c r="L217" s="12">
        <v>73.95</v>
      </c>
      <c r="M217" s="12">
        <v>62.83</v>
      </c>
      <c r="N217" s="12">
        <v>74.09</v>
      </c>
      <c r="O217" s="12">
        <v>9.51</v>
      </c>
      <c r="P217" s="12">
        <v>2927</v>
      </c>
      <c r="Q217" s="12">
        <v>76.069999999999993</v>
      </c>
      <c r="R217" s="12">
        <v>8.3699999999999992</v>
      </c>
      <c r="S217" s="12">
        <v>3321</v>
      </c>
      <c r="T217" s="12">
        <v>330840</v>
      </c>
      <c r="U217" s="12">
        <v>130991</v>
      </c>
      <c r="V217" s="12">
        <v>535.5</v>
      </c>
      <c r="W217" s="12">
        <v>0</v>
      </c>
      <c r="X217" s="12">
        <v>5.81</v>
      </c>
      <c r="Y217" s="12">
        <v>0</v>
      </c>
      <c r="Z217" s="12">
        <v>0</v>
      </c>
      <c r="AA217" s="12">
        <f t="shared" si="3"/>
        <v>0</v>
      </c>
    </row>
    <row r="218" spans="2:27" x14ac:dyDescent="0.35">
      <c r="B218" s="12">
        <v>260</v>
      </c>
      <c r="C218" s="12">
        <v>100048</v>
      </c>
      <c r="D218" s="12">
        <v>432687</v>
      </c>
      <c r="E218" s="12">
        <v>532736</v>
      </c>
      <c r="F218" s="12">
        <v>1225.4000000000001</v>
      </c>
      <c r="G218" s="12">
        <v>5104326</v>
      </c>
      <c r="H218" s="12">
        <v>0.97699999999999998</v>
      </c>
      <c r="I218" s="12">
        <v>6504973</v>
      </c>
      <c r="J218" s="12">
        <v>29.33</v>
      </c>
      <c r="K218" s="12">
        <v>-77.3</v>
      </c>
      <c r="L218" s="12">
        <v>73.989999999999995</v>
      </c>
      <c r="M218" s="12">
        <v>62.89</v>
      </c>
      <c r="N218" s="12">
        <v>74.12</v>
      </c>
      <c r="O218" s="12">
        <v>9.33</v>
      </c>
      <c r="P218" s="12">
        <v>2942</v>
      </c>
      <c r="Q218" s="12">
        <v>76.09</v>
      </c>
      <c r="R218" s="12">
        <v>8.2200000000000006</v>
      </c>
      <c r="S218" s="12">
        <v>3337</v>
      </c>
      <c r="T218" s="12">
        <v>336512</v>
      </c>
      <c r="U218" s="12">
        <v>131956</v>
      </c>
      <c r="V218" s="12">
        <v>547.4</v>
      </c>
      <c r="W218" s="12">
        <v>0</v>
      </c>
      <c r="X218" s="12">
        <v>5.77</v>
      </c>
      <c r="Y218" s="12">
        <v>0</v>
      </c>
      <c r="Z218" s="12">
        <v>0</v>
      </c>
      <c r="AA218" s="12">
        <f t="shared" si="3"/>
        <v>0</v>
      </c>
    </row>
    <row r="219" spans="2:27" x14ac:dyDescent="0.35">
      <c r="B219" s="12">
        <v>262</v>
      </c>
      <c r="C219" s="12">
        <v>100048</v>
      </c>
      <c r="D219" s="12">
        <v>430237</v>
      </c>
      <c r="E219" s="12">
        <v>530285</v>
      </c>
      <c r="F219" s="12">
        <v>1225.4000000000001</v>
      </c>
      <c r="G219" s="12">
        <v>5104326</v>
      </c>
      <c r="H219" s="12">
        <v>0.98199999999999998</v>
      </c>
      <c r="I219" s="12">
        <v>6505920</v>
      </c>
      <c r="J219" s="12">
        <v>29.34</v>
      </c>
      <c r="K219" s="12">
        <v>-77.239999999999995</v>
      </c>
      <c r="L219" s="12">
        <v>74.02</v>
      </c>
      <c r="M219" s="12">
        <v>62.95</v>
      </c>
      <c r="N219" s="12">
        <v>74.16</v>
      </c>
      <c r="O219" s="12">
        <v>9.15</v>
      </c>
      <c r="P219" s="12">
        <v>2957</v>
      </c>
      <c r="Q219" s="12">
        <v>76.11</v>
      </c>
      <c r="R219" s="12">
        <v>8.06</v>
      </c>
      <c r="S219" s="12">
        <v>3352</v>
      </c>
      <c r="T219" s="12">
        <v>342216</v>
      </c>
      <c r="U219" s="12">
        <v>132908</v>
      </c>
      <c r="V219" s="12">
        <v>558.9</v>
      </c>
      <c r="W219" s="12">
        <v>0</v>
      </c>
      <c r="X219" s="12">
        <v>5.73</v>
      </c>
      <c r="Y219" s="12">
        <v>0</v>
      </c>
      <c r="Z219" s="12">
        <v>0</v>
      </c>
      <c r="AA219" s="12">
        <f t="shared" si="3"/>
        <v>0</v>
      </c>
    </row>
    <row r="220" spans="2:27" x14ac:dyDescent="0.35">
      <c r="B220" s="12">
        <v>264</v>
      </c>
      <c r="C220" s="12">
        <v>100048</v>
      </c>
      <c r="D220" s="12">
        <v>427786</v>
      </c>
      <c r="E220" s="12">
        <v>527834</v>
      </c>
      <c r="F220" s="12">
        <v>1225.4000000000001</v>
      </c>
      <c r="G220" s="12">
        <v>5104326</v>
      </c>
      <c r="H220" s="12">
        <v>0.98599999999999999</v>
      </c>
      <c r="I220" s="12">
        <v>6506854</v>
      </c>
      <c r="J220" s="12">
        <v>29.35</v>
      </c>
      <c r="K220" s="12">
        <v>-77.180000000000007</v>
      </c>
      <c r="L220" s="12">
        <v>74.06</v>
      </c>
      <c r="M220" s="12">
        <v>63.02</v>
      </c>
      <c r="N220" s="12">
        <v>74.19</v>
      </c>
      <c r="O220" s="12">
        <v>8.9700000000000006</v>
      </c>
      <c r="P220" s="12">
        <v>2972</v>
      </c>
      <c r="Q220" s="12">
        <v>76.13</v>
      </c>
      <c r="R220" s="12">
        <v>7.91</v>
      </c>
      <c r="S220" s="12">
        <v>3368</v>
      </c>
      <c r="T220" s="12">
        <v>347951</v>
      </c>
      <c r="U220" s="12">
        <v>133846</v>
      </c>
      <c r="V220" s="12">
        <v>569.9</v>
      </c>
      <c r="W220" s="12">
        <v>0</v>
      </c>
      <c r="X220" s="12">
        <v>5.7</v>
      </c>
      <c r="Y220" s="12">
        <v>0</v>
      </c>
      <c r="Z220" s="12">
        <v>0</v>
      </c>
      <c r="AA220" s="12">
        <f t="shared" si="3"/>
        <v>0</v>
      </c>
    </row>
    <row r="221" spans="2:27" x14ac:dyDescent="0.35">
      <c r="B221" s="12">
        <v>266</v>
      </c>
      <c r="C221" s="12">
        <v>100048</v>
      </c>
      <c r="D221" s="12">
        <v>425335</v>
      </c>
      <c r="E221" s="12">
        <v>525383</v>
      </c>
      <c r="F221" s="12">
        <v>1225.4000000000001</v>
      </c>
      <c r="G221" s="12">
        <v>5104326</v>
      </c>
      <c r="H221" s="12">
        <v>0.99099999999999999</v>
      </c>
      <c r="I221" s="12">
        <v>6507774</v>
      </c>
      <c r="J221" s="12">
        <v>29.37</v>
      </c>
      <c r="K221" s="12">
        <v>-77.13</v>
      </c>
      <c r="L221" s="12">
        <v>74.09</v>
      </c>
      <c r="M221" s="12">
        <v>63.08</v>
      </c>
      <c r="N221" s="12">
        <v>74.23</v>
      </c>
      <c r="O221" s="12">
        <v>8.8000000000000007</v>
      </c>
      <c r="P221" s="12">
        <v>2988</v>
      </c>
      <c r="Q221" s="12">
        <v>76.150000000000006</v>
      </c>
      <c r="R221" s="12">
        <v>7.76</v>
      </c>
      <c r="S221" s="12">
        <v>3384</v>
      </c>
      <c r="T221" s="12">
        <v>353718</v>
      </c>
      <c r="U221" s="12">
        <v>134771</v>
      </c>
      <c r="V221" s="12">
        <v>580.5</v>
      </c>
      <c r="W221" s="12">
        <v>0</v>
      </c>
      <c r="X221" s="12">
        <v>5.67</v>
      </c>
      <c r="Y221" s="12">
        <v>0</v>
      </c>
      <c r="Z221" s="12">
        <v>0</v>
      </c>
      <c r="AA221" s="12">
        <f t="shared" si="3"/>
        <v>0</v>
      </c>
    </row>
    <row r="222" spans="2:27" x14ac:dyDescent="0.35">
      <c r="B222" s="12">
        <v>268</v>
      </c>
      <c r="C222" s="12">
        <v>100048</v>
      </c>
      <c r="D222" s="12">
        <v>422884</v>
      </c>
      <c r="E222" s="12">
        <v>522932</v>
      </c>
      <c r="F222" s="12">
        <v>1225.4000000000001</v>
      </c>
      <c r="G222" s="12">
        <v>5104326</v>
      </c>
      <c r="H222" s="12">
        <v>0.995</v>
      </c>
      <c r="I222" s="12">
        <v>6508681</v>
      </c>
      <c r="J222" s="12">
        <v>29.38</v>
      </c>
      <c r="K222" s="12">
        <v>-77.069999999999993</v>
      </c>
      <c r="L222" s="12">
        <v>74.13</v>
      </c>
      <c r="M222" s="12">
        <v>63.14</v>
      </c>
      <c r="N222" s="12">
        <v>74.260000000000005</v>
      </c>
      <c r="O222" s="12">
        <v>8.6199999999999992</v>
      </c>
      <c r="P222" s="12">
        <v>3003</v>
      </c>
      <c r="Q222" s="12">
        <v>76.17</v>
      </c>
      <c r="R222" s="12">
        <v>7.61</v>
      </c>
      <c r="S222" s="12">
        <v>3399</v>
      </c>
      <c r="T222" s="12">
        <v>359517</v>
      </c>
      <c r="U222" s="12">
        <v>135682</v>
      </c>
      <c r="V222" s="12">
        <v>590.70000000000005</v>
      </c>
      <c r="W222" s="12">
        <v>0</v>
      </c>
      <c r="X222" s="12">
        <v>5.64</v>
      </c>
      <c r="Y222" s="12">
        <v>0</v>
      </c>
      <c r="Z222" s="12">
        <v>0</v>
      </c>
      <c r="AA222" s="12">
        <f t="shared" si="3"/>
        <v>0</v>
      </c>
    </row>
    <row r="223" spans="2:27" x14ac:dyDescent="0.35">
      <c r="B223" s="12">
        <v>270</v>
      </c>
      <c r="C223" s="12">
        <v>100048</v>
      </c>
      <c r="D223" s="12">
        <v>420433</v>
      </c>
      <c r="E223" s="12">
        <v>520481</v>
      </c>
      <c r="F223" s="12">
        <v>1225.4000000000001</v>
      </c>
      <c r="G223" s="12">
        <v>5104326</v>
      </c>
      <c r="H223" s="12">
        <v>1</v>
      </c>
      <c r="I223" s="12">
        <v>6509576</v>
      </c>
      <c r="J223" s="12">
        <v>29.4</v>
      </c>
      <c r="K223" s="12">
        <v>-77.010000000000005</v>
      </c>
      <c r="L223" s="12">
        <v>74.16</v>
      </c>
      <c r="M223" s="12">
        <v>63.2</v>
      </c>
      <c r="N223" s="12">
        <v>74.3</v>
      </c>
      <c r="O223" s="12">
        <v>8.4499999999999993</v>
      </c>
      <c r="P223" s="12">
        <v>3019</v>
      </c>
      <c r="Q223" s="12">
        <v>76.19</v>
      </c>
      <c r="R223" s="12">
        <v>7.47</v>
      </c>
      <c r="S223" s="12">
        <v>3415</v>
      </c>
      <c r="T223" s="12">
        <v>365349</v>
      </c>
      <c r="U223" s="12">
        <v>136581</v>
      </c>
      <c r="V223" s="12">
        <v>600.5</v>
      </c>
      <c r="W223" s="12">
        <v>0</v>
      </c>
      <c r="X223" s="12">
        <v>5.62</v>
      </c>
      <c r="Y223" s="12">
        <v>0</v>
      </c>
      <c r="Z223" s="12">
        <v>0</v>
      </c>
      <c r="AA223" s="12">
        <f t="shared" si="3"/>
        <v>0</v>
      </c>
    </row>
    <row r="224" spans="2:27" x14ac:dyDescent="0.35">
      <c r="B224" s="12">
        <v>272</v>
      </c>
      <c r="C224" s="12">
        <v>100048</v>
      </c>
      <c r="D224" s="12">
        <v>417982</v>
      </c>
      <c r="E224" s="12">
        <v>518031</v>
      </c>
      <c r="F224" s="12">
        <v>1225.4000000000001</v>
      </c>
      <c r="G224" s="12">
        <v>5104326</v>
      </c>
      <c r="H224" s="12">
        <v>1.0049999999999999</v>
      </c>
      <c r="I224" s="12">
        <v>6510457</v>
      </c>
      <c r="J224" s="12">
        <v>29.41</v>
      </c>
      <c r="K224" s="12">
        <v>-76.95</v>
      </c>
      <c r="L224" s="12">
        <v>74.2</v>
      </c>
      <c r="M224" s="12">
        <v>63.26</v>
      </c>
      <c r="N224" s="12">
        <v>74.34</v>
      </c>
      <c r="O224" s="12">
        <v>8.2899999999999991</v>
      </c>
      <c r="P224" s="12">
        <v>3035</v>
      </c>
      <c r="Q224" s="12">
        <v>76.22</v>
      </c>
      <c r="R224" s="12">
        <v>7.32</v>
      </c>
      <c r="S224" s="12">
        <v>3432</v>
      </c>
      <c r="T224" s="12">
        <v>371212</v>
      </c>
      <c r="U224" s="12">
        <v>137467</v>
      </c>
      <c r="V224" s="12">
        <v>609.9</v>
      </c>
      <c r="W224" s="12">
        <v>0</v>
      </c>
      <c r="X224" s="12">
        <v>5.6</v>
      </c>
      <c r="Y224" s="12">
        <v>0</v>
      </c>
      <c r="Z224" s="12">
        <v>0</v>
      </c>
      <c r="AA224" s="12">
        <f t="shared" si="3"/>
        <v>0</v>
      </c>
    </row>
    <row r="225" spans="2:27" x14ac:dyDescent="0.35">
      <c r="B225" s="12">
        <v>274</v>
      </c>
      <c r="C225" s="12">
        <v>100048</v>
      </c>
      <c r="D225" s="12">
        <v>415531</v>
      </c>
      <c r="E225" s="12">
        <v>515580</v>
      </c>
      <c r="F225" s="12">
        <v>1225.4000000000001</v>
      </c>
      <c r="G225" s="12">
        <v>5104326</v>
      </c>
      <c r="H225" s="12">
        <v>1.01</v>
      </c>
      <c r="I225" s="12">
        <v>6511325</v>
      </c>
      <c r="J225" s="12">
        <v>29.43</v>
      </c>
      <c r="K225" s="12">
        <v>-76.89</v>
      </c>
      <c r="L225" s="12">
        <v>74.239999999999995</v>
      </c>
      <c r="M225" s="12">
        <v>63.33</v>
      </c>
      <c r="N225" s="12">
        <v>74.37</v>
      </c>
      <c r="O225" s="12">
        <v>8.1199999999999992</v>
      </c>
      <c r="P225" s="12">
        <v>3051</v>
      </c>
      <c r="Q225" s="12">
        <v>76.239999999999995</v>
      </c>
      <c r="R225" s="12">
        <v>7.18</v>
      </c>
      <c r="S225" s="12">
        <v>3448</v>
      </c>
      <c r="T225" s="12">
        <v>377109</v>
      </c>
      <c r="U225" s="12">
        <v>138340</v>
      </c>
      <c r="V225" s="12">
        <v>618.9</v>
      </c>
      <c r="W225" s="12">
        <v>0</v>
      </c>
      <c r="X225" s="12">
        <v>5.58</v>
      </c>
      <c r="Y225" s="12">
        <v>0</v>
      </c>
      <c r="Z225" s="12">
        <v>0</v>
      </c>
      <c r="AA225" s="12">
        <f t="shared" si="3"/>
        <v>0</v>
      </c>
    </row>
    <row r="226" spans="2:27" x14ac:dyDescent="0.35">
      <c r="B226" s="12">
        <v>276</v>
      </c>
      <c r="C226" s="12">
        <v>100048</v>
      </c>
      <c r="D226" s="12">
        <v>413080</v>
      </c>
      <c r="E226" s="12">
        <v>513129</v>
      </c>
      <c r="F226" s="12">
        <v>1225.4000000000001</v>
      </c>
      <c r="G226" s="12">
        <v>5104326</v>
      </c>
      <c r="H226" s="12">
        <v>1.014</v>
      </c>
      <c r="I226" s="12">
        <v>6512181</v>
      </c>
      <c r="J226" s="12">
        <v>29.44</v>
      </c>
      <c r="K226" s="12">
        <v>-76.84</v>
      </c>
      <c r="L226" s="12">
        <v>74.27</v>
      </c>
      <c r="M226" s="12">
        <v>63.39</v>
      </c>
      <c r="N226" s="12">
        <v>74.41</v>
      </c>
      <c r="O226" s="12">
        <v>7.96</v>
      </c>
      <c r="P226" s="12">
        <v>3067</v>
      </c>
      <c r="Q226" s="12">
        <v>76.260000000000005</v>
      </c>
      <c r="R226" s="12">
        <v>7.04</v>
      </c>
      <c r="S226" s="12">
        <v>3464</v>
      </c>
      <c r="T226" s="12">
        <v>383038</v>
      </c>
      <c r="U226" s="12">
        <v>139200</v>
      </c>
      <c r="V226" s="12">
        <v>627.70000000000005</v>
      </c>
      <c r="W226" s="12">
        <v>0</v>
      </c>
      <c r="X226" s="12">
        <v>5.56</v>
      </c>
      <c r="Y226" s="12">
        <v>0</v>
      </c>
      <c r="Z226" s="12">
        <v>0</v>
      </c>
      <c r="AA226" s="12">
        <f t="shared" si="3"/>
        <v>0</v>
      </c>
    </row>
    <row r="227" spans="2:27" x14ac:dyDescent="0.35">
      <c r="B227" s="12">
        <v>278</v>
      </c>
      <c r="C227" s="12">
        <v>100048</v>
      </c>
      <c r="D227" s="12">
        <v>410629</v>
      </c>
      <c r="E227" s="12">
        <v>510678</v>
      </c>
      <c r="F227" s="12">
        <v>1225.4000000000001</v>
      </c>
      <c r="G227" s="12">
        <v>5104326</v>
      </c>
      <c r="H227" s="12">
        <v>1.0189999999999999</v>
      </c>
      <c r="I227" s="12">
        <v>6513025</v>
      </c>
      <c r="J227" s="12">
        <v>29.45</v>
      </c>
      <c r="K227" s="12">
        <v>-76.78</v>
      </c>
      <c r="L227" s="12">
        <v>74.31</v>
      </c>
      <c r="M227" s="12">
        <v>63.45</v>
      </c>
      <c r="N227" s="12">
        <v>74.45</v>
      </c>
      <c r="O227" s="12">
        <v>7.8</v>
      </c>
      <c r="P227" s="12">
        <v>3084</v>
      </c>
      <c r="Q227" s="12">
        <v>76.28</v>
      </c>
      <c r="R227" s="12">
        <v>6.91</v>
      </c>
      <c r="S227" s="12">
        <v>3481</v>
      </c>
      <c r="T227" s="12">
        <v>389001</v>
      </c>
      <c r="U227" s="12">
        <v>140048</v>
      </c>
      <c r="V227" s="12">
        <v>636.1</v>
      </c>
      <c r="W227" s="12">
        <v>0</v>
      </c>
      <c r="X227" s="12">
        <v>5.55</v>
      </c>
      <c r="Y227" s="12">
        <v>0</v>
      </c>
      <c r="Z227" s="12">
        <v>0</v>
      </c>
      <c r="AA227" s="12">
        <f t="shared" si="3"/>
        <v>0</v>
      </c>
    </row>
    <row r="228" spans="2:27" x14ac:dyDescent="0.35">
      <c r="B228" s="12">
        <v>280</v>
      </c>
      <c r="C228" s="12">
        <v>100048</v>
      </c>
      <c r="D228" s="12">
        <v>408179</v>
      </c>
      <c r="E228" s="12">
        <v>508227</v>
      </c>
      <c r="F228" s="12">
        <v>1225.4000000000001</v>
      </c>
      <c r="G228" s="12">
        <v>5104326</v>
      </c>
      <c r="H228" s="12">
        <v>1.024</v>
      </c>
      <c r="I228" s="12">
        <v>6513856</v>
      </c>
      <c r="J228" s="12">
        <v>29.47</v>
      </c>
      <c r="K228" s="12">
        <v>-76.72</v>
      </c>
      <c r="L228" s="12">
        <v>74.349999999999994</v>
      </c>
      <c r="M228" s="12">
        <v>63.51</v>
      </c>
      <c r="N228" s="12">
        <v>74.48</v>
      </c>
      <c r="O228" s="12">
        <v>7.64</v>
      </c>
      <c r="P228" s="12">
        <v>3100</v>
      </c>
      <c r="Q228" s="12">
        <v>76.31</v>
      </c>
      <c r="R228" s="12">
        <v>6.77</v>
      </c>
      <c r="S228" s="12">
        <v>3497</v>
      </c>
      <c r="T228" s="12">
        <v>394996</v>
      </c>
      <c r="U228" s="12">
        <v>140884</v>
      </c>
      <c r="V228" s="12">
        <v>644.20000000000005</v>
      </c>
      <c r="W228" s="12">
        <v>0</v>
      </c>
      <c r="X228" s="12">
        <v>5.54</v>
      </c>
      <c r="Y228" s="12">
        <v>0</v>
      </c>
      <c r="Z228" s="12">
        <v>0</v>
      </c>
      <c r="AA228" s="12">
        <f t="shared" si="3"/>
        <v>0</v>
      </c>
    </row>
    <row r="229" spans="2:27" x14ac:dyDescent="0.35">
      <c r="B229" s="12">
        <v>282</v>
      </c>
      <c r="C229" s="12">
        <v>100048</v>
      </c>
      <c r="D229" s="12">
        <v>405728</v>
      </c>
      <c r="E229" s="12">
        <v>505776</v>
      </c>
      <c r="F229" s="12">
        <v>1225.4000000000001</v>
      </c>
      <c r="G229" s="12">
        <v>5104326</v>
      </c>
      <c r="H229" s="12">
        <v>1.0289999999999999</v>
      </c>
      <c r="I229" s="12">
        <v>6514674</v>
      </c>
      <c r="J229" s="12">
        <v>29.48</v>
      </c>
      <c r="K229" s="12">
        <v>-76.66</v>
      </c>
      <c r="L229" s="12">
        <v>74.38</v>
      </c>
      <c r="M229" s="12">
        <v>63.57</v>
      </c>
      <c r="N229" s="12">
        <v>74.52</v>
      </c>
      <c r="O229" s="12">
        <v>7.49</v>
      </c>
      <c r="P229" s="12">
        <v>3117</v>
      </c>
      <c r="Q229" s="12">
        <v>76.33</v>
      </c>
      <c r="R229" s="12">
        <v>6.64</v>
      </c>
      <c r="S229" s="12">
        <v>3514</v>
      </c>
      <c r="T229" s="12">
        <v>401025</v>
      </c>
      <c r="U229" s="12">
        <v>141707</v>
      </c>
      <c r="V229" s="12">
        <v>652</v>
      </c>
      <c r="W229" s="12">
        <v>0</v>
      </c>
      <c r="X229" s="12">
        <v>5.53</v>
      </c>
      <c r="Y229" s="12">
        <v>0</v>
      </c>
      <c r="Z229" s="12">
        <v>0</v>
      </c>
      <c r="AA229" s="12">
        <f t="shared" si="3"/>
        <v>0</v>
      </c>
    </row>
    <row r="230" spans="2:27" x14ac:dyDescent="0.35">
      <c r="B230" s="12">
        <v>284</v>
      </c>
      <c r="C230" s="12">
        <v>100048</v>
      </c>
      <c r="D230" s="12">
        <v>403277</v>
      </c>
      <c r="E230" s="12">
        <v>503325</v>
      </c>
      <c r="F230" s="12">
        <v>1225.4000000000001</v>
      </c>
      <c r="G230" s="12">
        <v>5104326</v>
      </c>
      <c r="H230" s="12">
        <v>1.034</v>
      </c>
      <c r="I230" s="12">
        <v>6515481</v>
      </c>
      <c r="J230" s="12">
        <v>29.5</v>
      </c>
      <c r="K230" s="12">
        <v>-76.599999999999994</v>
      </c>
      <c r="L230" s="12">
        <v>74.42</v>
      </c>
      <c r="M230" s="12">
        <v>63.64</v>
      </c>
      <c r="N230" s="12">
        <v>74.56</v>
      </c>
      <c r="O230" s="12">
        <v>7.34</v>
      </c>
      <c r="P230" s="12">
        <v>3133</v>
      </c>
      <c r="Q230" s="12">
        <v>76.36</v>
      </c>
      <c r="R230" s="12">
        <v>6.51</v>
      </c>
      <c r="S230" s="12">
        <v>3531</v>
      </c>
      <c r="T230" s="12">
        <v>407088</v>
      </c>
      <c r="U230" s="12">
        <v>142519</v>
      </c>
      <c r="V230" s="12">
        <v>659.5</v>
      </c>
      <c r="W230" s="12">
        <v>0</v>
      </c>
      <c r="X230" s="12">
        <v>5.52</v>
      </c>
      <c r="Y230" s="12">
        <v>0</v>
      </c>
      <c r="Z230" s="12">
        <v>0</v>
      </c>
      <c r="AA230" s="12">
        <f t="shared" si="3"/>
        <v>0</v>
      </c>
    </row>
    <row r="231" spans="2:27" x14ac:dyDescent="0.35">
      <c r="B231" s="12">
        <v>286</v>
      </c>
      <c r="C231" s="12">
        <v>100048</v>
      </c>
      <c r="D231" s="12">
        <v>400826</v>
      </c>
      <c r="E231" s="12">
        <v>500874</v>
      </c>
      <c r="F231" s="12">
        <v>1225.4000000000001</v>
      </c>
      <c r="G231" s="12">
        <v>5104326</v>
      </c>
      <c r="H231" s="12">
        <v>1.0389999999999999</v>
      </c>
      <c r="I231" s="12">
        <v>6516276</v>
      </c>
      <c r="J231" s="12">
        <v>29.51</v>
      </c>
      <c r="K231" s="12">
        <v>-76.540000000000006</v>
      </c>
      <c r="L231" s="12">
        <v>74.459999999999994</v>
      </c>
      <c r="M231" s="12">
        <v>63.7</v>
      </c>
      <c r="N231" s="12">
        <v>74.59</v>
      </c>
      <c r="O231" s="12">
        <v>7.19</v>
      </c>
      <c r="P231" s="12">
        <v>3150</v>
      </c>
      <c r="Q231" s="12">
        <v>76.38</v>
      </c>
      <c r="R231" s="12">
        <v>6.38</v>
      </c>
      <c r="S231" s="12">
        <v>3548</v>
      </c>
      <c r="T231" s="12">
        <v>413184</v>
      </c>
      <c r="U231" s="12">
        <v>143318</v>
      </c>
      <c r="V231" s="12">
        <v>666.7</v>
      </c>
      <c r="W231" s="12">
        <v>0</v>
      </c>
      <c r="X231" s="12">
        <v>5.52</v>
      </c>
      <c r="Y231" s="12">
        <v>0</v>
      </c>
      <c r="Z231" s="12">
        <v>0</v>
      </c>
      <c r="AA231" s="12">
        <f t="shared" si="3"/>
        <v>0</v>
      </c>
    </row>
    <row r="232" spans="2:27" x14ac:dyDescent="0.35">
      <c r="B232" s="12">
        <v>288</v>
      </c>
      <c r="C232" s="12">
        <v>100048</v>
      </c>
      <c r="D232" s="12">
        <v>398375</v>
      </c>
      <c r="E232" s="12">
        <v>498423</v>
      </c>
      <c r="F232" s="12">
        <v>1225.4000000000001</v>
      </c>
      <c r="G232" s="12">
        <v>5104326</v>
      </c>
      <c r="H232" s="12">
        <v>1.044</v>
      </c>
      <c r="I232" s="12">
        <v>6517058</v>
      </c>
      <c r="J232" s="12">
        <v>29.53</v>
      </c>
      <c r="K232" s="12">
        <v>-76.47</v>
      </c>
      <c r="L232" s="12">
        <v>74.489999999999995</v>
      </c>
      <c r="M232" s="12">
        <v>63.76</v>
      </c>
      <c r="N232" s="12">
        <v>74.63</v>
      </c>
      <c r="O232" s="12">
        <v>7.04</v>
      </c>
      <c r="P232" s="12">
        <v>3167</v>
      </c>
      <c r="Q232" s="12">
        <v>76.400000000000006</v>
      </c>
      <c r="R232" s="12">
        <v>6.26</v>
      </c>
      <c r="S232" s="12">
        <v>3565</v>
      </c>
      <c r="T232" s="12">
        <v>419315</v>
      </c>
      <c r="U232" s="12">
        <v>144105</v>
      </c>
      <c r="V232" s="12">
        <v>673.7</v>
      </c>
      <c r="W232" s="12">
        <v>0</v>
      </c>
      <c r="X232" s="12">
        <v>5.51</v>
      </c>
      <c r="Y232" s="12">
        <v>0</v>
      </c>
      <c r="Z232" s="12">
        <v>0</v>
      </c>
      <c r="AA232" s="12">
        <f t="shared" si="3"/>
        <v>0</v>
      </c>
    </row>
    <row r="233" spans="2:27" x14ac:dyDescent="0.35">
      <c r="B233" s="12">
        <v>290</v>
      </c>
      <c r="C233" s="12">
        <v>100048</v>
      </c>
      <c r="D233" s="12">
        <v>395924</v>
      </c>
      <c r="E233" s="12">
        <v>495972</v>
      </c>
      <c r="F233" s="12">
        <v>1225.4000000000001</v>
      </c>
      <c r="G233" s="12">
        <v>5104326</v>
      </c>
      <c r="H233" s="12">
        <v>1.0489999999999999</v>
      </c>
      <c r="I233" s="12">
        <v>6517829</v>
      </c>
      <c r="J233" s="12">
        <v>29.54</v>
      </c>
      <c r="K233" s="12">
        <v>-76.41</v>
      </c>
      <c r="L233" s="12">
        <v>74.53</v>
      </c>
      <c r="M233" s="12">
        <v>63.82</v>
      </c>
      <c r="N233" s="12">
        <v>74.67</v>
      </c>
      <c r="O233" s="12">
        <v>6.9</v>
      </c>
      <c r="P233" s="12">
        <v>3184</v>
      </c>
      <c r="Q233" s="12">
        <v>76.430000000000007</v>
      </c>
      <c r="R233" s="12">
        <v>6.13</v>
      </c>
      <c r="S233" s="12">
        <v>3582</v>
      </c>
      <c r="T233" s="12">
        <v>425480</v>
      </c>
      <c r="U233" s="12">
        <v>144881</v>
      </c>
      <c r="V233" s="12">
        <v>680.5</v>
      </c>
      <c r="W233" s="12">
        <v>0</v>
      </c>
      <c r="X233" s="12">
        <v>5.51</v>
      </c>
      <c r="Y233" s="12">
        <v>0</v>
      </c>
      <c r="Z233" s="12">
        <v>0</v>
      </c>
      <c r="AA233" s="12">
        <f t="shared" si="3"/>
        <v>0</v>
      </c>
    </row>
    <row r="234" spans="2:27" x14ac:dyDescent="0.35">
      <c r="B234" s="12">
        <v>292</v>
      </c>
      <c r="C234" s="12">
        <v>100048</v>
      </c>
      <c r="D234" s="12">
        <v>393473</v>
      </c>
      <c r="E234" s="12">
        <v>493522</v>
      </c>
      <c r="F234" s="12">
        <v>1225.4000000000001</v>
      </c>
      <c r="G234" s="12">
        <v>5104326</v>
      </c>
      <c r="H234" s="12">
        <v>1.0549999999999999</v>
      </c>
      <c r="I234" s="12">
        <v>6518589</v>
      </c>
      <c r="J234" s="12">
        <v>29.56</v>
      </c>
      <c r="K234" s="12">
        <v>-76.349999999999994</v>
      </c>
      <c r="L234" s="12">
        <v>74.569999999999993</v>
      </c>
      <c r="M234" s="12">
        <v>63.88</v>
      </c>
      <c r="N234" s="12">
        <v>74.709999999999994</v>
      </c>
      <c r="O234" s="12">
        <v>6.76</v>
      </c>
      <c r="P234" s="12">
        <v>3202</v>
      </c>
      <c r="Q234" s="12">
        <v>76.45</v>
      </c>
      <c r="R234" s="12">
        <v>6.01</v>
      </c>
      <c r="S234" s="12">
        <v>3600</v>
      </c>
      <c r="T234" s="12">
        <v>431679</v>
      </c>
      <c r="U234" s="12">
        <v>145645</v>
      </c>
      <c r="V234" s="12">
        <v>687</v>
      </c>
      <c r="W234" s="12">
        <v>0</v>
      </c>
      <c r="X234" s="12">
        <v>5.51</v>
      </c>
      <c r="Y234" s="12">
        <v>0</v>
      </c>
      <c r="Z234" s="12">
        <v>0</v>
      </c>
      <c r="AA234" s="12">
        <f t="shared" si="3"/>
        <v>0</v>
      </c>
    </row>
    <row r="235" spans="2:27" x14ac:dyDescent="0.35">
      <c r="B235" s="12">
        <v>294</v>
      </c>
      <c r="C235" s="12">
        <v>100048</v>
      </c>
      <c r="D235" s="12">
        <v>391022</v>
      </c>
      <c r="E235" s="12">
        <v>491071</v>
      </c>
      <c r="F235" s="12">
        <v>1225.4000000000001</v>
      </c>
      <c r="G235" s="12">
        <v>5104326</v>
      </c>
      <c r="H235" s="12">
        <v>1.06</v>
      </c>
      <c r="I235" s="12">
        <v>6519337</v>
      </c>
      <c r="J235" s="12">
        <v>29.57</v>
      </c>
      <c r="K235" s="12">
        <v>-76.290000000000006</v>
      </c>
      <c r="L235" s="12">
        <v>74.61</v>
      </c>
      <c r="M235" s="12">
        <v>63.94</v>
      </c>
      <c r="N235" s="12">
        <v>74.75</v>
      </c>
      <c r="O235" s="12">
        <v>6.62</v>
      </c>
      <c r="P235" s="12">
        <v>3219</v>
      </c>
      <c r="Q235" s="12">
        <v>76.48</v>
      </c>
      <c r="R235" s="12">
        <v>5.89</v>
      </c>
      <c r="S235" s="12">
        <v>3617</v>
      </c>
      <c r="T235" s="12">
        <v>437913</v>
      </c>
      <c r="U235" s="12">
        <v>146398</v>
      </c>
      <c r="V235" s="12">
        <v>693.3</v>
      </c>
      <c r="W235" s="12">
        <v>0</v>
      </c>
      <c r="X235" s="12">
        <v>5.51</v>
      </c>
      <c r="Y235" s="12">
        <v>0</v>
      </c>
      <c r="Z235" s="12">
        <v>0</v>
      </c>
      <c r="AA235" s="12">
        <f t="shared" si="3"/>
        <v>0</v>
      </c>
    </row>
    <row r="236" spans="2:27" x14ac:dyDescent="0.35">
      <c r="B236" s="12">
        <v>296</v>
      </c>
      <c r="C236" s="12">
        <v>100048</v>
      </c>
      <c r="D236" s="12">
        <v>388571</v>
      </c>
      <c r="E236" s="12">
        <v>488620</v>
      </c>
      <c r="F236" s="12">
        <v>1225.4000000000001</v>
      </c>
      <c r="G236" s="12">
        <v>5104326</v>
      </c>
      <c r="H236" s="12">
        <v>1.0649999999999999</v>
      </c>
      <c r="I236" s="12">
        <v>6520074</v>
      </c>
      <c r="J236" s="12">
        <v>29.59</v>
      </c>
      <c r="K236" s="12">
        <v>-76.23</v>
      </c>
      <c r="L236" s="12">
        <v>74.650000000000006</v>
      </c>
      <c r="M236" s="12">
        <v>64.010000000000005</v>
      </c>
      <c r="N236" s="12">
        <v>74.78</v>
      </c>
      <c r="O236" s="12">
        <v>6.49</v>
      </c>
      <c r="P236" s="12">
        <v>3236</v>
      </c>
      <c r="Q236" s="12">
        <v>76.5</v>
      </c>
      <c r="R236" s="12">
        <v>5.77</v>
      </c>
      <c r="S236" s="12">
        <v>3635</v>
      </c>
      <c r="T236" s="12">
        <v>444182</v>
      </c>
      <c r="U236" s="12">
        <v>147139</v>
      </c>
      <c r="V236" s="12">
        <v>699.3</v>
      </c>
      <c r="W236" s="12">
        <v>0</v>
      </c>
      <c r="X236" s="12">
        <v>5.51</v>
      </c>
      <c r="Y236" s="12">
        <v>0</v>
      </c>
      <c r="Z236" s="12">
        <v>0</v>
      </c>
      <c r="AA236" s="12">
        <f t="shared" si="3"/>
        <v>0</v>
      </c>
    </row>
    <row r="237" spans="2:27" x14ac:dyDescent="0.35">
      <c r="B237" s="12">
        <v>298</v>
      </c>
      <c r="C237" s="12">
        <v>100048</v>
      </c>
      <c r="D237" s="12">
        <v>386121</v>
      </c>
      <c r="E237" s="12">
        <v>486169</v>
      </c>
      <c r="F237" s="12">
        <v>1225.4000000000001</v>
      </c>
      <c r="G237" s="12">
        <v>5104326</v>
      </c>
      <c r="H237" s="12">
        <v>1.071</v>
      </c>
      <c r="I237" s="12">
        <v>6520799</v>
      </c>
      <c r="J237" s="12">
        <v>29.6</v>
      </c>
      <c r="K237" s="12">
        <v>-76.16</v>
      </c>
      <c r="L237" s="12">
        <v>74.69</v>
      </c>
      <c r="M237" s="12">
        <v>64.069999999999993</v>
      </c>
      <c r="N237" s="12">
        <v>74.819999999999993</v>
      </c>
      <c r="O237" s="12">
        <v>6.35</v>
      </c>
      <c r="P237" s="12">
        <v>3254</v>
      </c>
      <c r="Q237" s="12">
        <v>76.53</v>
      </c>
      <c r="R237" s="12">
        <v>5.66</v>
      </c>
      <c r="S237" s="12">
        <v>3653</v>
      </c>
      <c r="T237" s="12">
        <v>450486</v>
      </c>
      <c r="U237" s="12">
        <v>147870</v>
      </c>
      <c r="V237" s="12">
        <v>705.2</v>
      </c>
      <c r="W237" s="12">
        <v>0</v>
      </c>
      <c r="X237" s="12">
        <v>5.51</v>
      </c>
      <c r="Y237" s="12">
        <v>0</v>
      </c>
      <c r="Z237" s="12">
        <v>0</v>
      </c>
      <c r="AA237" s="12">
        <f t="shared" si="3"/>
        <v>0</v>
      </c>
    </row>
    <row r="238" spans="2:27" x14ac:dyDescent="0.35">
      <c r="B238" s="12">
        <v>300</v>
      </c>
      <c r="C238" s="12">
        <v>100048</v>
      </c>
      <c r="D238" s="12">
        <v>383670</v>
      </c>
      <c r="E238" s="12">
        <v>483718</v>
      </c>
      <c r="F238" s="12">
        <v>1225.4000000000001</v>
      </c>
      <c r="G238" s="12">
        <v>5104326</v>
      </c>
      <c r="H238" s="12">
        <v>1.0760000000000001</v>
      </c>
      <c r="I238" s="12">
        <v>6521514</v>
      </c>
      <c r="J238" s="12">
        <v>29.62</v>
      </c>
      <c r="K238" s="12">
        <v>-76.099999999999994</v>
      </c>
      <c r="L238" s="12">
        <v>74.72</v>
      </c>
      <c r="M238" s="12">
        <v>64.13</v>
      </c>
      <c r="N238" s="12">
        <v>74.86</v>
      </c>
      <c r="O238" s="12">
        <v>6.22</v>
      </c>
      <c r="P238" s="12">
        <v>3272</v>
      </c>
      <c r="Q238" s="12">
        <v>76.55</v>
      </c>
      <c r="R238" s="12">
        <v>5.54</v>
      </c>
      <c r="S238" s="12">
        <v>3670</v>
      </c>
      <c r="T238" s="12">
        <v>456825</v>
      </c>
      <c r="U238" s="12">
        <v>148589</v>
      </c>
      <c r="V238" s="12">
        <v>710.8</v>
      </c>
      <c r="W238" s="12">
        <v>0</v>
      </c>
      <c r="X238" s="12">
        <v>5.51</v>
      </c>
      <c r="Y238" s="12">
        <v>0</v>
      </c>
      <c r="Z238" s="12">
        <v>0</v>
      </c>
      <c r="AA238" s="12">
        <f t="shared" si="3"/>
        <v>0</v>
      </c>
    </row>
    <row r="239" spans="2:27" x14ac:dyDescent="0.35">
      <c r="B239" s="12">
        <v>302</v>
      </c>
      <c r="C239" s="12">
        <v>100048</v>
      </c>
      <c r="D239" s="12">
        <v>381219</v>
      </c>
      <c r="E239" s="12">
        <v>481267</v>
      </c>
      <c r="F239" s="12">
        <v>1225.4000000000001</v>
      </c>
      <c r="G239" s="12">
        <v>5104326</v>
      </c>
      <c r="H239" s="12">
        <v>1.0820000000000001</v>
      </c>
      <c r="I239" s="12">
        <v>6522217</v>
      </c>
      <c r="J239" s="12">
        <v>29.63</v>
      </c>
      <c r="K239" s="12">
        <v>-76.040000000000006</v>
      </c>
      <c r="L239" s="12">
        <v>74.760000000000005</v>
      </c>
      <c r="M239" s="12">
        <v>64.19</v>
      </c>
      <c r="N239" s="12">
        <v>74.900000000000006</v>
      </c>
      <c r="O239" s="12">
        <v>6.09</v>
      </c>
      <c r="P239" s="12">
        <v>3290</v>
      </c>
      <c r="Q239" s="12">
        <v>76.58</v>
      </c>
      <c r="R239" s="12">
        <v>5.43</v>
      </c>
      <c r="S239" s="12">
        <v>3689</v>
      </c>
      <c r="T239" s="12">
        <v>463200</v>
      </c>
      <c r="U239" s="12">
        <v>149297</v>
      </c>
      <c r="V239" s="12">
        <v>716.3</v>
      </c>
      <c r="W239" s="12">
        <v>0</v>
      </c>
      <c r="X239" s="12">
        <v>5.52</v>
      </c>
      <c r="Y239" s="12">
        <v>0</v>
      </c>
      <c r="Z239" s="12">
        <v>0</v>
      </c>
      <c r="AA239" s="12">
        <f t="shared" si="3"/>
        <v>0</v>
      </c>
    </row>
    <row r="240" spans="2:27" x14ac:dyDescent="0.35">
      <c r="B240" s="12">
        <v>304</v>
      </c>
      <c r="C240" s="12">
        <v>100048</v>
      </c>
      <c r="D240" s="12">
        <v>378768</v>
      </c>
      <c r="E240" s="12">
        <v>478816</v>
      </c>
      <c r="F240" s="12">
        <v>1225.4000000000001</v>
      </c>
      <c r="G240" s="12">
        <v>5104326</v>
      </c>
      <c r="H240" s="12">
        <v>1.087</v>
      </c>
      <c r="I240" s="12">
        <v>6522910</v>
      </c>
      <c r="J240" s="12">
        <v>29.65</v>
      </c>
      <c r="K240" s="12">
        <v>-75.97</v>
      </c>
      <c r="L240" s="12">
        <v>74.8</v>
      </c>
      <c r="M240" s="12">
        <v>64.25</v>
      </c>
      <c r="N240" s="12">
        <v>74.94</v>
      </c>
      <c r="O240" s="12">
        <v>5.97</v>
      </c>
      <c r="P240" s="12">
        <v>3308</v>
      </c>
      <c r="Q240" s="12">
        <v>76.61</v>
      </c>
      <c r="R240" s="12">
        <v>5.32</v>
      </c>
      <c r="S240" s="12">
        <v>3707</v>
      </c>
      <c r="T240" s="12">
        <v>469611</v>
      </c>
      <c r="U240" s="12">
        <v>149995</v>
      </c>
      <c r="V240" s="12">
        <v>721.6</v>
      </c>
      <c r="W240" s="12">
        <v>0</v>
      </c>
      <c r="X240" s="12">
        <v>5.52</v>
      </c>
      <c r="Y240" s="12">
        <v>0</v>
      </c>
      <c r="Z240" s="12">
        <v>0</v>
      </c>
      <c r="AA240" s="12">
        <f t="shared" si="3"/>
        <v>0</v>
      </c>
    </row>
    <row r="241" spans="2:27" x14ac:dyDescent="0.35">
      <c r="B241" s="12">
        <v>306</v>
      </c>
      <c r="C241" s="12">
        <v>100048</v>
      </c>
      <c r="D241" s="12">
        <v>376317</v>
      </c>
      <c r="E241" s="12">
        <v>476365</v>
      </c>
      <c r="F241" s="12">
        <v>1225.4000000000001</v>
      </c>
      <c r="G241" s="12">
        <v>5104326</v>
      </c>
      <c r="H241" s="12">
        <v>1.093</v>
      </c>
      <c r="I241" s="12">
        <v>6523592</v>
      </c>
      <c r="J241" s="12">
        <v>29.66</v>
      </c>
      <c r="K241" s="12">
        <v>-75.91</v>
      </c>
      <c r="L241" s="12">
        <v>74.84</v>
      </c>
      <c r="M241" s="12">
        <v>64.319999999999993</v>
      </c>
      <c r="N241" s="12">
        <v>74.98</v>
      </c>
      <c r="O241" s="12">
        <v>5.84</v>
      </c>
      <c r="P241" s="12">
        <v>3326</v>
      </c>
      <c r="Q241" s="12">
        <v>76.63</v>
      </c>
      <c r="R241" s="12">
        <v>5.21</v>
      </c>
      <c r="S241" s="12">
        <v>3725</v>
      </c>
      <c r="T241" s="12">
        <v>476057</v>
      </c>
      <c r="U241" s="12">
        <v>150682</v>
      </c>
      <c r="V241" s="12">
        <v>726.7</v>
      </c>
      <c r="W241" s="12">
        <v>0</v>
      </c>
      <c r="X241" s="12">
        <v>5.53</v>
      </c>
      <c r="Y241" s="12">
        <v>0</v>
      </c>
      <c r="Z241" s="12">
        <v>0</v>
      </c>
      <c r="AA241" s="12">
        <f t="shared" si="3"/>
        <v>0</v>
      </c>
    </row>
    <row r="242" spans="2:27" x14ac:dyDescent="0.35">
      <c r="B242" s="12">
        <v>308</v>
      </c>
      <c r="C242" s="12">
        <v>100048</v>
      </c>
      <c r="D242" s="12">
        <v>373866</v>
      </c>
      <c r="E242" s="12">
        <v>473914</v>
      </c>
      <c r="F242" s="12">
        <v>1225.4000000000001</v>
      </c>
      <c r="G242" s="12">
        <v>5104326</v>
      </c>
      <c r="H242" s="12">
        <v>1.0980000000000001</v>
      </c>
      <c r="I242" s="12">
        <v>6524264</v>
      </c>
      <c r="J242" s="12">
        <v>29.68</v>
      </c>
      <c r="K242" s="12">
        <v>-75.84</v>
      </c>
      <c r="L242" s="12">
        <v>74.88</v>
      </c>
      <c r="M242" s="12">
        <v>64.38</v>
      </c>
      <c r="N242" s="12">
        <v>75.02</v>
      </c>
      <c r="O242" s="12">
        <v>5.72</v>
      </c>
      <c r="P242" s="12">
        <v>3344</v>
      </c>
      <c r="Q242" s="12">
        <v>76.66</v>
      </c>
      <c r="R242" s="12">
        <v>5.1100000000000003</v>
      </c>
      <c r="S242" s="12">
        <v>3743</v>
      </c>
      <c r="T242" s="12">
        <v>482540</v>
      </c>
      <c r="U242" s="12">
        <v>151359</v>
      </c>
      <c r="V242" s="12">
        <v>731.7</v>
      </c>
      <c r="W242" s="12">
        <v>0</v>
      </c>
      <c r="X242" s="12">
        <v>5.54</v>
      </c>
      <c r="Y242" s="12">
        <v>0</v>
      </c>
      <c r="Z242" s="12">
        <v>0</v>
      </c>
      <c r="AA242" s="12">
        <f t="shared" si="3"/>
        <v>0</v>
      </c>
    </row>
    <row r="243" spans="2:27" x14ac:dyDescent="0.35">
      <c r="B243" s="12">
        <v>310</v>
      </c>
      <c r="C243" s="12">
        <v>100048</v>
      </c>
      <c r="D243" s="12">
        <v>371415</v>
      </c>
      <c r="E243" s="12">
        <v>471464</v>
      </c>
      <c r="F243" s="12">
        <v>1225.4000000000001</v>
      </c>
      <c r="G243" s="12">
        <v>5104326</v>
      </c>
      <c r="H243" s="12">
        <v>1.1040000000000001</v>
      </c>
      <c r="I243" s="12">
        <v>6524926</v>
      </c>
      <c r="J243" s="12">
        <v>29.69</v>
      </c>
      <c r="K243" s="12">
        <v>-75.78</v>
      </c>
      <c r="L243" s="12">
        <v>74.92</v>
      </c>
      <c r="M243" s="12">
        <v>64.44</v>
      </c>
      <c r="N243" s="12">
        <v>75.06</v>
      </c>
      <c r="O243" s="12">
        <v>5.6</v>
      </c>
      <c r="P243" s="12">
        <v>3363</v>
      </c>
      <c r="Q243" s="12">
        <v>76.69</v>
      </c>
      <c r="R243" s="12">
        <v>5.01</v>
      </c>
      <c r="S243" s="12">
        <v>3762</v>
      </c>
      <c r="T243" s="12">
        <v>489060</v>
      </c>
      <c r="U243" s="12">
        <v>152025</v>
      </c>
      <c r="V243" s="12">
        <v>736.4</v>
      </c>
      <c r="W243" s="12">
        <v>0</v>
      </c>
      <c r="X243" s="12">
        <v>5.54</v>
      </c>
      <c r="Y243" s="12">
        <v>0</v>
      </c>
      <c r="Z243" s="12">
        <v>0</v>
      </c>
      <c r="AA243" s="12">
        <f t="shared" si="3"/>
        <v>0</v>
      </c>
    </row>
    <row r="244" spans="2:27" x14ac:dyDescent="0.35">
      <c r="B244" s="12">
        <v>312</v>
      </c>
      <c r="C244" s="12">
        <v>100048</v>
      </c>
      <c r="D244" s="12">
        <v>368964</v>
      </c>
      <c r="E244" s="12">
        <v>469013</v>
      </c>
      <c r="F244" s="12">
        <v>1225.4000000000001</v>
      </c>
      <c r="G244" s="12">
        <v>5104326</v>
      </c>
      <c r="H244" s="12">
        <v>1.1100000000000001</v>
      </c>
      <c r="I244" s="12">
        <v>6525577</v>
      </c>
      <c r="J244" s="12">
        <v>29.71</v>
      </c>
      <c r="K244" s="12">
        <v>-75.709999999999994</v>
      </c>
      <c r="L244" s="12">
        <v>74.959999999999994</v>
      </c>
      <c r="M244" s="12">
        <v>64.5</v>
      </c>
      <c r="N244" s="12">
        <v>75.099999999999994</v>
      </c>
      <c r="O244" s="12">
        <v>5.48</v>
      </c>
      <c r="P244" s="12">
        <v>3381</v>
      </c>
      <c r="Q244" s="12">
        <v>76.72</v>
      </c>
      <c r="R244" s="12">
        <v>4.9000000000000004</v>
      </c>
      <c r="S244" s="12">
        <v>3781</v>
      </c>
      <c r="T244" s="12">
        <v>495615</v>
      </c>
      <c r="U244" s="12">
        <v>152682</v>
      </c>
      <c r="V244" s="12">
        <v>741.1</v>
      </c>
      <c r="W244" s="12">
        <v>0</v>
      </c>
      <c r="X244" s="12">
        <v>5.55</v>
      </c>
      <c r="Y244" s="12">
        <v>0</v>
      </c>
      <c r="Z244" s="12">
        <v>0</v>
      </c>
      <c r="AA244" s="12">
        <f t="shared" si="3"/>
        <v>0</v>
      </c>
    </row>
    <row r="245" spans="2:27" x14ac:dyDescent="0.35">
      <c r="B245" s="12">
        <v>314</v>
      </c>
      <c r="C245" s="12">
        <v>100048</v>
      </c>
      <c r="D245" s="12">
        <v>366513</v>
      </c>
      <c r="E245" s="12">
        <v>466562</v>
      </c>
      <c r="F245" s="12">
        <v>1225.4000000000001</v>
      </c>
      <c r="G245" s="12">
        <v>5104326</v>
      </c>
      <c r="H245" s="12">
        <v>1.1160000000000001</v>
      </c>
      <c r="I245" s="12">
        <v>6526218</v>
      </c>
      <c r="J245" s="12">
        <v>29.72</v>
      </c>
      <c r="K245" s="12">
        <v>-75.650000000000006</v>
      </c>
      <c r="L245" s="12">
        <v>75</v>
      </c>
      <c r="M245" s="12">
        <v>64.56</v>
      </c>
      <c r="N245" s="12">
        <v>75.14</v>
      </c>
      <c r="O245" s="12">
        <v>5.37</v>
      </c>
      <c r="P245" s="12">
        <v>3400</v>
      </c>
      <c r="Q245" s="12">
        <v>76.739999999999995</v>
      </c>
      <c r="R245" s="12">
        <v>4.8</v>
      </c>
      <c r="S245" s="12">
        <v>3800</v>
      </c>
      <c r="T245" s="12">
        <v>502208</v>
      </c>
      <c r="U245" s="12">
        <v>153328</v>
      </c>
      <c r="V245" s="12">
        <v>745.5</v>
      </c>
      <c r="W245" s="12">
        <v>0</v>
      </c>
      <c r="X245" s="12">
        <v>5.56</v>
      </c>
      <c r="Y245" s="12">
        <v>0</v>
      </c>
      <c r="Z245" s="12">
        <v>0</v>
      </c>
      <c r="AA245" s="12">
        <f t="shared" si="3"/>
        <v>0</v>
      </c>
    </row>
    <row r="246" spans="2:27" x14ac:dyDescent="0.35">
      <c r="B246" s="12">
        <v>316</v>
      </c>
      <c r="C246" s="12">
        <v>100048</v>
      </c>
      <c r="D246" s="12">
        <v>364062</v>
      </c>
      <c r="E246" s="12">
        <v>464111</v>
      </c>
      <c r="F246" s="12">
        <v>1225.4000000000001</v>
      </c>
      <c r="G246" s="12">
        <v>5104326</v>
      </c>
      <c r="H246" s="12">
        <v>1.121</v>
      </c>
      <c r="I246" s="12">
        <v>6526850</v>
      </c>
      <c r="J246" s="12">
        <v>29.74</v>
      </c>
      <c r="K246" s="12">
        <v>-75.58</v>
      </c>
      <c r="L246" s="12">
        <v>75.040000000000006</v>
      </c>
      <c r="M246" s="12">
        <v>64.63</v>
      </c>
      <c r="N246" s="12">
        <v>75.180000000000007</v>
      </c>
      <c r="O246" s="12">
        <v>5.26</v>
      </c>
      <c r="P246" s="12">
        <v>3419</v>
      </c>
      <c r="Q246" s="12">
        <v>76.77</v>
      </c>
      <c r="R246" s="12">
        <v>4.71</v>
      </c>
      <c r="S246" s="12">
        <v>3818</v>
      </c>
      <c r="T246" s="12">
        <v>508838</v>
      </c>
      <c r="U246" s="12">
        <v>153964</v>
      </c>
      <c r="V246" s="12">
        <v>749.9</v>
      </c>
      <c r="W246" s="12">
        <v>0</v>
      </c>
      <c r="X246" s="12">
        <v>5.57</v>
      </c>
      <c r="Y246" s="12">
        <v>0</v>
      </c>
      <c r="Z246" s="12">
        <v>0</v>
      </c>
      <c r="AA246" s="12">
        <f t="shared" si="3"/>
        <v>0</v>
      </c>
    </row>
    <row r="247" spans="2:27" x14ac:dyDescent="0.35">
      <c r="B247" s="12">
        <v>318</v>
      </c>
      <c r="C247" s="12">
        <v>100048</v>
      </c>
      <c r="D247" s="12">
        <v>361612</v>
      </c>
      <c r="E247" s="12">
        <v>461660</v>
      </c>
      <c r="F247" s="12">
        <v>1225.4000000000001</v>
      </c>
      <c r="G247" s="12">
        <v>5104326</v>
      </c>
      <c r="H247" s="12">
        <v>1.127</v>
      </c>
      <c r="I247" s="12">
        <v>6527472</v>
      </c>
      <c r="J247" s="12">
        <v>29.75</v>
      </c>
      <c r="K247" s="12">
        <v>-75.510000000000005</v>
      </c>
      <c r="L247" s="12">
        <v>75.08</v>
      </c>
      <c r="M247" s="12">
        <v>64.69</v>
      </c>
      <c r="N247" s="12">
        <v>75.22</v>
      </c>
      <c r="O247" s="12">
        <v>5.15</v>
      </c>
      <c r="P247" s="12">
        <v>3438</v>
      </c>
      <c r="Q247" s="12">
        <v>76.8</v>
      </c>
      <c r="R247" s="12">
        <v>4.6100000000000003</v>
      </c>
      <c r="S247" s="12">
        <v>3838</v>
      </c>
      <c r="T247" s="12">
        <v>515506</v>
      </c>
      <c r="U247" s="12">
        <v>154591</v>
      </c>
      <c r="V247" s="12">
        <v>754.1</v>
      </c>
      <c r="W247" s="12">
        <v>0</v>
      </c>
      <c r="X247" s="12">
        <v>5.58</v>
      </c>
      <c r="Y247" s="12">
        <v>0</v>
      </c>
      <c r="Z247" s="12">
        <v>0</v>
      </c>
      <c r="AA247" s="12">
        <f t="shared" si="3"/>
        <v>0</v>
      </c>
    </row>
    <row r="248" spans="2:27" x14ac:dyDescent="0.35">
      <c r="B248" s="12">
        <v>320</v>
      </c>
      <c r="C248" s="12">
        <v>100048</v>
      </c>
      <c r="D248" s="12">
        <v>359161</v>
      </c>
      <c r="E248" s="12">
        <v>459209</v>
      </c>
      <c r="F248" s="12">
        <v>1225.4000000000001</v>
      </c>
      <c r="G248" s="12">
        <v>5104326</v>
      </c>
      <c r="H248" s="12">
        <v>1.133</v>
      </c>
      <c r="I248" s="12">
        <v>6528084</v>
      </c>
      <c r="J248" s="12">
        <v>29.77</v>
      </c>
      <c r="K248" s="12">
        <v>-75.45</v>
      </c>
      <c r="L248" s="12">
        <v>75.12</v>
      </c>
      <c r="M248" s="12">
        <v>64.75</v>
      </c>
      <c r="N248" s="12">
        <v>75.260000000000005</v>
      </c>
      <c r="O248" s="12">
        <v>5.04</v>
      </c>
      <c r="P248" s="12">
        <v>3457</v>
      </c>
      <c r="Q248" s="12">
        <v>76.83</v>
      </c>
      <c r="R248" s="12">
        <v>4.5199999999999996</v>
      </c>
      <c r="S248" s="12">
        <v>3857</v>
      </c>
      <c r="T248" s="12">
        <v>522210</v>
      </c>
      <c r="U248" s="12">
        <v>155208</v>
      </c>
      <c r="V248" s="12">
        <v>758.2</v>
      </c>
      <c r="W248" s="12">
        <v>0</v>
      </c>
      <c r="X248" s="12">
        <v>5.59</v>
      </c>
      <c r="Y248" s="12">
        <v>0</v>
      </c>
      <c r="Z248" s="12">
        <v>0</v>
      </c>
      <c r="AA248" s="12">
        <f t="shared" si="3"/>
        <v>0</v>
      </c>
    </row>
    <row r="249" spans="2:27" x14ac:dyDescent="0.35">
      <c r="B249" s="12">
        <v>322</v>
      </c>
      <c r="C249" s="12">
        <v>100048</v>
      </c>
      <c r="D249" s="12">
        <v>356710</v>
      </c>
      <c r="E249" s="12">
        <v>456758</v>
      </c>
      <c r="F249" s="12">
        <v>1225.4000000000001</v>
      </c>
      <c r="G249" s="12">
        <v>5104326</v>
      </c>
      <c r="H249" s="12">
        <v>1.1399999999999999</v>
      </c>
      <c r="I249" s="12">
        <v>6528687</v>
      </c>
      <c r="J249" s="12">
        <v>29.78</v>
      </c>
      <c r="K249" s="12">
        <v>-75.38</v>
      </c>
      <c r="L249" s="12">
        <v>75.17</v>
      </c>
      <c r="M249" s="12">
        <v>64.930000000000007</v>
      </c>
      <c r="N249" s="12">
        <v>75.3</v>
      </c>
      <c r="O249" s="12">
        <v>4.9400000000000004</v>
      </c>
      <c r="P249" s="12">
        <v>3476</v>
      </c>
      <c r="Q249" s="12">
        <v>76.86</v>
      </c>
      <c r="R249" s="12">
        <v>4.43</v>
      </c>
      <c r="S249" s="12">
        <v>3876</v>
      </c>
      <c r="T249" s="12">
        <v>528953</v>
      </c>
      <c r="U249" s="12">
        <v>155816</v>
      </c>
      <c r="V249" s="12">
        <v>762.1</v>
      </c>
      <c r="W249" s="12">
        <v>0</v>
      </c>
      <c r="X249" s="12">
        <v>5.61</v>
      </c>
      <c r="Y249" s="12">
        <v>0</v>
      </c>
      <c r="Z249" s="12">
        <v>0</v>
      </c>
      <c r="AA249" s="12">
        <f t="shared" si="3"/>
        <v>0</v>
      </c>
    </row>
    <row r="250" spans="2:27" x14ac:dyDescent="0.35">
      <c r="B250" s="12">
        <v>324</v>
      </c>
      <c r="C250" s="12">
        <v>100048</v>
      </c>
      <c r="D250" s="12">
        <v>354259</v>
      </c>
      <c r="E250" s="12">
        <v>454307</v>
      </c>
      <c r="F250" s="12">
        <v>1225.4000000000001</v>
      </c>
      <c r="G250" s="12">
        <v>5104326</v>
      </c>
      <c r="H250" s="12">
        <v>1.1459999999999999</v>
      </c>
      <c r="I250" s="12">
        <v>6529280</v>
      </c>
      <c r="J250" s="12">
        <v>29.8</v>
      </c>
      <c r="K250" s="12">
        <v>-75.31</v>
      </c>
      <c r="L250" s="12">
        <v>75.209999999999994</v>
      </c>
      <c r="M250" s="12">
        <v>65.11</v>
      </c>
      <c r="N250" s="12">
        <v>75.34</v>
      </c>
      <c r="O250" s="12">
        <v>4.83</v>
      </c>
      <c r="P250" s="12">
        <v>3496</v>
      </c>
      <c r="Q250" s="12">
        <v>76.89</v>
      </c>
      <c r="R250" s="12">
        <v>4.33</v>
      </c>
      <c r="S250" s="12">
        <v>3896</v>
      </c>
      <c r="T250" s="12">
        <v>535734</v>
      </c>
      <c r="U250" s="12">
        <v>156415</v>
      </c>
      <c r="V250" s="12">
        <v>765.9</v>
      </c>
      <c r="W250" s="12">
        <v>0</v>
      </c>
      <c r="X250" s="12">
        <v>5.62</v>
      </c>
      <c r="Y250" s="12">
        <v>0</v>
      </c>
      <c r="Z250" s="12">
        <v>0</v>
      </c>
      <c r="AA250" s="12">
        <f t="shared" si="3"/>
        <v>0</v>
      </c>
    </row>
    <row r="251" spans="2:27" x14ac:dyDescent="0.35">
      <c r="B251" s="12">
        <v>326</v>
      </c>
      <c r="C251" s="12">
        <v>100048</v>
      </c>
      <c r="D251" s="12">
        <v>351808</v>
      </c>
      <c r="E251" s="12">
        <v>451856</v>
      </c>
      <c r="F251" s="12">
        <v>1225.4000000000001</v>
      </c>
      <c r="G251" s="12">
        <v>5104326</v>
      </c>
      <c r="H251" s="12">
        <v>1.1519999999999999</v>
      </c>
      <c r="I251" s="12">
        <v>6529865</v>
      </c>
      <c r="J251" s="12">
        <v>29.81</v>
      </c>
      <c r="K251" s="12">
        <v>-75.239999999999995</v>
      </c>
      <c r="L251" s="12">
        <v>75.25</v>
      </c>
      <c r="M251" s="12">
        <v>65.290000000000006</v>
      </c>
      <c r="N251" s="12">
        <v>75.39</v>
      </c>
      <c r="O251" s="12">
        <v>4.7300000000000004</v>
      </c>
      <c r="P251" s="12">
        <v>3515</v>
      </c>
      <c r="Q251" s="12">
        <v>76.92</v>
      </c>
      <c r="R251" s="12">
        <v>4.25</v>
      </c>
      <c r="S251" s="12">
        <v>3915</v>
      </c>
      <c r="T251" s="12">
        <v>542553</v>
      </c>
      <c r="U251" s="12">
        <v>157004</v>
      </c>
      <c r="V251" s="12">
        <v>769.6</v>
      </c>
      <c r="W251" s="12">
        <v>0</v>
      </c>
      <c r="X251" s="12">
        <v>5.63</v>
      </c>
      <c r="Y251" s="12">
        <v>0</v>
      </c>
      <c r="Z251" s="12">
        <v>0</v>
      </c>
      <c r="AA251" s="12">
        <f t="shared" si="3"/>
        <v>0</v>
      </c>
    </row>
    <row r="252" spans="2:27" x14ac:dyDescent="0.35">
      <c r="B252" s="12">
        <v>328</v>
      </c>
      <c r="C252" s="12">
        <v>100048</v>
      </c>
      <c r="D252" s="12">
        <v>349357</v>
      </c>
      <c r="E252" s="12">
        <v>449405</v>
      </c>
      <c r="F252" s="12">
        <v>1225.4000000000001</v>
      </c>
      <c r="G252" s="12">
        <v>5104326</v>
      </c>
      <c r="H252" s="12">
        <v>1.1579999999999999</v>
      </c>
      <c r="I252" s="12">
        <v>6530440</v>
      </c>
      <c r="J252" s="12">
        <v>29.83</v>
      </c>
      <c r="K252" s="12">
        <v>-75.17</v>
      </c>
      <c r="L252" s="12">
        <v>75.290000000000006</v>
      </c>
      <c r="M252" s="12">
        <v>65.47</v>
      </c>
      <c r="N252" s="12">
        <v>75.430000000000007</v>
      </c>
      <c r="O252" s="12">
        <v>4.63</v>
      </c>
      <c r="P252" s="12">
        <v>3535</v>
      </c>
      <c r="Q252" s="12">
        <v>76.94</v>
      </c>
      <c r="R252" s="12">
        <v>4.16</v>
      </c>
      <c r="S252" s="12">
        <v>3935</v>
      </c>
      <c r="T252" s="12">
        <v>549411</v>
      </c>
      <c r="U252" s="12">
        <v>157584</v>
      </c>
      <c r="V252" s="12">
        <v>773.2</v>
      </c>
      <c r="W252" s="12">
        <v>0</v>
      </c>
      <c r="X252" s="12">
        <v>5.65</v>
      </c>
      <c r="Y252" s="12">
        <v>0</v>
      </c>
      <c r="Z252" s="12">
        <v>0</v>
      </c>
      <c r="AA252" s="12">
        <f t="shared" si="3"/>
        <v>0</v>
      </c>
    </row>
    <row r="253" spans="2:27" x14ac:dyDescent="0.35">
      <c r="B253" s="12">
        <v>330</v>
      </c>
      <c r="C253" s="12">
        <v>100048</v>
      </c>
      <c r="D253" s="12">
        <v>346906</v>
      </c>
      <c r="E253" s="12">
        <v>446955</v>
      </c>
      <c r="F253" s="12">
        <v>1225.4000000000001</v>
      </c>
      <c r="G253" s="12">
        <v>5104326</v>
      </c>
      <c r="H253" s="12">
        <v>1.165</v>
      </c>
      <c r="I253" s="12">
        <v>6531006</v>
      </c>
      <c r="J253" s="12">
        <v>29.84</v>
      </c>
      <c r="K253" s="12">
        <v>-75.11</v>
      </c>
      <c r="L253" s="12">
        <v>75.33</v>
      </c>
      <c r="M253" s="12">
        <v>65.650000000000006</v>
      </c>
      <c r="N253" s="12">
        <v>75.47</v>
      </c>
      <c r="O253" s="12">
        <v>4.53</v>
      </c>
      <c r="P253" s="12">
        <v>3555</v>
      </c>
      <c r="Q253" s="12">
        <v>76.97</v>
      </c>
      <c r="R253" s="12">
        <v>4.07</v>
      </c>
      <c r="S253" s="12">
        <v>3955</v>
      </c>
      <c r="T253" s="12">
        <v>556308</v>
      </c>
      <c r="U253" s="12">
        <v>158155</v>
      </c>
      <c r="V253" s="12">
        <v>776.7</v>
      </c>
      <c r="W253" s="12">
        <v>0</v>
      </c>
      <c r="X253" s="12">
        <v>5.66</v>
      </c>
      <c r="Y253" s="12">
        <v>0</v>
      </c>
      <c r="Z253" s="12">
        <v>0</v>
      </c>
      <c r="AA253" s="12">
        <f t="shared" si="3"/>
        <v>0</v>
      </c>
    </row>
    <row r="254" spans="2:27" x14ac:dyDescent="0.35">
      <c r="B254" s="12">
        <v>332</v>
      </c>
      <c r="C254" s="12">
        <v>100048</v>
      </c>
      <c r="D254" s="12">
        <v>344455</v>
      </c>
      <c r="E254" s="12">
        <v>444504</v>
      </c>
      <c r="F254" s="12">
        <v>1225.4000000000001</v>
      </c>
      <c r="G254" s="12">
        <v>5104326</v>
      </c>
      <c r="H254" s="12">
        <v>1.171</v>
      </c>
      <c r="I254" s="12">
        <v>6531563</v>
      </c>
      <c r="J254" s="12">
        <v>29.86</v>
      </c>
      <c r="K254" s="12">
        <v>-75.040000000000006</v>
      </c>
      <c r="L254" s="12">
        <v>75.37</v>
      </c>
      <c r="M254" s="12">
        <v>65.83</v>
      </c>
      <c r="N254" s="12">
        <v>75.510000000000005</v>
      </c>
      <c r="O254" s="12">
        <v>4.43</v>
      </c>
      <c r="P254" s="12">
        <v>3575</v>
      </c>
      <c r="Q254" s="12">
        <v>77</v>
      </c>
      <c r="R254" s="12">
        <v>3.99</v>
      </c>
      <c r="S254" s="12">
        <v>3975</v>
      </c>
      <c r="T254" s="12">
        <v>563244</v>
      </c>
      <c r="U254" s="12">
        <v>158717</v>
      </c>
      <c r="V254" s="12">
        <v>780.1</v>
      </c>
      <c r="W254" s="12">
        <v>0</v>
      </c>
      <c r="X254" s="12">
        <v>5.68</v>
      </c>
      <c r="Y254" s="12">
        <v>0</v>
      </c>
      <c r="Z254" s="12">
        <v>0</v>
      </c>
      <c r="AA254" s="12">
        <f t="shared" si="3"/>
        <v>0</v>
      </c>
    </row>
    <row r="255" spans="2:27" x14ac:dyDescent="0.35">
      <c r="B255" s="12">
        <v>334</v>
      </c>
      <c r="C255" s="12">
        <v>100048</v>
      </c>
      <c r="D255" s="12">
        <v>342004</v>
      </c>
      <c r="E255" s="12">
        <v>442053</v>
      </c>
      <c r="F255" s="12">
        <v>1225.4000000000001</v>
      </c>
      <c r="G255" s="12">
        <v>5104326</v>
      </c>
      <c r="H255" s="12">
        <v>1.177</v>
      </c>
      <c r="I255" s="12">
        <v>6532111</v>
      </c>
      <c r="J255" s="12">
        <v>29.88</v>
      </c>
      <c r="K255" s="12">
        <v>-74.97</v>
      </c>
      <c r="L255" s="12">
        <v>75.42</v>
      </c>
      <c r="M255" s="12">
        <v>66.010000000000005</v>
      </c>
      <c r="N255" s="12">
        <v>75.55</v>
      </c>
      <c r="O255" s="12">
        <v>4.34</v>
      </c>
      <c r="P255" s="12">
        <v>3596</v>
      </c>
      <c r="Q255" s="12">
        <v>77.040000000000006</v>
      </c>
      <c r="R255" s="12">
        <v>3.9</v>
      </c>
      <c r="S255" s="12">
        <v>3996</v>
      </c>
      <c r="T255" s="12">
        <v>570220</v>
      </c>
      <c r="U255" s="12">
        <v>159270</v>
      </c>
      <c r="V255" s="12">
        <v>783.4</v>
      </c>
      <c r="W255" s="12">
        <v>0</v>
      </c>
      <c r="X255" s="12">
        <v>5.69</v>
      </c>
      <c r="Y255" s="12">
        <v>0</v>
      </c>
      <c r="Z255" s="12">
        <v>0</v>
      </c>
      <c r="AA255" s="12">
        <f t="shared" si="3"/>
        <v>0</v>
      </c>
    </row>
    <row r="256" spans="2:27" x14ac:dyDescent="0.35">
      <c r="B256" s="12">
        <v>336</v>
      </c>
      <c r="C256" s="12">
        <v>100048</v>
      </c>
      <c r="D256" s="12">
        <v>339554</v>
      </c>
      <c r="E256" s="12">
        <v>439602</v>
      </c>
      <c r="F256" s="12">
        <v>1225.4000000000001</v>
      </c>
      <c r="G256" s="12">
        <v>5104326</v>
      </c>
      <c r="H256" s="12">
        <v>1.1839999999999999</v>
      </c>
      <c r="I256" s="12">
        <v>6532650</v>
      </c>
      <c r="J256" s="12">
        <v>29.89</v>
      </c>
      <c r="K256" s="12">
        <v>-74.89</v>
      </c>
      <c r="L256" s="12">
        <v>75.459999999999994</v>
      </c>
      <c r="M256" s="12">
        <v>66.19</v>
      </c>
      <c r="N256" s="12">
        <v>75.599999999999994</v>
      </c>
      <c r="O256" s="12">
        <v>4.24</v>
      </c>
      <c r="P256" s="12">
        <v>3616</v>
      </c>
      <c r="Q256" s="12">
        <v>77.069999999999993</v>
      </c>
      <c r="R256" s="12">
        <v>3.82</v>
      </c>
      <c r="S256" s="12">
        <v>4016</v>
      </c>
      <c r="T256" s="12">
        <v>577236</v>
      </c>
      <c r="U256" s="12">
        <v>159815</v>
      </c>
      <c r="V256" s="12">
        <v>786.6</v>
      </c>
      <c r="W256" s="12">
        <v>0</v>
      </c>
      <c r="X256" s="12">
        <v>5.71</v>
      </c>
      <c r="Y256" s="12">
        <v>0</v>
      </c>
      <c r="Z256" s="12">
        <v>0</v>
      </c>
      <c r="AA256" s="12">
        <f t="shared" si="3"/>
        <v>0</v>
      </c>
    </row>
    <row r="257" spans="2:27" x14ac:dyDescent="0.35">
      <c r="B257" s="12">
        <v>338</v>
      </c>
      <c r="C257" s="12">
        <v>100048</v>
      </c>
      <c r="D257" s="12">
        <v>337103</v>
      </c>
      <c r="E257" s="12">
        <v>437151</v>
      </c>
      <c r="F257" s="12">
        <v>1225.4000000000001</v>
      </c>
      <c r="G257" s="12">
        <v>5104326</v>
      </c>
      <c r="H257" s="12">
        <v>1.1910000000000001</v>
      </c>
      <c r="I257" s="12">
        <v>6533181</v>
      </c>
      <c r="J257" s="12">
        <v>29.91</v>
      </c>
      <c r="K257" s="12">
        <v>-74.819999999999993</v>
      </c>
      <c r="L257" s="12">
        <v>75.5</v>
      </c>
      <c r="M257" s="12">
        <v>66.37</v>
      </c>
      <c r="N257" s="12">
        <v>75.64</v>
      </c>
      <c r="O257" s="12">
        <v>4.1500000000000004</v>
      </c>
      <c r="P257" s="12">
        <v>3637</v>
      </c>
      <c r="Q257" s="12">
        <v>77.099999999999994</v>
      </c>
      <c r="R257" s="12">
        <v>3.74</v>
      </c>
      <c r="S257" s="12">
        <v>4037</v>
      </c>
      <c r="T257" s="12">
        <v>584292</v>
      </c>
      <c r="U257" s="12">
        <v>160350</v>
      </c>
      <c r="V257" s="12">
        <v>789.6</v>
      </c>
      <c r="W257" s="12">
        <v>0</v>
      </c>
      <c r="X257" s="12">
        <v>5.73</v>
      </c>
      <c r="Y257" s="12">
        <v>0</v>
      </c>
      <c r="Z257" s="12">
        <v>0</v>
      </c>
      <c r="AA257" s="12">
        <f t="shared" si="3"/>
        <v>0</v>
      </c>
    </row>
    <row r="258" spans="2:27" x14ac:dyDescent="0.35">
      <c r="B258" s="12">
        <v>340</v>
      </c>
      <c r="C258" s="12">
        <v>100048</v>
      </c>
      <c r="D258" s="12">
        <v>334652</v>
      </c>
      <c r="E258" s="12">
        <v>434700</v>
      </c>
      <c r="F258" s="12">
        <v>1225.4000000000001</v>
      </c>
      <c r="G258" s="12">
        <v>5104326</v>
      </c>
      <c r="H258" s="12">
        <v>1.1970000000000001</v>
      </c>
      <c r="I258" s="12">
        <v>6533703</v>
      </c>
      <c r="J258" s="12">
        <v>29.92</v>
      </c>
      <c r="K258" s="12">
        <v>-74.75</v>
      </c>
      <c r="L258" s="12">
        <v>75.55</v>
      </c>
      <c r="M258" s="12">
        <v>66.55</v>
      </c>
      <c r="N258" s="12">
        <v>75.680000000000007</v>
      </c>
      <c r="O258" s="12">
        <v>4.0599999999999996</v>
      </c>
      <c r="P258" s="12">
        <v>3657</v>
      </c>
      <c r="Q258" s="12">
        <v>77.13</v>
      </c>
      <c r="R258" s="12">
        <v>3.66</v>
      </c>
      <c r="S258" s="12">
        <v>4058</v>
      </c>
      <c r="T258" s="12">
        <v>591388</v>
      </c>
      <c r="U258" s="12">
        <v>160877</v>
      </c>
      <c r="V258" s="12">
        <v>792.6</v>
      </c>
      <c r="W258" s="12">
        <v>0</v>
      </c>
      <c r="X258" s="12">
        <v>5.75</v>
      </c>
      <c r="Y258" s="12">
        <v>0</v>
      </c>
      <c r="Z258" s="12">
        <v>0</v>
      </c>
      <c r="AA258" s="12">
        <f t="shared" si="3"/>
        <v>0</v>
      </c>
    </row>
    <row r="259" spans="2:27" x14ac:dyDescent="0.35">
      <c r="B259" s="12">
        <v>342</v>
      </c>
      <c r="C259" s="12">
        <v>100048</v>
      </c>
      <c r="D259" s="12">
        <v>332201</v>
      </c>
      <c r="E259" s="12">
        <v>432249</v>
      </c>
      <c r="F259" s="12">
        <v>1225.4000000000001</v>
      </c>
      <c r="G259" s="12">
        <v>5104326</v>
      </c>
      <c r="H259" s="12">
        <v>1.204</v>
      </c>
      <c r="I259" s="12">
        <v>6534216</v>
      </c>
      <c r="J259" s="12">
        <v>29.94</v>
      </c>
      <c r="K259" s="12">
        <v>-74.680000000000007</v>
      </c>
      <c r="L259" s="12">
        <v>75.59</v>
      </c>
      <c r="M259" s="12">
        <v>66.73</v>
      </c>
      <c r="N259" s="12">
        <v>75.73</v>
      </c>
      <c r="O259" s="12">
        <v>3.97</v>
      </c>
      <c r="P259" s="12">
        <v>3678</v>
      </c>
      <c r="Q259" s="12">
        <v>77.16</v>
      </c>
      <c r="R259" s="12">
        <v>3.58</v>
      </c>
      <c r="S259" s="12">
        <v>4079</v>
      </c>
      <c r="T259" s="12">
        <v>598525</v>
      </c>
      <c r="U259" s="12">
        <v>161396</v>
      </c>
      <c r="V259" s="12">
        <v>795.5</v>
      </c>
      <c r="W259" s="12">
        <v>0</v>
      </c>
      <c r="X259" s="12">
        <v>5.76</v>
      </c>
      <c r="Y259" s="12">
        <v>0</v>
      </c>
      <c r="Z259" s="12">
        <v>0</v>
      </c>
      <c r="AA259" s="12">
        <f t="shared" ref="AA259:AA322" si="4">Y259*P259</f>
        <v>0</v>
      </c>
    </row>
    <row r="260" spans="2:27" x14ac:dyDescent="0.35">
      <c r="B260" s="12">
        <v>344</v>
      </c>
      <c r="C260" s="12">
        <v>100048</v>
      </c>
      <c r="D260" s="12">
        <v>329750</v>
      </c>
      <c r="E260" s="12">
        <v>429798</v>
      </c>
      <c r="F260" s="12">
        <v>1225.4000000000001</v>
      </c>
      <c r="G260" s="12">
        <v>5104326</v>
      </c>
      <c r="H260" s="12">
        <v>1.2110000000000001</v>
      </c>
      <c r="I260" s="12">
        <v>6534720</v>
      </c>
      <c r="J260" s="12">
        <v>29.95</v>
      </c>
      <c r="K260" s="12">
        <v>-74.61</v>
      </c>
      <c r="L260" s="12">
        <v>75.63</v>
      </c>
      <c r="M260" s="12">
        <v>66.91</v>
      </c>
      <c r="N260" s="12">
        <v>75.77</v>
      </c>
      <c r="O260" s="12">
        <v>3.88</v>
      </c>
      <c r="P260" s="12">
        <v>3699</v>
      </c>
      <c r="Q260" s="12">
        <v>77.19</v>
      </c>
      <c r="R260" s="12">
        <v>3.5</v>
      </c>
      <c r="S260" s="12">
        <v>4100</v>
      </c>
      <c r="T260" s="12">
        <v>605703</v>
      </c>
      <c r="U260" s="12">
        <v>161905</v>
      </c>
      <c r="V260" s="12">
        <v>798.4</v>
      </c>
      <c r="W260" s="12">
        <v>0</v>
      </c>
      <c r="X260" s="12">
        <v>5.78</v>
      </c>
      <c r="Y260" s="12">
        <v>0</v>
      </c>
      <c r="Z260" s="12">
        <v>0</v>
      </c>
      <c r="AA260" s="12">
        <f t="shared" si="4"/>
        <v>0</v>
      </c>
    </row>
    <row r="261" spans="2:27" x14ac:dyDescent="0.35">
      <c r="B261" s="12">
        <v>346</v>
      </c>
      <c r="C261" s="12">
        <v>100048</v>
      </c>
      <c r="D261" s="12">
        <v>327299</v>
      </c>
      <c r="E261" s="12">
        <v>427347</v>
      </c>
      <c r="F261" s="12">
        <v>1225.4000000000001</v>
      </c>
      <c r="G261" s="12">
        <v>5104326</v>
      </c>
      <c r="H261" s="12">
        <v>1.218</v>
      </c>
      <c r="I261" s="12">
        <v>6535217</v>
      </c>
      <c r="J261" s="12">
        <v>29.97</v>
      </c>
      <c r="K261" s="12">
        <v>-74.540000000000006</v>
      </c>
      <c r="L261" s="12">
        <v>75.680000000000007</v>
      </c>
      <c r="M261" s="12">
        <v>67.09</v>
      </c>
      <c r="N261" s="12">
        <v>75.81</v>
      </c>
      <c r="O261" s="12">
        <v>3.79</v>
      </c>
      <c r="P261" s="12">
        <v>3721</v>
      </c>
      <c r="Q261" s="12">
        <v>77.22</v>
      </c>
      <c r="R261" s="12">
        <v>3.42</v>
      </c>
      <c r="S261" s="12">
        <v>4121</v>
      </c>
      <c r="T261" s="12">
        <v>612922</v>
      </c>
      <c r="U261" s="12">
        <v>162407</v>
      </c>
      <c r="V261" s="12">
        <v>801.1</v>
      </c>
      <c r="W261" s="12">
        <v>0</v>
      </c>
      <c r="X261" s="12">
        <v>5.8</v>
      </c>
      <c r="Y261" s="12">
        <v>0</v>
      </c>
      <c r="Z261" s="12">
        <v>0</v>
      </c>
      <c r="AA261" s="12">
        <f t="shared" si="4"/>
        <v>0</v>
      </c>
    </row>
    <row r="262" spans="2:27" x14ac:dyDescent="0.35">
      <c r="B262" s="12">
        <v>348</v>
      </c>
      <c r="C262" s="12">
        <v>100048</v>
      </c>
      <c r="D262" s="12">
        <v>324848</v>
      </c>
      <c r="E262" s="12">
        <v>424897</v>
      </c>
      <c r="F262" s="12">
        <v>1225.4000000000001</v>
      </c>
      <c r="G262" s="12">
        <v>5104326</v>
      </c>
      <c r="H262" s="12">
        <v>1.2250000000000001</v>
      </c>
      <c r="I262" s="12">
        <v>6535704</v>
      </c>
      <c r="J262" s="12">
        <v>29.99</v>
      </c>
      <c r="K262" s="12">
        <v>-74.459999999999994</v>
      </c>
      <c r="L262" s="12">
        <v>75.72</v>
      </c>
      <c r="M262" s="12">
        <v>67.27</v>
      </c>
      <c r="N262" s="12">
        <v>75.86</v>
      </c>
      <c r="O262" s="12">
        <v>3.71</v>
      </c>
      <c r="P262" s="12">
        <v>3742</v>
      </c>
      <c r="Q262" s="12">
        <v>77.260000000000005</v>
      </c>
      <c r="R262" s="12">
        <v>3.35</v>
      </c>
      <c r="S262" s="12">
        <v>4143</v>
      </c>
      <c r="T262" s="12">
        <v>620183</v>
      </c>
      <c r="U262" s="12">
        <v>162900</v>
      </c>
      <c r="V262" s="12">
        <v>803.7</v>
      </c>
      <c r="W262" s="12">
        <v>0</v>
      </c>
      <c r="X262" s="12">
        <v>5.82</v>
      </c>
      <c r="Y262" s="12">
        <v>0</v>
      </c>
      <c r="Z262" s="12">
        <v>0</v>
      </c>
      <c r="AA262" s="12">
        <f t="shared" si="4"/>
        <v>0</v>
      </c>
    </row>
    <row r="263" spans="2:27" x14ac:dyDescent="0.35">
      <c r="B263" s="12">
        <v>350</v>
      </c>
      <c r="C263" s="12">
        <v>100048</v>
      </c>
      <c r="D263" s="12">
        <v>322397</v>
      </c>
      <c r="E263" s="12">
        <v>422446</v>
      </c>
      <c r="F263" s="12">
        <v>1225.4000000000001</v>
      </c>
      <c r="G263" s="12">
        <v>5104326</v>
      </c>
      <c r="H263" s="12">
        <v>1.232</v>
      </c>
      <c r="I263" s="12">
        <v>6536184</v>
      </c>
      <c r="J263" s="12">
        <v>30</v>
      </c>
      <c r="K263" s="12">
        <v>-74.39</v>
      </c>
      <c r="L263" s="12">
        <v>75.77</v>
      </c>
      <c r="M263" s="12">
        <v>67.45</v>
      </c>
      <c r="N263" s="12">
        <v>75.900000000000006</v>
      </c>
      <c r="O263" s="12">
        <v>3.62</v>
      </c>
      <c r="P263" s="12">
        <v>3764</v>
      </c>
      <c r="Q263" s="12">
        <v>77.290000000000006</v>
      </c>
      <c r="R263" s="12">
        <v>3.27</v>
      </c>
      <c r="S263" s="12">
        <v>4164</v>
      </c>
      <c r="T263" s="12">
        <v>627486</v>
      </c>
      <c r="U263" s="12">
        <v>163384</v>
      </c>
      <c r="V263" s="12">
        <v>806.3</v>
      </c>
      <c r="W263" s="12">
        <v>0</v>
      </c>
      <c r="X263" s="12">
        <v>5.84</v>
      </c>
      <c r="Y263" s="12">
        <v>0</v>
      </c>
      <c r="Z263" s="12">
        <v>0</v>
      </c>
      <c r="AA263" s="12">
        <f t="shared" si="4"/>
        <v>0</v>
      </c>
    </row>
    <row r="264" spans="2:27" x14ac:dyDescent="0.35">
      <c r="B264" s="12">
        <v>352</v>
      </c>
      <c r="C264" s="12">
        <v>100048</v>
      </c>
      <c r="D264" s="12">
        <v>319946</v>
      </c>
      <c r="E264" s="12">
        <v>419995</v>
      </c>
      <c r="F264" s="12">
        <v>1225.4000000000001</v>
      </c>
      <c r="G264" s="12">
        <v>5104326</v>
      </c>
      <c r="H264" s="12">
        <v>1.2390000000000001</v>
      </c>
      <c r="I264" s="12">
        <v>6536655</v>
      </c>
      <c r="J264" s="12">
        <v>30.02</v>
      </c>
      <c r="K264" s="12">
        <v>-74.319999999999993</v>
      </c>
      <c r="L264" s="12">
        <v>75.81</v>
      </c>
      <c r="M264" s="12">
        <v>67.63</v>
      </c>
      <c r="N264" s="12">
        <v>75.95</v>
      </c>
      <c r="O264" s="12">
        <v>3.54</v>
      </c>
      <c r="P264" s="12">
        <v>3785</v>
      </c>
      <c r="Q264" s="12">
        <v>77.319999999999993</v>
      </c>
      <c r="R264" s="12">
        <v>3.2</v>
      </c>
      <c r="S264" s="12">
        <v>4186</v>
      </c>
      <c r="T264" s="12">
        <v>634832</v>
      </c>
      <c r="U264" s="12">
        <v>163861</v>
      </c>
      <c r="V264" s="12">
        <v>808.8</v>
      </c>
      <c r="W264" s="12">
        <v>0</v>
      </c>
      <c r="X264" s="12">
        <v>5.86</v>
      </c>
      <c r="Y264" s="12">
        <v>0</v>
      </c>
      <c r="Z264" s="12">
        <v>0</v>
      </c>
      <c r="AA264" s="12">
        <f t="shared" si="4"/>
        <v>0</v>
      </c>
    </row>
    <row r="265" spans="2:27" x14ac:dyDescent="0.35">
      <c r="B265" s="12">
        <v>354</v>
      </c>
      <c r="C265" s="12">
        <v>100048</v>
      </c>
      <c r="D265" s="12">
        <v>317495</v>
      </c>
      <c r="E265" s="12">
        <v>417544</v>
      </c>
      <c r="F265" s="12">
        <v>1225.4000000000001</v>
      </c>
      <c r="G265" s="12">
        <v>5104326</v>
      </c>
      <c r="H265" s="12">
        <v>1.2470000000000001</v>
      </c>
      <c r="I265" s="12">
        <v>6537118</v>
      </c>
      <c r="J265" s="12">
        <v>30.03</v>
      </c>
      <c r="K265" s="12">
        <v>-74.239999999999995</v>
      </c>
      <c r="L265" s="12">
        <v>75.86</v>
      </c>
      <c r="M265" s="12">
        <v>67.81</v>
      </c>
      <c r="N265" s="12">
        <v>75.989999999999995</v>
      </c>
      <c r="O265" s="12">
        <v>3.46</v>
      </c>
      <c r="P265" s="12">
        <v>3807</v>
      </c>
      <c r="Q265" s="12">
        <v>77.36</v>
      </c>
      <c r="R265" s="12">
        <v>3.13</v>
      </c>
      <c r="S265" s="12">
        <v>4208</v>
      </c>
      <c r="T265" s="12">
        <v>642220</v>
      </c>
      <c r="U265" s="12">
        <v>164329</v>
      </c>
      <c r="V265" s="12">
        <v>811.3</v>
      </c>
      <c r="W265" s="12">
        <v>0</v>
      </c>
      <c r="X265" s="12">
        <v>5.89</v>
      </c>
      <c r="Y265" s="12">
        <v>0</v>
      </c>
      <c r="Z265" s="12">
        <v>0</v>
      </c>
      <c r="AA265" s="12">
        <f t="shared" si="4"/>
        <v>0</v>
      </c>
    </row>
    <row r="266" spans="2:27" x14ac:dyDescent="0.35">
      <c r="B266" s="12">
        <v>356</v>
      </c>
      <c r="C266" s="12">
        <v>100048</v>
      </c>
      <c r="D266" s="12">
        <v>315045</v>
      </c>
      <c r="E266" s="12">
        <v>415093</v>
      </c>
      <c r="F266" s="12">
        <v>1225.4000000000001</v>
      </c>
      <c r="G266" s="12">
        <v>5104326</v>
      </c>
      <c r="H266" s="12">
        <v>1.254</v>
      </c>
      <c r="I266" s="12">
        <v>6537573</v>
      </c>
      <c r="J266" s="12">
        <v>30.05</v>
      </c>
      <c r="K266" s="12">
        <v>-74.17</v>
      </c>
      <c r="L266" s="12">
        <v>75.900000000000006</v>
      </c>
      <c r="M266" s="12">
        <v>67.989999999999995</v>
      </c>
      <c r="N266" s="12">
        <v>76.040000000000006</v>
      </c>
      <c r="O266" s="12">
        <v>3.38</v>
      </c>
      <c r="P266" s="12">
        <v>3829</v>
      </c>
      <c r="Q266" s="12">
        <v>77.39</v>
      </c>
      <c r="R266" s="12">
        <v>3.06</v>
      </c>
      <c r="S266" s="12">
        <v>4230</v>
      </c>
      <c r="T266" s="12">
        <v>649651</v>
      </c>
      <c r="U266" s="12">
        <v>164790</v>
      </c>
      <c r="V266" s="12">
        <v>813.6</v>
      </c>
      <c r="W266" s="12">
        <v>0</v>
      </c>
      <c r="X266" s="12">
        <v>5.91</v>
      </c>
      <c r="Y266" s="12">
        <v>0</v>
      </c>
      <c r="Z266" s="12">
        <v>0</v>
      </c>
      <c r="AA266" s="12">
        <f t="shared" si="4"/>
        <v>0</v>
      </c>
    </row>
    <row r="267" spans="2:27" x14ac:dyDescent="0.35">
      <c r="B267" s="12">
        <v>358</v>
      </c>
      <c r="C267" s="12">
        <v>100048</v>
      </c>
      <c r="D267" s="12">
        <v>312594</v>
      </c>
      <c r="E267" s="12">
        <v>412642</v>
      </c>
      <c r="F267" s="12">
        <v>1225.4000000000001</v>
      </c>
      <c r="G267" s="12">
        <v>5104326</v>
      </c>
      <c r="H267" s="12">
        <v>1.2609999999999999</v>
      </c>
      <c r="I267" s="12">
        <v>6538021</v>
      </c>
      <c r="J267" s="12">
        <v>30.07</v>
      </c>
      <c r="K267" s="12">
        <v>-74.09</v>
      </c>
      <c r="L267" s="12">
        <v>75.95</v>
      </c>
      <c r="M267" s="12">
        <v>68.17</v>
      </c>
      <c r="N267" s="12">
        <v>76.08</v>
      </c>
      <c r="O267" s="12">
        <v>3.3</v>
      </c>
      <c r="P267" s="12">
        <v>3852</v>
      </c>
      <c r="Q267" s="12">
        <v>77.42</v>
      </c>
      <c r="R267" s="12">
        <v>2.99</v>
      </c>
      <c r="S267" s="12">
        <v>4253</v>
      </c>
      <c r="T267" s="12">
        <v>657125</v>
      </c>
      <c r="U267" s="12">
        <v>165242</v>
      </c>
      <c r="V267" s="12">
        <v>815.9</v>
      </c>
      <c r="W267" s="12">
        <v>0</v>
      </c>
      <c r="X267" s="12">
        <v>5.93</v>
      </c>
      <c r="Y267" s="12">
        <v>0</v>
      </c>
      <c r="Z267" s="12">
        <v>0</v>
      </c>
      <c r="AA267" s="12">
        <f t="shared" si="4"/>
        <v>0</v>
      </c>
    </row>
    <row r="268" spans="2:27" x14ac:dyDescent="0.35">
      <c r="B268" s="12">
        <v>360</v>
      </c>
      <c r="C268" s="12">
        <v>100048</v>
      </c>
      <c r="D268" s="12">
        <v>310143</v>
      </c>
      <c r="E268" s="12">
        <v>410191</v>
      </c>
      <c r="F268" s="12">
        <v>1225.4000000000001</v>
      </c>
      <c r="G268" s="12">
        <v>5104326</v>
      </c>
      <c r="H268" s="12">
        <v>1.2689999999999999</v>
      </c>
      <c r="I268" s="12">
        <v>6538460</v>
      </c>
      <c r="J268" s="12">
        <v>30.08</v>
      </c>
      <c r="K268" s="12">
        <v>-74.02</v>
      </c>
      <c r="L268" s="12">
        <v>75.989999999999995</v>
      </c>
      <c r="M268" s="12">
        <v>68.349999999999994</v>
      </c>
      <c r="N268" s="12">
        <v>76.13</v>
      </c>
      <c r="O268" s="12">
        <v>3.22</v>
      </c>
      <c r="P268" s="12">
        <v>3874</v>
      </c>
      <c r="Q268" s="12">
        <v>77.459999999999994</v>
      </c>
      <c r="R268" s="12">
        <v>2.92</v>
      </c>
      <c r="S268" s="12">
        <v>4275</v>
      </c>
      <c r="T268" s="12">
        <v>664643</v>
      </c>
      <c r="U268" s="12">
        <v>165687</v>
      </c>
      <c r="V268" s="12">
        <v>818.1</v>
      </c>
      <c r="W268" s="12">
        <v>0</v>
      </c>
      <c r="X268" s="12">
        <v>5.95</v>
      </c>
      <c r="Y268" s="12">
        <v>0</v>
      </c>
      <c r="Z268" s="12">
        <v>0</v>
      </c>
      <c r="AA268" s="12">
        <f t="shared" si="4"/>
        <v>0</v>
      </c>
    </row>
    <row r="269" spans="2:27" x14ac:dyDescent="0.35">
      <c r="B269" s="12">
        <v>362</v>
      </c>
      <c r="C269" s="12">
        <v>100048</v>
      </c>
      <c r="D269" s="12">
        <v>307692</v>
      </c>
      <c r="E269" s="12">
        <v>407740</v>
      </c>
      <c r="F269" s="12">
        <v>1225.4000000000001</v>
      </c>
      <c r="G269" s="12">
        <v>5104326</v>
      </c>
      <c r="H269" s="12">
        <v>1.2769999999999999</v>
      </c>
      <c r="I269" s="12">
        <v>6538891</v>
      </c>
      <c r="J269" s="12">
        <v>30.1</v>
      </c>
      <c r="K269" s="12">
        <v>-73.94</v>
      </c>
      <c r="L269" s="12">
        <v>76.040000000000006</v>
      </c>
      <c r="M269" s="12">
        <v>68.53</v>
      </c>
      <c r="N269" s="12">
        <v>76.180000000000007</v>
      </c>
      <c r="O269" s="12">
        <v>3.15</v>
      </c>
      <c r="P269" s="12">
        <v>3897</v>
      </c>
      <c r="Q269" s="12">
        <v>77.489999999999995</v>
      </c>
      <c r="R269" s="12">
        <v>2.85</v>
      </c>
      <c r="S269" s="12">
        <v>4298</v>
      </c>
      <c r="T269" s="12">
        <v>672205</v>
      </c>
      <c r="U269" s="12">
        <v>166123</v>
      </c>
      <c r="V269" s="12">
        <v>820.3</v>
      </c>
      <c r="W269" s="12">
        <v>0</v>
      </c>
      <c r="X269" s="12">
        <v>5.98</v>
      </c>
      <c r="Y269" s="12">
        <v>0</v>
      </c>
      <c r="Z269" s="12">
        <v>0</v>
      </c>
      <c r="AA269" s="12">
        <f t="shared" si="4"/>
        <v>0</v>
      </c>
    </row>
    <row r="270" spans="2:27" x14ac:dyDescent="0.35">
      <c r="B270" s="12">
        <v>364</v>
      </c>
      <c r="C270" s="12">
        <v>100048</v>
      </c>
      <c r="D270" s="12">
        <v>305241</v>
      </c>
      <c r="E270" s="12">
        <v>405289</v>
      </c>
      <c r="F270" s="12">
        <v>1225.4000000000001</v>
      </c>
      <c r="G270" s="12">
        <v>5104326</v>
      </c>
      <c r="H270" s="12">
        <v>1.284</v>
      </c>
      <c r="I270" s="12">
        <v>6539315</v>
      </c>
      <c r="J270" s="12">
        <v>30.12</v>
      </c>
      <c r="K270" s="12">
        <v>-73.86</v>
      </c>
      <c r="L270" s="12">
        <v>76.09</v>
      </c>
      <c r="M270" s="12">
        <v>68.709999999999994</v>
      </c>
      <c r="N270" s="12">
        <v>76.22</v>
      </c>
      <c r="O270" s="12">
        <v>3.07</v>
      </c>
      <c r="P270" s="12">
        <v>3920</v>
      </c>
      <c r="Q270" s="12">
        <v>77.53</v>
      </c>
      <c r="R270" s="12">
        <v>2.79</v>
      </c>
      <c r="S270" s="12">
        <v>4321</v>
      </c>
      <c r="T270" s="12">
        <v>679812</v>
      </c>
      <c r="U270" s="12">
        <v>166552</v>
      </c>
      <c r="V270" s="12">
        <v>822.4</v>
      </c>
      <c r="W270" s="12">
        <v>0</v>
      </c>
      <c r="X270" s="12">
        <v>6</v>
      </c>
      <c r="Y270" s="12">
        <v>0</v>
      </c>
      <c r="Z270" s="12">
        <v>0</v>
      </c>
      <c r="AA270" s="12">
        <f t="shared" si="4"/>
        <v>0</v>
      </c>
    </row>
    <row r="271" spans="2:27" x14ac:dyDescent="0.35">
      <c r="B271" s="12">
        <v>366</v>
      </c>
      <c r="C271" s="12">
        <v>100048</v>
      </c>
      <c r="D271" s="12">
        <v>302790</v>
      </c>
      <c r="E271" s="12">
        <v>402839</v>
      </c>
      <c r="F271" s="12">
        <v>1225.4000000000001</v>
      </c>
      <c r="G271" s="12">
        <v>5104326</v>
      </c>
      <c r="H271" s="12">
        <v>1.292</v>
      </c>
      <c r="I271" s="12">
        <v>6539732</v>
      </c>
      <c r="J271" s="12">
        <v>30.13</v>
      </c>
      <c r="K271" s="12">
        <v>-73.78</v>
      </c>
      <c r="L271" s="12">
        <v>76.13</v>
      </c>
      <c r="M271" s="12">
        <v>68.89</v>
      </c>
      <c r="N271" s="12">
        <v>76.27</v>
      </c>
      <c r="O271" s="12">
        <v>3</v>
      </c>
      <c r="P271" s="12">
        <v>3943</v>
      </c>
      <c r="Q271" s="12">
        <v>77.56</v>
      </c>
      <c r="R271" s="12">
        <v>2.72</v>
      </c>
      <c r="S271" s="12">
        <v>4344</v>
      </c>
      <c r="T271" s="12">
        <v>687462</v>
      </c>
      <c r="U271" s="12">
        <v>166974</v>
      </c>
      <c r="V271" s="12">
        <v>824.5</v>
      </c>
      <c r="W271" s="12">
        <v>0</v>
      </c>
      <c r="X271" s="12">
        <v>6.02</v>
      </c>
      <c r="Y271" s="12">
        <v>0</v>
      </c>
      <c r="Z271" s="12">
        <v>0</v>
      </c>
      <c r="AA271" s="12">
        <f t="shared" si="4"/>
        <v>0</v>
      </c>
    </row>
    <row r="272" spans="2:27" x14ac:dyDescent="0.35">
      <c r="B272" s="12">
        <v>368</v>
      </c>
      <c r="C272" s="12">
        <v>100048</v>
      </c>
      <c r="D272" s="12">
        <v>300339</v>
      </c>
      <c r="E272" s="12">
        <v>400388</v>
      </c>
      <c r="F272" s="12">
        <v>1225.4000000000001</v>
      </c>
      <c r="G272" s="12">
        <v>5104326</v>
      </c>
      <c r="H272" s="12">
        <v>1.3</v>
      </c>
      <c r="I272" s="12">
        <v>6540140</v>
      </c>
      <c r="J272" s="12">
        <v>30.15</v>
      </c>
      <c r="K272" s="12">
        <v>-73.709999999999994</v>
      </c>
      <c r="L272" s="12">
        <v>76.180000000000007</v>
      </c>
      <c r="M272" s="12">
        <v>69.069999999999993</v>
      </c>
      <c r="N272" s="12">
        <v>76.319999999999993</v>
      </c>
      <c r="O272" s="12">
        <v>2.93</v>
      </c>
      <c r="P272" s="12">
        <v>3966</v>
      </c>
      <c r="Q272" s="12">
        <v>77.599999999999994</v>
      </c>
      <c r="R272" s="12">
        <v>2.66</v>
      </c>
      <c r="S272" s="12">
        <v>4367</v>
      </c>
      <c r="T272" s="12">
        <v>695158</v>
      </c>
      <c r="U272" s="12">
        <v>167388</v>
      </c>
      <c r="V272" s="12">
        <v>826.4</v>
      </c>
      <c r="W272" s="12">
        <v>0</v>
      </c>
      <c r="X272" s="12">
        <v>6.05</v>
      </c>
      <c r="Y272" s="12">
        <v>0</v>
      </c>
      <c r="Z272" s="12">
        <v>0</v>
      </c>
      <c r="AA272" s="12">
        <f t="shared" si="4"/>
        <v>0</v>
      </c>
    </row>
    <row r="273" spans="2:27" x14ac:dyDescent="0.35">
      <c r="B273" s="12">
        <v>370</v>
      </c>
      <c r="C273" s="12">
        <v>100048</v>
      </c>
      <c r="D273" s="12">
        <v>297888</v>
      </c>
      <c r="E273" s="12">
        <v>397937</v>
      </c>
      <c r="F273" s="12">
        <v>1225.4000000000001</v>
      </c>
      <c r="G273" s="12">
        <v>5104326</v>
      </c>
      <c r="H273" s="12">
        <v>1.3080000000000001</v>
      </c>
      <c r="I273" s="12">
        <v>6540542</v>
      </c>
      <c r="J273" s="12">
        <v>30.16</v>
      </c>
      <c r="K273" s="12">
        <v>-73.63</v>
      </c>
      <c r="L273" s="12">
        <v>76.23</v>
      </c>
      <c r="M273" s="12">
        <v>69.25</v>
      </c>
      <c r="N273" s="12">
        <v>76.36</v>
      </c>
      <c r="O273" s="12">
        <v>2.86</v>
      </c>
      <c r="P273" s="12">
        <v>3989</v>
      </c>
      <c r="Q273" s="12">
        <v>77.63</v>
      </c>
      <c r="R273" s="12">
        <v>2.6</v>
      </c>
      <c r="S273" s="12">
        <v>4391</v>
      </c>
      <c r="T273" s="12">
        <v>702899</v>
      </c>
      <c r="U273" s="12">
        <v>167795</v>
      </c>
      <c r="V273" s="12">
        <v>828.4</v>
      </c>
      <c r="W273" s="12">
        <v>0</v>
      </c>
      <c r="X273" s="12">
        <v>6.07</v>
      </c>
      <c r="Y273" s="12">
        <v>0</v>
      </c>
      <c r="Z273" s="12">
        <v>0</v>
      </c>
      <c r="AA273" s="12">
        <f t="shared" si="4"/>
        <v>0</v>
      </c>
    </row>
    <row r="274" spans="2:27" x14ac:dyDescent="0.35">
      <c r="B274" s="12">
        <v>372</v>
      </c>
      <c r="C274" s="12">
        <v>100048</v>
      </c>
      <c r="D274" s="12">
        <v>295437</v>
      </c>
      <c r="E274" s="12">
        <v>395486</v>
      </c>
      <c r="F274" s="12">
        <v>1225.4000000000001</v>
      </c>
      <c r="G274" s="12">
        <v>5104326</v>
      </c>
      <c r="H274" s="12">
        <v>1.3160000000000001</v>
      </c>
      <c r="I274" s="12">
        <v>6540936</v>
      </c>
      <c r="J274" s="12">
        <v>30.18</v>
      </c>
      <c r="K274" s="12">
        <v>-73.55</v>
      </c>
      <c r="L274" s="12">
        <v>76.27</v>
      </c>
      <c r="M274" s="12">
        <v>69.430000000000007</v>
      </c>
      <c r="N274" s="12">
        <v>76.41</v>
      </c>
      <c r="O274" s="12">
        <v>2.79</v>
      </c>
      <c r="P274" s="12">
        <v>4013</v>
      </c>
      <c r="Q274" s="12">
        <v>77.67</v>
      </c>
      <c r="R274" s="12">
        <v>2.5299999999999998</v>
      </c>
      <c r="S274" s="12">
        <v>4414</v>
      </c>
      <c r="T274" s="12">
        <v>710686</v>
      </c>
      <c r="U274" s="12">
        <v>168194</v>
      </c>
      <c r="V274" s="12">
        <v>830.2</v>
      </c>
      <c r="W274" s="12">
        <v>0</v>
      </c>
      <c r="X274" s="12">
        <v>6.1</v>
      </c>
      <c r="Y274" s="12">
        <v>0</v>
      </c>
      <c r="Z274" s="12">
        <v>0</v>
      </c>
      <c r="AA274" s="12">
        <f t="shared" si="4"/>
        <v>0</v>
      </c>
    </row>
    <row r="275" spans="2:27" x14ac:dyDescent="0.35">
      <c r="B275" s="12">
        <v>374</v>
      </c>
      <c r="C275" s="12">
        <v>100048</v>
      </c>
      <c r="D275" s="12">
        <v>292987</v>
      </c>
      <c r="E275" s="12">
        <v>393035</v>
      </c>
      <c r="F275" s="12">
        <v>1225.4000000000001</v>
      </c>
      <c r="G275" s="12">
        <v>5104326</v>
      </c>
      <c r="H275" s="12">
        <v>1.3240000000000001</v>
      </c>
      <c r="I275" s="12">
        <v>6541322</v>
      </c>
      <c r="J275" s="12">
        <v>30.2</v>
      </c>
      <c r="K275" s="12">
        <v>-73.47</v>
      </c>
      <c r="L275" s="12">
        <v>76.319999999999993</v>
      </c>
      <c r="M275" s="12">
        <v>69.61</v>
      </c>
      <c r="N275" s="12">
        <v>76.459999999999994</v>
      </c>
      <c r="O275" s="12">
        <v>2.72</v>
      </c>
      <c r="P275" s="12">
        <v>4037</v>
      </c>
      <c r="Q275" s="12">
        <v>77.709999999999994</v>
      </c>
      <c r="R275" s="12">
        <v>2.4700000000000002</v>
      </c>
      <c r="S275" s="12">
        <v>4438</v>
      </c>
      <c r="T275" s="12">
        <v>718519</v>
      </c>
      <c r="U275" s="12">
        <v>168586</v>
      </c>
      <c r="V275" s="12">
        <v>832.1</v>
      </c>
      <c r="W275" s="12">
        <v>0</v>
      </c>
      <c r="X275" s="12">
        <v>6.13</v>
      </c>
      <c r="Y275" s="12">
        <v>0</v>
      </c>
      <c r="Z275" s="12">
        <v>0</v>
      </c>
      <c r="AA275" s="12">
        <f t="shared" si="4"/>
        <v>0</v>
      </c>
    </row>
    <row r="276" spans="2:27" x14ac:dyDescent="0.35">
      <c r="B276" s="12">
        <v>376</v>
      </c>
      <c r="C276" s="12">
        <v>100048</v>
      </c>
      <c r="D276" s="12">
        <v>290536</v>
      </c>
      <c r="E276" s="12">
        <v>390584</v>
      </c>
      <c r="F276" s="12">
        <v>1225.4000000000001</v>
      </c>
      <c r="G276" s="12">
        <v>5104326</v>
      </c>
      <c r="H276" s="12">
        <v>1.333</v>
      </c>
      <c r="I276" s="12">
        <v>6541702</v>
      </c>
      <c r="J276" s="12">
        <v>30.21</v>
      </c>
      <c r="K276" s="12">
        <v>-73.39</v>
      </c>
      <c r="L276" s="12">
        <v>76.37</v>
      </c>
      <c r="M276" s="12">
        <v>69.790000000000006</v>
      </c>
      <c r="N276" s="12">
        <v>76.510000000000005</v>
      </c>
      <c r="O276" s="12">
        <v>2.65</v>
      </c>
      <c r="P276" s="12">
        <v>4060</v>
      </c>
      <c r="Q276" s="12">
        <v>77.739999999999995</v>
      </c>
      <c r="R276" s="12">
        <v>2.42</v>
      </c>
      <c r="S276" s="12">
        <v>4462</v>
      </c>
      <c r="T276" s="12">
        <v>726399</v>
      </c>
      <c r="U276" s="12">
        <v>168971</v>
      </c>
      <c r="V276" s="12">
        <v>833.8</v>
      </c>
      <c r="W276" s="12">
        <v>0</v>
      </c>
      <c r="X276" s="12">
        <v>6.15</v>
      </c>
      <c r="Y276" s="12">
        <v>0</v>
      </c>
      <c r="Z276" s="12">
        <v>0</v>
      </c>
      <c r="AA276" s="12">
        <f t="shared" si="4"/>
        <v>0</v>
      </c>
    </row>
    <row r="277" spans="2:27" x14ac:dyDescent="0.35">
      <c r="B277" s="12">
        <v>378</v>
      </c>
      <c r="C277" s="12">
        <v>100048</v>
      </c>
      <c r="D277" s="12">
        <v>288085</v>
      </c>
      <c r="E277" s="12">
        <v>388133</v>
      </c>
      <c r="F277" s="12">
        <v>1225.4000000000001</v>
      </c>
      <c r="G277" s="12">
        <v>5104326</v>
      </c>
      <c r="H277" s="12">
        <v>1.341</v>
      </c>
      <c r="I277" s="12">
        <v>6542074</v>
      </c>
      <c r="J277" s="12">
        <v>30.23</v>
      </c>
      <c r="K277" s="12">
        <v>-73.31</v>
      </c>
      <c r="L277" s="12">
        <v>76.42</v>
      </c>
      <c r="M277" s="12">
        <v>69.97</v>
      </c>
      <c r="N277" s="12">
        <v>76.55</v>
      </c>
      <c r="O277" s="12">
        <v>2.59</v>
      </c>
      <c r="P277" s="12">
        <v>4085</v>
      </c>
      <c r="Q277" s="12">
        <v>77.78</v>
      </c>
      <c r="R277" s="12">
        <v>2.36</v>
      </c>
      <c r="S277" s="12">
        <v>4486</v>
      </c>
      <c r="T277" s="12">
        <v>734325</v>
      </c>
      <c r="U277" s="12">
        <v>169349</v>
      </c>
      <c r="V277" s="12">
        <v>835.6</v>
      </c>
      <c r="W277" s="12">
        <v>0</v>
      </c>
      <c r="X277" s="12">
        <v>6.18</v>
      </c>
      <c r="Y277" s="12">
        <v>0</v>
      </c>
      <c r="Z277" s="12">
        <v>0</v>
      </c>
      <c r="AA277" s="12">
        <f t="shared" si="4"/>
        <v>0</v>
      </c>
    </row>
    <row r="278" spans="2:27" x14ac:dyDescent="0.35">
      <c r="B278" s="12">
        <v>380</v>
      </c>
      <c r="C278" s="12">
        <v>100048</v>
      </c>
      <c r="D278" s="12">
        <v>285634</v>
      </c>
      <c r="E278" s="12">
        <v>385682</v>
      </c>
      <c r="F278" s="12">
        <v>1225.4000000000001</v>
      </c>
      <c r="G278" s="12">
        <v>5104326</v>
      </c>
      <c r="H278" s="12">
        <v>1.35</v>
      </c>
      <c r="I278" s="12">
        <v>6542440</v>
      </c>
      <c r="J278" s="12">
        <v>30.25</v>
      </c>
      <c r="K278" s="12">
        <v>-73.23</v>
      </c>
      <c r="L278" s="12">
        <v>76.47</v>
      </c>
      <c r="M278" s="12">
        <v>70.150000000000006</v>
      </c>
      <c r="N278" s="12">
        <v>76.599999999999994</v>
      </c>
      <c r="O278" s="12">
        <v>2.5299999999999998</v>
      </c>
      <c r="P278" s="12">
        <v>4109</v>
      </c>
      <c r="Q278" s="12">
        <v>77.819999999999993</v>
      </c>
      <c r="R278" s="12">
        <v>2.2999999999999998</v>
      </c>
      <c r="S278" s="12">
        <v>4511</v>
      </c>
      <c r="T278" s="12">
        <v>742298</v>
      </c>
      <c r="U278" s="12">
        <v>169720</v>
      </c>
      <c r="V278" s="12">
        <v>837.2</v>
      </c>
      <c r="W278" s="12">
        <v>0</v>
      </c>
      <c r="X278" s="12">
        <v>6.21</v>
      </c>
      <c r="Y278" s="12">
        <v>0</v>
      </c>
      <c r="Z278" s="12">
        <v>0</v>
      </c>
      <c r="AA278" s="12">
        <f t="shared" si="4"/>
        <v>0</v>
      </c>
    </row>
    <row r="279" spans="2:27" x14ac:dyDescent="0.35">
      <c r="B279" s="12">
        <v>382</v>
      </c>
      <c r="C279" s="12">
        <v>100048</v>
      </c>
      <c r="D279" s="12">
        <v>283183</v>
      </c>
      <c r="E279" s="12">
        <v>383231</v>
      </c>
      <c r="F279" s="12">
        <v>1225.4000000000001</v>
      </c>
      <c r="G279" s="12">
        <v>5104326</v>
      </c>
      <c r="H279" s="12">
        <v>1.3580000000000001</v>
      </c>
      <c r="I279" s="12">
        <v>6542799</v>
      </c>
      <c r="J279" s="12">
        <v>30.26</v>
      </c>
      <c r="K279" s="12">
        <v>-73.150000000000006</v>
      </c>
      <c r="L279" s="12">
        <v>76.510000000000005</v>
      </c>
      <c r="M279" s="12">
        <v>70.33</v>
      </c>
      <c r="N279" s="12">
        <v>76.650000000000006</v>
      </c>
      <c r="O279" s="12">
        <v>2.46</v>
      </c>
      <c r="P279" s="12">
        <v>4133</v>
      </c>
      <c r="Q279" s="12">
        <v>77.849999999999994</v>
      </c>
      <c r="R279" s="12">
        <v>2.25</v>
      </c>
      <c r="S279" s="12">
        <v>4535</v>
      </c>
      <c r="T279" s="12">
        <v>750319</v>
      </c>
      <c r="U279" s="12">
        <v>170084</v>
      </c>
      <c r="V279" s="12">
        <v>838.9</v>
      </c>
      <c r="W279" s="12">
        <v>0</v>
      </c>
      <c r="X279" s="12">
        <v>6.24</v>
      </c>
      <c r="Y279" s="12">
        <v>0</v>
      </c>
      <c r="Z279" s="12">
        <v>0</v>
      </c>
      <c r="AA279" s="12">
        <f t="shared" si="4"/>
        <v>0</v>
      </c>
    </row>
    <row r="280" spans="2:27" x14ac:dyDescent="0.35">
      <c r="B280" s="12">
        <v>384</v>
      </c>
      <c r="C280" s="12">
        <v>100048</v>
      </c>
      <c r="D280" s="12">
        <v>280732</v>
      </c>
      <c r="E280" s="12">
        <v>380780</v>
      </c>
      <c r="F280" s="12">
        <v>1225.4000000000001</v>
      </c>
      <c r="G280" s="12">
        <v>5104326</v>
      </c>
      <c r="H280" s="12">
        <v>1.367</v>
      </c>
      <c r="I280" s="12">
        <v>6543151</v>
      </c>
      <c r="J280" s="12">
        <v>30.28</v>
      </c>
      <c r="K280" s="12">
        <v>-73.069999999999993</v>
      </c>
      <c r="L280" s="12">
        <v>76.56</v>
      </c>
      <c r="M280" s="12">
        <v>70.510000000000005</v>
      </c>
      <c r="N280" s="12">
        <v>76.7</v>
      </c>
      <c r="O280" s="12">
        <v>2.4</v>
      </c>
      <c r="P280" s="12">
        <v>4158</v>
      </c>
      <c r="Q280" s="12">
        <v>77.89</v>
      </c>
      <c r="R280" s="12">
        <v>2.19</v>
      </c>
      <c r="S280" s="12">
        <v>4560</v>
      </c>
      <c r="T280" s="12">
        <v>758387</v>
      </c>
      <c r="U280" s="12">
        <v>170442</v>
      </c>
      <c r="V280" s="12">
        <v>840.4</v>
      </c>
      <c r="W280" s="12">
        <v>0</v>
      </c>
      <c r="X280" s="12">
        <v>6.26</v>
      </c>
      <c r="Y280" s="12">
        <v>0</v>
      </c>
      <c r="Z280" s="12">
        <v>0</v>
      </c>
      <c r="AA280" s="12">
        <f t="shared" si="4"/>
        <v>0</v>
      </c>
    </row>
    <row r="281" spans="2:27" x14ac:dyDescent="0.35">
      <c r="B281" s="12">
        <v>386</v>
      </c>
      <c r="C281" s="12">
        <v>100048</v>
      </c>
      <c r="D281" s="12">
        <v>278281</v>
      </c>
      <c r="E281" s="12">
        <v>378330</v>
      </c>
      <c r="F281" s="12">
        <v>1225.4000000000001</v>
      </c>
      <c r="G281" s="12">
        <v>5104326</v>
      </c>
      <c r="H281" s="12">
        <v>1.3759999999999999</v>
      </c>
      <c r="I281" s="12">
        <v>6543496</v>
      </c>
      <c r="J281" s="12">
        <v>30.3</v>
      </c>
      <c r="K281" s="12">
        <v>-72.989999999999995</v>
      </c>
      <c r="L281" s="12">
        <v>76.61</v>
      </c>
      <c r="M281" s="12">
        <v>70.69</v>
      </c>
      <c r="N281" s="12">
        <v>76.75</v>
      </c>
      <c r="O281" s="12">
        <v>2.34</v>
      </c>
      <c r="P281" s="12">
        <v>4183</v>
      </c>
      <c r="Q281" s="12">
        <v>77.930000000000007</v>
      </c>
      <c r="R281" s="12">
        <v>2.14</v>
      </c>
      <c r="S281" s="12">
        <v>4585</v>
      </c>
      <c r="T281" s="12">
        <v>766504</v>
      </c>
      <c r="U281" s="12">
        <v>170793</v>
      </c>
      <c r="V281" s="12">
        <v>842</v>
      </c>
      <c r="W281" s="12">
        <v>0</v>
      </c>
      <c r="X281" s="12">
        <v>6.29</v>
      </c>
      <c r="Y281" s="12">
        <v>0</v>
      </c>
      <c r="Z281" s="12">
        <v>0</v>
      </c>
      <c r="AA281" s="12">
        <f t="shared" si="4"/>
        <v>0</v>
      </c>
    </row>
    <row r="282" spans="2:27" x14ac:dyDescent="0.35">
      <c r="B282" s="12">
        <v>388</v>
      </c>
      <c r="C282" s="12">
        <v>100048</v>
      </c>
      <c r="D282" s="12">
        <v>275830</v>
      </c>
      <c r="E282" s="12">
        <v>375879</v>
      </c>
      <c r="F282" s="12">
        <v>1225.4000000000001</v>
      </c>
      <c r="G282" s="12">
        <v>5104326</v>
      </c>
      <c r="H282" s="12">
        <v>1.385</v>
      </c>
      <c r="I282" s="12">
        <v>6543835</v>
      </c>
      <c r="J282" s="12">
        <v>30.31</v>
      </c>
      <c r="K282" s="12">
        <v>-72.900000000000006</v>
      </c>
      <c r="L282" s="12">
        <v>76.66</v>
      </c>
      <c r="M282" s="12">
        <v>70.87</v>
      </c>
      <c r="N282" s="12">
        <v>76.8</v>
      </c>
      <c r="O282" s="12">
        <v>2.2799999999999998</v>
      </c>
      <c r="P282" s="12">
        <v>4208</v>
      </c>
      <c r="Q282" s="12">
        <v>77.97</v>
      </c>
      <c r="R282" s="12">
        <v>2.09</v>
      </c>
      <c r="S282" s="12">
        <v>4610</v>
      </c>
      <c r="T282" s="12">
        <v>774670</v>
      </c>
      <c r="U282" s="12">
        <v>171137</v>
      </c>
      <c r="V282" s="12">
        <v>843.5</v>
      </c>
      <c r="W282" s="12">
        <v>0</v>
      </c>
      <c r="X282" s="12">
        <v>6.32</v>
      </c>
      <c r="Y282" s="12">
        <v>0</v>
      </c>
      <c r="Z282" s="12">
        <v>0</v>
      </c>
      <c r="AA282" s="12">
        <f t="shared" si="4"/>
        <v>0</v>
      </c>
    </row>
    <row r="283" spans="2:27" x14ac:dyDescent="0.35">
      <c r="B283" s="12">
        <v>390</v>
      </c>
      <c r="C283" s="12">
        <v>100048</v>
      </c>
      <c r="D283" s="12">
        <v>273379</v>
      </c>
      <c r="E283" s="12">
        <v>373428</v>
      </c>
      <c r="F283" s="12">
        <v>1225.4000000000001</v>
      </c>
      <c r="G283" s="12">
        <v>5104326</v>
      </c>
      <c r="H283" s="12">
        <v>1.3939999999999999</v>
      </c>
      <c r="I283" s="12">
        <v>6544167</v>
      </c>
      <c r="J283" s="12">
        <v>30.33</v>
      </c>
      <c r="K283" s="12">
        <v>-72.819999999999993</v>
      </c>
      <c r="L283" s="12">
        <v>76.709999999999994</v>
      </c>
      <c r="M283" s="12">
        <v>71.05</v>
      </c>
      <c r="N283" s="12">
        <v>76.849999999999994</v>
      </c>
      <c r="O283" s="12">
        <v>2.23</v>
      </c>
      <c r="P283" s="12">
        <v>4234</v>
      </c>
      <c r="Q283" s="12">
        <v>78.010000000000005</v>
      </c>
      <c r="R283" s="12">
        <v>2.0299999999999998</v>
      </c>
      <c r="S283" s="12">
        <v>4635</v>
      </c>
      <c r="T283" s="12">
        <v>782884</v>
      </c>
      <c r="U283" s="12">
        <v>171475</v>
      </c>
      <c r="V283" s="12">
        <v>844.9</v>
      </c>
      <c r="W283" s="12">
        <v>0</v>
      </c>
      <c r="X283" s="12">
        <v>6.35</v>
      </c>
      <c r="Y283" s="12">
        <v>0</v>
      </c>
      <c r="Z283" s="12">
        <v>0</v>
      </c>
      <c r="AA283" s="12">
        <f t="shared" si="4"/>
        <v>0</v>
      </c>
    </row>
    <row r="284" spans="2:27" x14ac:dyDescent="0.35">
      <c r="B284" s="12">
        <v>392</v>
      </c>
      <c r="C284" s="12">
        <v>100048</v>
      </c>
      <c r="D284" s="12">
        <v>270928</v>
      </c>
      <c r="E284" s="12">
        <v>370977</v>
      </c>
      <c r="F284" s="12">
        <v>1225.4000000000001</v>
      </c>
      <c r="G284" s="12">
        <v>5104326</v>
      </c>
      <c r="H284" s="12">
        <v>1.403</v>
      </c>
      <c r="I284" s="12">
        <v>6544493</v>
      </c>
      <c r="J284" s="12">
        <v>30.35</v>
      </c>
      <c r="K284" s="12">
        <v>-72.739999999999995</v>
      </c>
      <c r="L284" s="12">
        <v>76.760000000000005</v>
      </c>
      <c r="M284" s="12">
        <v>71.23</v>
      </c>
      <c r="N284" s="12">
        <v>76.900000000000006</v>
      </c>
      <c r="O284" s="12">
        <v>2.17</v>
      </c>
      <c r="P284" s="12">
        <v>4259</v>
      </c>
      <c r="Q284" s="12">
        <v>78.05</v>
      </c>
      <c r="R284" s="12">
        <v>1.98</v>
      </c>
      <c r="S284" s="12">
        <v>4661</v>
      </c>
      <c r="T284" s="12">
        <v>791149</v>
      </c>
      <c r="U284" s="12">
        <v>171806</v>
      </c>
      <c r="V284" s="12">
        <v>846.4</v>
      </c>
      <c r="W284" s="12">
        <v>0</v>
      </c>
      <c r="X284" s="12">
        <v>6.38</v>
      </c>
      <c r="Y284" s="12">
        <v>0</v>
      </c>
      <c r="Z284" s="12">
        <v>0</v>
      </c>
      <c r="AA284" s="12">
        <f t="shared" si="4"/>
        <v>0</v>
      </c>
    </row>
    <row r="285" spans="2:27" x14ac:dyDescent="0.35">
      <c r="B285" s="12">
        <v>394</v>
      </c>
      <c r="C285" s="12">
        <v>100048</v>
      </c>
      <c r="D285" s="12">
        <v>268478</v>
      </c>
      <c r="E285" s="12">
        <v>368526</v>
      </c>
      <c r="F285" s="12">
        <v>1225.4000000000001</v>
      </c>
      <c r="G285" s="12">
        <v>5104326</v>
      </c>
      <c r="H285" s="12">
        <v>1.4119999999999999</v>
      </c>
      <c r="I285" s="12">
        <v>6544813</v>
      </c>
      <c r="J285" s="12">
        <v>30.37</v>
      </c>
      <c r="K285" s="12">
        <v>-72.650000000000006</v>
      </c>
      <c r="L285" s="12">
        <v>76.81</v>
      </c>
      <c r="M285" s="12">
        <v>71.41</v>
      </c>
      <c r="N285" s="12">
        <v>76.95</v>
      </c>
      <c r="O285" s="12">
        <v>2.12</v>
      </c>
      <c r="P285" s="12">
        <v>4285</v>
      </c>
      <c r="Q285" s="12">
        <v>78.09</v>
      </c>
      <c r="R285" s="12">
        <v>1.94</v>
      </c>
      <c r="S285" s="12">
        <v>4687</v>
      </c>
      <c r="T285" s="12">
        <v>799462</v>
      </c>
      <c r="U285" s="12">
        <v>172131</v>
      </c>
      <c r="V285" s="12">
        <v>847.7</v>
      </c>
      <c r="W285" s="12">
        <v>0</v>
      </c>
      <c r="X285" s="12">
        <v>6.41</v>
      </c>
      <c r="Y285" s="12">
        <v>0</v>
      </c>
      <c r="Z285" s="12">
        <v>0</v>
      </c>
      <c r="AA285" s="12">
        <f t="shared" si="4"/>
        <v>0</v>
      </c>
    </row>
    <row r="286" spans="2:27" x14ac:dyDescent="0.35">
      <c r="B286" s="12">
        <v>396</v>
      </c>
      <c r="C286" s="12">
        <v>100048</v>
      </c>
      <c r="D286" s="12">
        <v>266027</v>
      </c>
      <c r="E286" s="12">
        <v>366075</v>
      </c>
      <c r="F286" s="12">
        <v>1225.4000000000001</v>
      </c>
      <c r="G286" s="12">
        <v>5104326</v>
      </c>
      <c r="H286" s="12">
        <v>1.4219999999999999</v>
      </c>
      <c r="I286" s="12">
        <v>6545126</v>
      </c>
      <c r="J286" s="12">
        <v>30.38</v>
      </c>
      <c r="K286" s="12">
        <v>-72.569999999999993</v>
      </c>
      <c r="L286" s="12">
        <v>76.86</v>
      </c>
      <c r="M286" s="12">
        <v>71.59</v>
      </c>
      <c r="N286" s="12">
        <v>77</v>
      </c>
      <c r="O286" s="12">
        <v>2.06</v>
      </c>
      <c r="P286" s="12">
        <v>4311</v>
      </c>
      <c r="Q286" s="12">
        <v>78.13</v>
      </c>
      <c r="R286" s="12">
        <v>1.89</v>
      </c>
      <c r="S286" s="12">
        <v>4713</v>
      </c>
      <c r="T286" s="12">
        <v>807826</v>
      </c>
      <c r="U286" s="12">
        <v>172450</v>
      </c>
      <c r="V286" s="12">
        <v>849.1</v>
      </c>
      <c r="W286" s="12">
        <v>0</v>
      </c>
      <c r="X286" s="12">
        <v>6.44</v>
      </c>
      <c r="Y286" s="12">
        <v>0</v>
      </c>
      <c r="Z286" s="12">
        <v>0</v>
      </c>
      <c r="AA286" s="12">
        <f t="shared" si="4"/>
        <v>0</v>
      </c>
    </row>
    <row r="287" spans="2:27" x14ac:dyDescent="0.35">
      <c r="B287" s="12">
        <v>398</v>
      </c>
      <c r="C287" s="12">
        <v>100048</v>
      </c>
      <c r="D287" s="12">
        <v>263576</v>
      </c>
      <c r="E287" s="12">
        <v>363624</v>
      </c>
      <c r="F287" s="12">
        <v>1225.4000000000001</v>
      </c>
      <c r="G287" s="12">
        <v>5104326</v>
      </c>
      <c r="H287" s="12">
        <v>1.431</v>
      </c>
      <c r="I287" s="12">
        <v>6545434</v>
      </c>
      <c r="J287" s="12">
        <v>30.4</v>
      </c>
      <c r="K287" s="12">
        <v>-72.48</v>
      </c>
      <c r="L287" s="12">
        <v>76.92</v>
      </c>
      <c r="M287" s="12">
        <v>71.77</v>
      </c>
      <c r="N287" s="12">
        <v>77.05</v>
      </c>
      <c r="O287" s="12">
        <v>2.0099999999999998</v>
      </c>
      <c r="P287" s="12">
        <v>4337</v>
      </c>
      <c r="Q287" s="12">
        <v>78.17</v>
      </c>
      <c r="R287" s="12">
        <v>1.84</v>
      </c>
      <c r="S287" s="12">
        <v>4739</v>
      </c>
      <c r="T287" s="12">
        <v>816241</v>
      </c>
      <c r="U287" s="12">
        <v>172763</v>
      </c>
      <c r="V287" s="12">
        <v>850.4</v>
      </c>
      <c r="W287" s="12">
        <v>0</v>
      </c>
      <c r="X287" s="12">
        <v>6.48</v>
      </c>
      <c r="Y287" s="12">
        <v>0</v>
      </c>
      <c r="Z287" s="12">
        <v>0</v>
      </c>
      <c r="AA287" s="12">
        <f t="shared" si="4"/>
        <v>0</v>
      </c>
    </row>
    <row r="288" spans="2:27" x14ac:dyDescent="0.35">
      <c r="B288" s="12">
        <v>400</v>
      </c>
      <c r="C288" s="12">
        <v>100048</v>
      </c>
      <c r="D288" s="12">
        <v>261125</v>
      </c>
      <c r="E288" s="12">
        <v>361173</v>
      </c>
      <c r="F288" s="12">
        <v>1225.4000000000001</v>
      </c>
      <c r="G288" s="12">
        <v>5104326</v>
      </c>
      <c r="H288" s="12">
        <v>1.4410000000000001</v>
      </c>
      <c r="I288" s="12">
        <v>6545736</v>
      </c>
      <c r="J288" s="12">
        <v>30.42</v>
      </c>
      <c r="K288" s="12">
        <v>-72.39</v>
      </c>
      <c r="L288" s="12">
        <v>76.97</v>
      </c>
      <c r="M288" s="12">
        <v>71.95</v>
      </c>
      <c r="N288" s="12">
        <v>77.099999999999994</v>
      </c>
      <c r="O288" s="12">
        <v>1.96</v>
      </c>
      <c r="P288" s="12">
        <v>4364</v>
      </c>
      <c r="Q288" s="12">
        <v>78.209999999999994</v>
      </c>
      <c r="R288" s="12">
        <v>1.8</v>
      </c>
      <c r="S288" s="12">
        <v>4765</v>
      </c>
      <c r="T288" s="12">
        <v>824707</v>
      </c>
      <c r="U288" s="12">
        <v>173071</v>
      </c>
      <c r="V288" s="12">
        <v>851.6</v>
      </c>
      <c r="W288" s="12">
        <v>0</v>
      </c>
      <c r="X288" s="12">
        <v>6.51</v>
      </c>
      <c r="Y288" s="12">
        <v>0</v>
      </c>
      <c r="Z288" s="12">
        <v>0</v>
      </c>
      <c r="AA288" s="12">
        <f t="shared" si="4"/>
        <v>0</v>
      </c>
    </row>
    <row r="289" spans="2:27" x14ac:dyDescent="0.35">
      <c r="B289" s="12">
        <v>402</v>
      </c>
      <c r="C289" s="12">
        <v>100048</v>
      </c>
      <c r="D289" s="12">
        <v>258674</v>
      </c>
      <c r="E289" s="12">
        <v>358722</v>
      </c>
      <c r="F289" s="12">
        <v>1225.4000000000001</v>
      </c>
      <c r="G289" s="12">
        <v>5104326</v>
      </c>
      <c r="H289" s="12">
        <v>1.4510000000000001</v>
      </c>
      <c r="I289" s="12">
        <v>6546031</v>
      </c>
      <c r="J289" s="12">
        <v>30.43</v>
      </c>
      <c r="K289" s="12">
        <v>-72.31</v>
      </c>
      <c r="L289" s="12">
        <v>77.02</v>
      </c>
      <c r="M289" s="12">
        <v>72.13</v>
      </c>
      <c r="N289" s="12">
        <v>77.16</v>
      </c>
      <c r="O289" s="12">
        <v>1.91</v>
      </c>
      <c r="P289" s="12">
        <v>4390</v>
      </c>
      <c r="Q289" s="12">
        <v>78.25</v>
      </c>
      <c r="R289" s="12">
        <v>1.75</v>
      </c>
      <c r="S289" s="12">
        <v>4792</v>
      </c>
      <c r="T289" s="12">
        <v>833224</v>
      </c>
      <c r="U289" s="12">
        <v>173372</v>
      </c>
      <c r="V289" s="12">
        <v>852.9</v>
      </c>
      <c r="W289" s="12">
        <v>0</v>
      </c>
      <c r="X289" s="12">
        <v>6.54</v>
      </c>
      <c r="Y289" s="12">
        <v>0</v>
      </c>
      <c r="Z289" s="12">
        <v>0</v>
      </c>
      <c r="AA289" s="12">
        <f t="shared" si="4"/>
        <v>0</v>
      </c>
    </row>
    <row r="290" spans="2:27" x14ac:dyDescent="0.35">
      <c r="B290" s="12">
        <v>404</v>
      </c>
      <c r="C290" s="12">
        <v>100048</v>
      </c>
      <c r="D290" s="12">
        <v>256223</v>
      </c>
      <c r="E290" s="12">
        <v>356272</v>
      </c>
      <c r="F290" s="12">
        <v>1225.4000000000001</v>
      </c>
      <c r="G290" s="12">
        <v>5104326</v>
      </c>
      <c r="H290" s="12">
        <v>1.4610000000000001</v>
      </c>
      <c r="I290" s="12">
        <v>6546321</v>
      </c>
      <c r="J290" s="12">
        <v>30.45</v>
      </c>
      <c r="K290" s="12">
        <v>-72.22</v>
      </c>
      <c r="L290" s="12">
        <v>77.069999999999993</v>
      </c>
      <c r="M290" s="12">
        <v>72.31</v>
      </c>
      <c r="N290" s="12">
        <v>77.209999999999994</v>
      </c>
      <c r="O290" s="12">
        <v>1.86</v>
      </c>
      <c r="P290" s="12">
        <v>4417</v>
      </c>
      <c r="Q290" s="12">
        <v>78.290000000000006</v>
      </c>
      <c r="R290" s="12">
        <v>1.71</v>
      </c>
      <c r="S290" s="12">
        <v>4819</v>
      </c>
      <c r="T290" s="12">
        <v>841793</v>
      </c>
      <c r="U290" s="12">
        <v>173668</v>
      </c>
      <c r="V290" s="12">
        <v>854.1</v>
      </c>
      <c r="W290" s="12">
        <v>0</v>
      </c>
      <c r="X290" s="12">
        <v>6.57</v>
      </c>
      <c r="Y290" s="12">
        <v>0</v>
      </c>
      <c r="Z290" s="12">
        <v>0</v>
      </c>
      <c r="AA290" s="12">
        <f t="shared" si="4"/>
        <v>0</v>
      </c>
    </row>
    <row r="291" spans="2:27" x14ac:dyDescent="0.35">
      <c r="B291" s="12">
        <v>406</v>
      </c>
      <c r="C291" s="12">
        <v>100048</v>
      </c>
      <c r="D291" s="12">
        <v>253772</v>
      </c>
      <c r="E291" s="12">
        <v>353821</v>
      </c>
      <c r="F291" s="12">
        <v>1225.4000000000001</v>
      </c>
      <c r="G291" s="12">
        <v>5104326</v>
      </c>
      <c r="H291" s="12">
        <v>1.4710000000000001</v>
      </c>
      <c r="I291" s="12">
        <v>6546606</v>
      </c>
      <c r="J291" s="12">
        <v>30.47</v>
      </c>
      <c r="K291" s="12">
        <v>-72.13</v>
      </c>
      <c r="L291" s="12">
        <v>77.12</v>
      </c>
      <c r="M291" s="12">
        <v>72.489999999999995</v>
      </c>
      <c r="N291" s="12">
        <v>77.260000000000005</v>
      </c>
      <c r="O291" s="12">
        <v>1.82</v>
      </c>
      <c r="P291" s="12">
        <v>4444</v>
      </c>
      <c r="Q291" s="12">
        <v>78.33</v>
      </c>
      <c r="R291" s="12">
        <v>1.67</v>
      </c>
      <c r="S291" s="12">
        <v>4846</v>
      </c>
      <c r="T291" s="12">
        <v>850415</v>
      </c>
      <c r="U291" s="12">
        <v>173958</v>
      </c>
      <c r="V291" s="12">
        <v>855.3</v>
      </c>
      <c r="W291" s="12">
        <v>0</v>
      </c>
      <c r="X291" s="12">
        <v>6.61</v>
      </c>
      <c r="Y291" s="12">
        <v>0</v>
      </c>
      <c r="Z291" s="12">
        <v>0</v>
      </c>
      <c r="AA291" s="12">
        <f t="shared" si="4"/>
        <v>0</v>
      </c>
    </row>
    <row r="292" spans="2:27" x14ac:dyDescent="0.35">
      <c r="B292" s="12">
        <v>408</v>
      </c>
      <c r="C292" s="12">
        <v>100048</v>
      </c>
      <c r="D292" s="12">
        <v>251321</v>
      </c>
      <c r="E292" s="12">
        <v>351370</v>
      </c>
      <c r="F292" s="12">
        <v>1225.4000000000001</v>
      </c>
      <c r="G292" s="12">
        <v>5104326</v>
      </c>
      <c r="H292" s="12">
        <v>1.4810000000000001</v>
      </c>
      <c r="I292" s="12">
        <v>6546885</v>
      </c>
      <c r="J292" s="12">
        <v>30.48</v>
      </c>
      <c r="K292" s="12">
        <v>-72.040000000000006</v>
      </c>
      <c r="L292" s="12">
        <v>77.180000000000007</v>
      </c>
      <c r="M292" s="12">
        <v>72.67</v>
      </c>
      <c r="N292" s="12">
        <v>77.31</v>
      </c>
      <c r="O292" s="12">
        <v>1.77</v>
      </c>
      <c r="P292" s="12">
        <v>4471</v>
      </c>
      <c r="Q292" s="12">
        <v>78.38</v>
      </c>
      <c r="R292" s="12">
        <v>1.62</v>
      </c>
      <c r="S292" s="12">
        <v>4873</v>
      </c>
      <c r="T292" s="12">
        <v>859089</v>
      </c>
      <c r="U292" s="12">
        <v>174242</v>
      </c>
      <c r="V292" s="12">
        <v>856.4</v>
      </c>
      <c r="W292" s="12">
        <v>0</v>
      </c>
      <c r="X292" s="12">
        <v>6.64</v>
      </c>
      <c r="Y292" s="12">
        <v>0</v>
      </c>
      <c r="Z292" s="12">
        <v>0</v>
      </c>
      <c r="AA292" s="12">
        <f t="shared" si="4"/>
        <v>0</v>
      </c>
    </row>
    <row r="293" spans="2:27" x14ac:dyDescent="0.35">
      <c r="B293" s="12">
        <v>410</v>
      </c>
      <c r="C293" s="12">
        <v>100048</v>
      </c>
      <c r="D293" s="12">
        <v>248870</v>
      </c>
      <c r="E293" s="12">
        <v>348919</v>
      </c>
      <c r="F293" s="12">
        <v>1225.4000000000001</v>
      </c>
      <c r="G293" s="12">
        <v>5104326</v>
      </c>
      <c r="H293" s="12">
        <v>1.492</v>
      </c>
      <c r="I293" s="12">
        <v>6547158</v>
      </c>
      <c r="J293" s="12">
        <v>30.5</v>
      </c>
      <c r="K293" s="12">
        <v>-71.959999999999994</v>
      </c>
      <c r="L293" s="12">
        <v>77.23</v>
      </c>
      <c r="M293" s="12">
        <v>72.849999999999994</v>
      </c>
      <c r="N293" s="12">
        <v>77.37</v>
      </c>
      <c r="O293" s="12">
        <v>1.72</v>
      </c>
      <c r="P293" s="12">
        <v>4499</v>
      </c>
      <c r="Q293" s="12">
        <v>78.42</v>
      </c>
      <c r="R293" s="12">
        <v>1.58</v>
      </c>
      <c r="S293" s="12">
        <v>4901</v>
      </c>
      <c r="T293" s="12">
        <v>867816</v>
      </c>
      <c r="U293" s="12">
        <v>174521</v>
      </c>
      <c r="V293" s="12">
        <v>857.5</v>
      </c>
      <c r="W293" s="12">
        <v>0</v>
      </c>
      <c r="X293" s="12">
        <v>6.67</v>
      </c>
      <c r="Y293" s="12">
        <v>0</v>
      </c>
      <c r="Z293" s="12">
        <v>0</v>
      </c>
      <c r="AA293" s="12">
        <f t="shared" si="4"/>
        <v>0</v>
      </c>
    </row>
    <row r="294" spans="2:27" x14ac:dyDescent="0.35">
      <c r="B294" s="12">
        <v>412</v>
      </c>
      <c r="C294" s="12">
        <v>100048</v>
      </c>
      <c r="D294" s="12">
        <v>246420</v>
      </c>
      <c r="E294" s="12">
        <v>346468</v>
      </c>
      <c r="F294" s="12">
        <v>1225.4000000000001</v>
      </c>
      <c r="G294" s="12">
        <v>5104326</v>
      </c>
      <c r="H294" s="12">
        <v>1.502</v>
      </c>
      <c r="I294" s="12">
        <v>6547426</v>
      </c>
      <c r="J294" s="12">
        <v>30.52</v>
      </c>
      <c r="K294" s="12">
        <v>-71.87</v>
      </c>
      <c r="L294" s="12">
        <v>77.28</v>
      </c>
      <c r="M294" s="12">
        <v>73.03</v>
      </c>
      <c r="N294" s="12">
        <v>77.42</v>
      </c>
      <c r="O294" s="12">
        <v>1.68</v>
      </c>
      <c r="P294" s="12">
        <v>4527</v>
      </c>
      <c r="Q294" s="12">
        <v>78.459999999999994</v>
      </c>
      <c r="R294" s="12">
        <v>1.54</v>
      </c>
      <c r="S294" s="12">
        <v>4929</v>
      </c>
      <c r="T294" s="12">
        <v>876597</v>
      </c>
      <c r="U294" s="12">
        <v>174795</v>
      </c>
      <c r="V294" s="12">
        <v>858.6</v>
      </c>
      <c r="W294" s="12">
        <v>0</v>
      </c>
      <c r="X294" s="12">
        <v>6.71</v>
      </c>
      <c r="Y294" s="12">
        <v>0</v>
      </c>
      <c r="Z294" s="12">
        <v>0</v>
      </c>
      <c r="AA294" s="12">
        <f t="shared" si="4"/>
        <v>0</v>
      </c>
    </row>
    <row r="295" spans="2:27" x14ac:dyDescent="0.35">
      <c r="B295" s="12">
        <v>414</v>
      </c>
      <c r="C295" s="12">
        <v>100048</v>
      </c>
      <c r="D295" s="12">
        <v>243969</v>
      </c>
      <c r="E295" s="12">
        <v>344017</v>
      </c>
      <c r="F295" s="12">
        <v>1225.4000000000001</v>
      </c>
      <c r="G295" s="12">
        <v>5104326</v>
      </c>
      <c r="H295" s="12">
        <v>1.5129999999999999</v>
      </c>
      <c r="I295" s="12">
        <v>6547689</v>
      </c>
      <c r="J295" s="12">
        <v>30.54</v>
      </c>
      <c r="K295" s="12">
        <v>-71.78</v>
      </c>
      <c r="L295" s="12">
        <v>77.34</v>
      </c>
      <c r="M295" s="12">
        <v>73.209999999999994</v>
      </c>
      <c r="N295" s="12">
        <v>77.47</v>
      </c>
      <c r="O295" s="12">
        <v>1.64</v>
      </c>
      <c r="P295" s="12">
        <v>4555</v>
      </c>
      <c r="Q295" s="12">
        <v>78.5</v>
      </c>
      <c r="R295" s="12">
        <v>1.51</v>
      </c>
      <c r="S295" s="12">
        <v>4957</v>
      </c>
      <c r="T295" s="12">
        <v>885432</v>
      </c>
      <c r="U295" s="12">
        <v>175064</v>
      </c>
      <c r="V295" s="12">
        <v>859.7</v>
      </c>
      <c r="W295" s="12">
        <v>0</v>
      </c>
      <c r="X295" s="12">
        <v>6.74</v>
      </c>
      <c r="Y295" s="12">
        <v>0</v>
      </c>
      <c r="Z295" s="12">
        <v>0</v>
      </c>
      <c r="AA295" s="12">
        <f t="shared" si="4"/>
        <v>0</v>
      </c>
    </row>
    <row r="296" spans="2:27" x14ac:dyDescent="0.35">
      <c r="B296" s="12">
        <v>416</v>
      </c>
      <c r="C296" s="12">
        <v>100048</v>
      </c>
      <c r="D296" s="12">
        <v>241518</v>
      </c>
      <c r="E296" s="12">
        <v>341566</v>
      </c>
      <c r="F296" s="12">
        <v>1225.4000000000001</v>
      </c>
      <c r="G296" s="12">
        <v>5104326</v>
      </c>
      <c r="H296" s="12">
        <v>1.524</v>
      </c>
      <c r="I296" s="12">
        <v>6547947</v>
      </c>
      <c r="J296" s="12">
        <v>30.55</v>
      </c>
      <c r="K296" s="12">
        <v>-71.69</v>
      </c>
      <c r="L296" s="12">
        <v>77.39</v>
      </c>
      <c r="M296" s="12">
        <v>73.39</v>
      </c>
      <c r="N296" s="12">
        <v>77.53</v>
      </c>
      <c r="O296" s="12">
        <v>1.6</v>
      </c>
      <c r="P296" s="12">
        <v>4583</v>
      </c>
      <c r="Q296" s="12">
        <v>78.55</v>
      </c>
      <c r="R296" s="12">
        <v>1.47</v>
      </c>
      <c r="S296" s="12">
        <v>4985</v>
      </c>
      <c r="T296" s="12">
        <v>894322</v>
      </c>
      <c r="U296" s="12">
        <v>175327</v>
      </c>
      <c r="V296" s="12">
        <v>860.7</v>
      </c>
      <c r="W296" s="12">
        <v>0</v>
      </c>
      <c r="X296" s="12">
        <v>6.78</v>
      </c>
      <c r="Y296" s="12">
        <v>0</v>
      </c>
      <c r="Z296" s="12">
        <v>0</v>
      </c>
      <c r="AA296" s="12">
        <f t="shared" si="4"/>
        <v>0</v>
      </c>
    </row>
    <row r="297" spans="2:27" x14ac:dyDescent="0.35">
      <c r="B297" s="12">
        <v>418</v>
      </c>
      <c r="C297" s="12">
        <v>100048</v>
      </c>
      <c r="D297" s="12">
        <v>239067</v>
      </c>
      <c r="E297" s="12">
        <v>339115</v>
      </c>
      <c r="F297" s="12">
        <v>1225.4000000000001</v>
      </c>
      <c r="G297" s="12">
        <v>5104326</v>
      </c>
      <c r="H297" s="12">
        <v>1.5349999999999999</v>
      </c>
      <c r="I297" s="12">
        <v>6548201</v>
      </c>
      <c r="J297" s="12">
        <v>30.57</v>
      </c>
      <c r="K297" s="12">
        <v>-71.59</v>
      </c>
      <c r="L297" s="12">
        <v>77.44</v>
      </c>
      <c r="M297" s="12">
        <v>73.569999999999993</v>
      </c>
      <c r="N297" s="12">
        <v>77.58</v>
      </c>
      <c r="O297" s="12">
        <v>1.56</v>
      </c>
      <c r="P297" s="12">
        <v>4611</v>
      </c>
      <c r="Q297" s="12">
        <v>78.59</v>
      </c>
      <c r="R297" s="12">
        <v>1.43</v>
      </c>
      <c r="S297" s="12">
        <v>5014</v>
      </c>
      <c r="T297" s="12">
        <v>903266</v>
      </c>
      <c r="U297" s="12">
        <v>175586</v>
      </c>
      <c r="V297" s="12">
        <v>861.7</v>
      </c>
      <c r="W297" s="12">
        <v>0</v>
      </c>
      <c r="X297" s="12">
        <v>6.81</v>
      </c>
      <c r="Y297" s="12">
        <v>0</v>
      </c>
      <c r="Z297" s="12">
        <v>0</v>
      </c>
      <c r="AA297" s="12">
        <f t="shared" si="4"/>
        <v>0</v>
      </c>
    </row>
    <row r="298" spans="2:27" x14ac:dyDescent="0.35">
      <c r="B298" s="12">
        <v>420</v>
      </c>
      <c r="C298" s="12">
        <v>100048</v>
      </c>
      <c r="D298" s="12">
        <v>236616</v>
      </c>
      <c r="E298" s="12">
        <v>336664</v>
      </c>
      <c r="F298" s="12">
        <v>1225.4000000000001</v>
      </c>
      <c r="G298" s="12">
        <v>5104326</v>
      </c>
      <c r="H298" s="12">
        <v>1.546</v>
      </c>
      <c r="I298" s="12">
        <v>6548449</v>
      </c>
      <c r="J298" s="12">
        <v>30.59</v>
      </c>
      <c r="K298" s="12">
        <v>-71.5</v>
      </c>
      <c r="L298" s="12">
        <v>77.5</v>
      </c>
      <c r="M298" s="12">
        <v>73.75</v>
      </c>
      <c r="N298" s="12">
        <v>77.64</v>
      </c>
      <c r="O298" s="12">
        <v>1.52</v>
      </c>
      <c r="P298" s="12">
        <v>4640</v>
      </c>
      <c r="Q298" s="12">
        <v>78.64</v>
      </c>
      <c r="R298" s="12">
        <v>1.4</v>
      </c>
      <c r="S298" s="12">
        <v>5042</v>
      </c>
      <c r="T298" s="12">
        <v>912266</v>
      </c>
      <c r="U298" s="12">
        <v>175840</v>
      </c>
      <c r="V298" s="12">
        <v>862.7</v>
      </c>
      <c r="W298" s="12">
        <v>0</v>
      </c>
      <c r="X298" s="12">
        <v>6.85</v>
      </c>
      <c r="Y298" s="12">
        <v>0</v>
      </c>
      <c r="Z298" s="12">
        <v>0</v>
      </c>
      <c r="AA298" s="12">
        <f t="shared" si="4"/>
        <v>0</v>
      </c>
    </row>
    <row r="299" spans="2:27" x14ac:dyDescent="0.35">
      <c r="B299" s="12">
        <v>422</v>
      </c>
      <c r="C299" s="12">
        <v>100048</v>
      </c>
      <c r="D299" s="12">
        <v>234165</v>
      </c>
      <c r="E299" s="12">
        <v>334213</v>
      </c>
      <c r="F299" s="12">
        <v>1225.4000000000001</v>
      </c>
      <c r="G299" s="12">
        <v>5104326</v>
      </c>
      <c r="H299" s="12">
        <v>1.5569999999999999</v>
      </c>
      <c r="I299" s="12">
        <v>6548692</v>
      </c>
      <c r="J299" s="12">
        <v>30.61</v>
      </c>
      <c r="K299" s="12">
        <v>-71.41</v>
      </c>
      <c r="L299" s="12">
        <v>77.55</v>
      </c>
      <c r="M299" s="12">
        <v>73.930000000000007</v>
      </c>
      <c r="N299" s="12">
        <v>77.69</v>
      </c>
      <c r="O299" s="12">
        <v>1.48</v>
      </c>
      <c r="P299" s="12">
        <v>4669</v>
      </c>
      <c r="Q299" s="12">
        <v>78.680000000000007</v>
      </c>
      <c r="R299" s="12">
        <v>1.36</v>
      </c>
      <c r="S299" s="12">
        <v>5071</v>
      </c>
      <c r="T299" s="12">
        <v>921322</v>
      </c>
      <c r="U299" s="12">
        <v>176089</v>
      </c>
      <c r="V299" s="12">
        <v>863.6</v>
      </c>
      <c r="W299" s="12">
        <v>0</v>
      </c>
      <c r="X299" s="12">
        <v>6.89</v>
      </c>
      <c r="Y299" s="12">
        <v>0</v>
      </c>
      <c r="Z299" s="12">
        <v>0</v>
      </c>
      <c r="AA299" s="12">
        <f t="shared" si="4"/>
        <v>0</v>
      </c>
    </row>
    <row r="300" spans="2:27" x14ac:dyDescent="0.35">
      <c r="B300" s="12">
        <v>424</v>
      </c>
      <c r="C300" s="12">
        <v>100048</v>
      </c>
      <c r="D300" s="12">
        <v>231714</v>
      </c>
      <c r="E300" s="12">
        <v>331763</v>
      </c>
      <c r="F300" s="12">
        <v>1225.4000000000001</v>
      </c>
      <c r="G300" s="12">
        <v>5104326</v>
      </c>
      <c r="H300" s="12">
        <v>1.569</v>
      </c>
      <c r="I300" s="12">
        <v>6548931</v>
      </c>
      <c r="J300" s="12">
        <v>30.62</v>
      </c>
      <c r="K300" s="12">
        <v>-71.319999999999993</v>
      </c>
      <c r="L300" s="12">
        <v>77.61</v>
      </c>
      <c r="M300" s="12">
        <v>74.11</v>
      </c>
      <c r="N300" s="12">
        <v>77.75</v>
      </c>
      <c r="O300" s="12">
        <v>1.44</v>
      </c>
      <c r="P300" s="12">
        <v>4698</v>
      </c>
      <c r="Q300" s="12">
        <v>78.73</v>
      </c>
      <c r="R300" s="12">
        <v>1.33</v>
      </c>
      <c r="S300" s="12">
        <v>5100</v>
      </c>
      <c r="T300" s="12">
        <v>930434</v>
      </c>
      <c r="U300" s="12">
        <v>176334</v>
      </c>
      <c r="V300" s="12">
        <v>864.5</v>
      </c>
      <c r="W300" s="12">
        <v>0</v>
      </c>
      <c r="X300" s="12">
        <v>6.92</v>
      </c>
      <c r="Y300" s="12">
        <v>0</v>
      </c>
      <c r="Z300" s="12">
        <v>0</v>
      </c>
      <c r="AA300" s="12">
        <f t="shared" si="4"/>
        <v>0</v>
      </c>
    </row>
    <row r="301" spans="2:27" x14ac:dyDescent="0.35">
      <c r="B301" s="12">
        <v>426</v>
      </c>
      <c r="C301" s="12">
        <v>100048</v>
      </c>
      <c r="D301" s="12">
        <v>229263</v>
      </c>
      <c r="E301" s="12">
        <v>329312</v>
      </c>
      <c r="F301" s="12">
        <v>1225.4000000000001</v>
      </c>
      <c r="G301" s="12">
        <v>5104326</v>
      </c>
      <c r="H301" s="12">
        <v>1.581</v>
      </c>
      <c r="I301" s="12">
        <v>6549166</v>
      </c>
      <c r="J301" s="12">
        <v>30.64</v>
      </c>
      <c r="K301" s="12">
        <v>-71.22</v>
      </c>
      <c r="L301" s="12">
        <v>77.66</v>
      </c>
      <c r="M301" s="12">
        <v>74.290000000000006</v>
      </c>
      <c r="N301" s="12">
        <v>77.8</v>
      </c>
      <c r="O301" s="12">
        <v>1.41</v>
      </c>
      <c r="P301" s="12">
        <v>4728</v>
      </c>
      <c r="Q301" s="12">
        <v>78.77</v>
      </c>
      <c r="R301" s="12">
        <v>1.3</v>
      </c>
      <c r="S301" s="12">
        <v>5130</v>
      </c>
      <c r="T301" s="12">
        <v>939603</v>
      </c>
      <c r="U301" s="12">
        <v>176575</v>
      </c>
      <c r="V301" s="12">
        <v>865.5</v>
      </c>
      <c r="W301" s="12">
        <v>0</v>
      </c>
      <c r="X301" s="12">
        <v>6.96</v>
      </c>
      <c r="Y301" s="12">
        <v>0</v>
      </c>
      <c r="Z301" s="12">
        <v>0</v>
      </c>
      <c r="AA301" s="12">
        <f t="shared" si="4"/>
        <v>0</v>
      </c>
    </row>
    <row r="302" spans="2:27" x14ac:dyDescent="0.35">
      <c r="B302" s="12">
        <v>428</v>
      </c>
      <c r="C302" s="12">
        <v>100048</v>
      </c>
      <c r="D302" s="12">
        <v>226812</v>
      </c>
      <c r="E302" s="12">
        <v>326861</v>
      </c>
      <c r="F302" s="12">
        <v>1225.4000000000001</v>
      </c>
      <c r="G302" s="12">
        <v>5104326</v>
      </c>
      <c r="H302" s="12">
        <v>1.5920000000000001</v>
      </c>
      <c r="I302" s="12">
        <v>6549396</v>
      </c>
      <c r="J302" s="12">
        <v>30.66</v>
      </c>
      <c r="K302" s="12">
        <v>-71.13</v>
      </c>
      <c r="L302" s="12">
        <v>77.72</v>
      </c>
      <c r="M302" s="12">
        <v>74.47</v>
      </c>
      <c r="N302" s="12">
        <v>77.86</v>
      </c>
      <c r="O302" s="12">
        <v>1.37</v>
      </c>
      <c r="P302" s="12">
        <v>4757</v>
      </c>
      <c r="Q302" s="12">
        <v>78.819999999999993</v>
      </c>
      <c r="R302" s="12">
        <v>1.27</v>
      </c>
      <c r="S302" s="12">
        <v>5160</v>
      </c>
      <c r="T302" s="12">
        <v>948829</v>
      </c>
      <c r="U302" s="12">
        <v>176811</v>
      </c>
      <c r="V302" s="12">
        <v>866.3</v>
      </c>
      <c r="W302" s="12">
        <v>0</v>
      </c>
      <c r="X302" s="12">
        <v>7</v>
      </c>
      <c r="Y302" s="12">
        <v>0</v>
      </c>
      <c r="Z302" s="12">
        <v>0</v>
      </c>
      <c r="AA302" s="12">
        <f t="shared" si="4"/>
        <v>0</v>
      </c>
    </row>
    <row r="303" spans="2:27" x14ac:dyDescent="0.35">
      <c r="B303" s="12">
        <v>430</v>
      </c>
      <c r="C303" s="12">
        <v>100048</v>
      </c>
      <c r="D303" s="12">
        <v>224361</v>
      </c>
      <c r="E303" s="12">
        <v>324410</v>
      </c>
      <c r="F303" s="12">
        <v>1225.4000000000001</v>
      </c>
      <c r="G303" s="12">
        <v>5104326</v>
      </c>
      <c r="H303" s="12">
        <v>1.6040000000000001</v>
      </c>
      <c r="I303" s="12">
        <v>6549622</v>
      </c>
      <c r="J303" s="12">
        <v>30.68</v>
      </c>
      <c r="K303" s="12">
        <v>-71.03</v>
      </c>
      <c r="L303" s="12">
        <v>77.78</v>
      </c>
      <c r="M303" s="12">
        <v>74.650000000000006</v>
      </c>
      <c r="N303" s="12">
        <v>77.91</v>
      </c>
      <c r="O303" s="12">
        <v>1.34</v>
      </c>
      <c r="P303" s="12">
        <v>4787</v>
      </c>
      <c r="Q303" s="12">
        <v>78.86</v>
      </c>
      <c r="R303" s="12">
        <v>1.24</v>
      </c>
      <c r="S303" s="12">
        <v>5190</v>
      </c>
      <c r="T303" s="12">
        <v>958114</v>
      </c>
      <c r="U303" s="12">
        <v>177042</v>
      </c>
      <c r="V303" s="12">
        <v>867.2</v>
      </c>
      <c r="W303" s="12">
        <v>0</v>
      </c>
      <c r="X303" s="12">
        <v>7.04</v>
      </c>
      <c r="Y303" s="12">
        <v>0</v>
      </c>
      <c r="Z303" s="12">
        <v>0</v>
      </c>
      <c r="AA303" s="12">
        <f t="shared" si="4"/>
        <v>0</v>
      </c>
    </row>
    <row r="304" spans="2:27" x14ac:dyDescent="0.35">
      <c r="B304" s="12">
        <v>432</v>
      </c>
      <c r="C304" s="12">
        <v>100048</v>
      </c>
      <c r="D304" s="12">
        <v>221911</v>
      </c>
      <c r="E304" s="12">
        <v>321959</v>
      </c>
      <c r="F304" s="12">
        <v>1225.4000000000001</v>
      </c>
      <c r="G304" s="12">
        <v>5104326</v>
      </c>
      <c r="H304" s="12">
        <v>1.617</v>
      </c>
      <c r="I304" s="12">
        <v>6549844</v>
      </c>
      <c r="J304" s="12">
        <v>30.69</v>
      </c>
      <c r="K304" s="12">
        <v>-70.94</v>
      </c>
      <c r="L304" s="12">
        <v>77.83</v>
      </c>
      <c r="M304" s="12">
        <v>74.83</v>
      </c>
      <c r="N304" s="12">
        <v>77.97</v>
      </c>
      <c r="O304" s="12">
        <v>1.31</v>
      </c>
      <c r="P304" s="12">
        <v>4818</v>
      </c>
      <c r="Q304" s="12">
        <v>78.91</v>
      </c>
      <c r="R304" s="12">
        <v>1.21</v>
      </c>
      <c r="S304" s="12">
        <v>5220</v>
      </c>
      <c r="T304" s="12">
        <v>967456</v>
      </c>
      <c r="U304" s="12">
        <v>177270</v>
      </c>
      <c r="V304" s="12">
        <v>868.1</v>
      </c>
      <c r="W304" s="12">
        <v>0</v>
      </c>
      <c r="X304" s="12">
        <v>7.08</v>
      </c>
      <c r="Y304" s="12">
        <v>0</v>
      </c>
      <c r="Z304" s="12">
        <v>0</v>
      </c>
      <c r="AA304" s="12">
        <f t="shared" si="4"/>
        <v>0</v>
      </c>
    </row>
    <row r="305" spans="1:27" x14ac:dyDescent="0.35">
      <c r="B305" s="12">
        <v>434</v>
      </c>
      <c r="C305" s="12">
        <v>100048</v>
      </c>
      <c r="D305" s="12">
        <v>219460</v>
      </c>
      <c r="E305" s="12">
        <v>319508</v>
      </c>
      <c r="F305" s="12">
        <v>1225.4000000000001</v>
      </c>
      <c r="G305" s="12">
        <v>5104326</v>
      </c>
      <c r="H305" s="12">
        <v>1.629</v>
      </c>
      <c r="I305" s="12">
        <v>6550062</v>
      </c>
      <c r="J305" s="12">
        <v>30.71</v>
      </c>
      <c r="K305" s="12">
        <v>-70.84</v>
      </c>
      <c r="L305" s="12">
        <v>77.89</v>
      </c>
      <c r="M305" s="12">
        <v>75.010000000000005</v>
      </c>
      <c r="N305" s="12">
        <v>78.03</v>
      </c>
      <c r="O305" s="12">
        <v>1.28</v>
      </c>
      <c r="P305" s="12">
        <v>4848</v>
      </c>
      <c r="Q305" s="12">
        <v>78.959999999999994</v>
      </c>
      <c r="R305" s="12">
        <v>1.18</v>
      </c>
      <c r="S305" s="12">
        <v>5250</v>
      </c>
      <c r="T305" s="12">
        <v>976858</v>
      </c>
      <c r="U305" s="12">
        <v>177494</v>
      </c>
      <c r="V305" s="12">
        <v>868.9</v>
      </c>
      <c r="W305" s="12">
        <v>0</v>
      </c>
      <c r="X305" s="12">
        <v>7.11</v>
      </c>
      <c r="Y305" s="12">
        <v>0</v>
      </c>
      <c r="Z305" s="12">
        <v>0</v>
      </c>
      <c r="AA305" s="12">
        <f t="shared" si="4"/>
        <v>0</v>
      </c>
    </row>
    <row r="306" spans="1:27" x14ac:dyDescent="0.35">
      <c r="B306" s="12">
        <v>436</v>
      </c>
      <c r="C306" s="12">
        <v>100048</v>
      </c>
      <c r="D306" s="12">
        <v>217009</v>
      </c>
      <c r="E306" s="12">
        <v>317057</v>
      </c>
      <c r="F306" s="12">
        <v>1225.4000000000001</v>
      </c>
      <c r="G306" s="12">
        <v>5104326</v>
      </c>
      <c r="H306" s="12">
        <v>1.6419999999999999</v>
      </c>
      <c r="I306" s="12">
        <v>6550277</v>
      </c>
      <c r="J306" s="12">
        <v>30.73</v>
      </c>
      <c r="K306" s="12">
        <v>-70.75</v>
      </c>
      <c r="L306" s="12">
        <v>77.95</v>
      </c>
      <c r="M306" s="12">
        <v>75.19</v>
      </c>
      <c r="N306" s="12">
        <v>78.08</v>
      </c>
      <c r="O306" s="12">
        <v>1.25</v>
      </c>
      <c r="P306" s="12">
        <v>4879</v>
      </c>
      <c r="Q306" s="12">
        <v>79</v>
      </c>
      <c r="R306" s="12">
        <v>1.1499999999999999</v>
      </c>
      <c r="S306" s="12">
        <v>5281</v>
      </c>
      <c r="T306" s="12">
        <v>986318</v>
      </c>
      <c r="U306" s="12">
        <v>177714</v>
      </c>
      <c r="V306" s="12">
        <v>869.7</v>
      </c>
      <c r="W306" s="12">
        <v>0</v>
      </c>
      <c r="X306" s="12">
        <v>7.15</v>
      </c>
      <c r="Y306" s="12">
        <v>0</v>
      </c>
      <c r="Z306" s="12">
        <v>0</v>
      </c>
      <c r="AA306" s="12">
        <f t="shared" si="4"/>
        <v>0</v>
      </c>
    </row>
    <row r="307" spans="1:27" x14ac:dyDescent="0.35">
      <c r="B307" s="12">
        <v>438</v>
      </c>
      <c r="C307" s="12">
        <v>100048</v>
      </c>
      <c r="D307" s="12">
        <v>214558</v>
      </c>
      <c r="E307" s="12">
        <v>314606</v>
      </c>
      <c r="F307" s="12">
        <v>1225.4000000000001</v>
      </c>
      <c r="G307" s="12">
        <v>5104326</v>
      </c>
      <c r="H307" s="12">
        <v>1.6539999999999999</v>
      </c>
      <c r="I307" s="12">
        <v>6550487</v>
      </c>
      <c r="J307" s="12">
        <v>30.75</v>
      </c>
      <c r="K307" s="12">
        <v>-70.650000000000006</v>
      </c>
      <c r="L307" s="12">
        <v>78.010000000000005</v>
      </c>
      <c r="M307" s="12">
        <v>75.37</v>
      </c>
      <c r="N307" s="12">
        <v>78.14</v>
      </c>
      <c r="O307" s="12">
        <v>1.22</v>
      </c>
      <c r="P307" s="12">
        <v>4910</v>
      </c>
      <c r="Q307" s="12">
        <v>79.05</v>
      </c>
      <c r="R307" s="12">
        <v>1.1299999999999999</v>
      </c>
      <c r="S307" s="12">
        <v>5312</v>
      </c>
      <c r="T307" s="12">
        <v>995839</v>
      </c>
      <c r="U307" s="12">
        <v>177930</v>
      </c>
      <c r="V307" s="12">
        <v>870.5</v>
      </c>
      <c r="W307" s="12">
        <v>0</v>
      </c>
      <c r="X307" s="12">
        <v>7.19</v>
      </c>
      <c r="Y307" s="12">
        <v>0</v>
      </c>
      <c r="Z307" s="12">
        <v>0</v>
      </c>
      <c r="AA307" s="12">
        <f t="shared" si="4"/>
        <v>0</v>
      </c>
    </row>
    <row r="308" spans="1:27" x14ac:dyDescent="0.35">
      <c r="B308" s="12">
        <v>440</v>
      </c>
      <c r="C308" s="12">
        <v>100048</v>
      </c>
      <c r="D308" s="12">
        <v>212107</v>
      </c>
      <c r="E308" s="12">
        <v>312155</v>
      </c>
      <c r="F308" s="12">
        <v>1225.4000000000001</v>
      </c>
      <c r="G308" s="12">
        <v>5104326</v>
      </c>
      <c r="H308" s="12">
        <v>1.667</v>
      </c>
      <c r="I308" s="12">
        <v>6550694</v>
      </c>
      <c r="J308" s="12">
        <v>30.76</v>
      </c>
      <c r="K308" s="12">
        <v>-70.55</v>
      </c>
      <c r="L308" s="12">
        <v>78.06</v>
      </c>
      <c r="M308" s="12">
        <v>75.55</v>
      </c>
      <c r="N308" s="12">
        <v>78.2</v>
      </c>
      <c r="O308" s="12">
        <v>1.19</v>
      </c>
      <c r="P308" s="12">
        <v>4941</v>
      </c>
      <c r="Q308" s="12">
        <v>79.099999999999994</v>
      </c>
      <c r="R308" s="12">
        <v>1.1000000000000001</v>
      </c>
      <c r="S308" s="12">
        <v>5344</v>
      </c>
      <c r="T308" s="12">
        <v>1005420</v>
      </c>
      <c r="U308" s="12">
        <v>178143</v>
      </c>
      <c r="V308" s="12">
        <v>871.2</v>
      </c>
      <c r="W308" s="12">
        <v>0</v>
      </c>
      <c r="X308" s="12">
        <v>7.24</v>
      </c>
      <c r="Y308" s="12">
        <v>0</v>
      </c>
      <c r="Z308" s="12">
        <v>0</v>
      </c>
      <c r="AA308" s="12">
        <f t="shared" si="4"/>
        <v>0</v>
      </c>
    </row>
    <row r="309" spans="1:27" x14ac:dyDescent="0.35">
      <c r="B309" s="12">
        <v>442</v>
      </c>
      <c r="C309" s="12">
        <v>100048</v>
      </c>
      <c r="D309" s="12">
        <v>209656</v>
      </c>
      <c r="E309" s="12">
        <v>309705</v>
      </c>
      <c r="F309" s="12">
        <v>1225.4000000000001</v>
      </c>
      <c r="G309" s="12">
        <v>5104326</v>
      </c>
      <c r="H309" s="12">
        <v>1.681</v>
      </c>
      <c r="I309" s="12">
        <v>6550898</v>
      </c>
      <c r="J309" s="12">
        <v>30.78</v>
      </c>
      <c r="K309" s="12">
        <v>-70.45</v>
      </c>
      <c r="L309" s="12">
        <v>78.12</v>
      </c>
      <c r="M309" s="12">
        <v>75.73</v>
      </c>
      <c r="N309" s="12">
        <v>78.260000000000005</v>
      </c>
      <c r="O309" s="12">
        <v>1.1599999999999999</v>
      </c>
      <c r="P309" s="12">
        <v>4973</v>
      </c>
      <c r="Q309" s="12">
        <v>79.150000000000006</v>
      </c>
      <c r="R309" s="12">
        <v>1.08</v>
      </c>
      <c r="S309" s="12">
        <v>5375</v>
      </c>
      <c r="T309" s="12">
        <v>1015062</v>
      </c>
      <c r="U309" s="12">
        <v>178353</v>
      </c>
      <c r="V309" s="12">
        <v>872</v>
      </c>
      <c r="W309" s="12">
        <v>0</v>
      </c>
      <c r="X309" s="12">
        <v>7.28</v>
      </c>
      <c r="Y309" s="12">
        <v>0</v>
      </c>
      <c r="Z309" s="12">
        <v>0</v>
      </c>
      <c r="AA309" s="12">
        <f t="shared" si="4"/>
        <v>0</v>
      </c>
    </row>
    <row r="310" spans="1:27" x14ac:dyDescent="0.35">
      <c r="B310" s="12">
        <v>444</v>
      </c>
      <c r="C310" s="12">
        <v>100048</v>
      </c>
      <c r="D310" s="12">
        <v>207205</v>
      </c>
      <c r="E310" s="12">
        <v>307254</v>
      </c>
      <c r="F310" s="12">
        <v>1225.4000000000001</v>
      </c>
      <c r="G310" s="12">
        <v>5104326</v>
      </c>
      <c r="H310" s="12">
        <v>1.694</v>
      </c>
      <c r="I310" s="12">
        <v>6551098</v>
      </c>
      <c r="J310" s="12">
        <v>30.8</v>
      </c>
      <c r="K310" s="12">
        <v>-70.349999999999994</v>
      </c>
      <c r="L310" s="12">
        <v>78.180000000000007</v>
      </c>
      <c r="M310" s="12">
        <v>75.91</v>
      </c>
      <c r="N310" s="12">
        <v>78.319999999999993</v>
      </c>
      <c r="O310" s="12">
        <v>1.1399999999999999</v>
      </c>
      <c r="P310" s="12">
        <v>5005</v>
      </c>
      <c r="Q310" s="12">
        <v>79.2</v>
      </c>
      <c r="R310" s="12">
        <v>1.05</v>
      </c>
      <c r="S310" s="12">
        <v>5407</v>
      </c>
      <c r="T310" s="12">
        <v>1024766</v>
      </c>
      <c r="U310" s="12">
        <v>178559</v>
      </c>
      <c r="V310" s="12">
        <v>872.7</v>
      </c>
      <c r="W310" s="12">
        <v>0</v>
      </c>
      <c r="X310" s="12">
        <v>7.32</v>
      </c>
      <c r="Y310" s="12">
        <v>0</v>
      </c>
      <c r="Z310" s="12">
        <v>0</v>
      </c>
      <c r="AA310" s="12">
        <f t="shared" si="4"/>
        <v>0</v>
      </c>
    </row>
    <row r="311" spans="1:27" x14ac:dyDescent="0.35">
      <c r="B311" s="12">
        <v>446</v>
      </c>
      <c r="C311" s="12">
        <v>100048</v>
      </c>
      <c r="D311" s="12">
        <v>204754</v>
      </c>
      <c r="E311" s="12">
        <v>304803</v>
      </c>
      <c r="F311" s="12">
        <v>1225.4000000000001</v>
      </c>
      <c r="G311" s="12">
        <v>5104326</v>
      </c>
      <c r="H311" s="12">
        <v>1.708</v>
      </c>
      <c r="I311" s="12">
        <v>6551296</v>
      </c>
      <c r="J311" s="12">
        <v>30.82</v>
      </c>
      <c r="K311" s="12">
        <v>-70.25</v>
      </c>
      <c r="L311" s="12">
        <v>78.239999999999995</v>
      </c>
      <c r="M311" s="12">
        <v>76.09</v>
      </c>
      <c r="N311" s="12">
        <v>78.38</v>
      </c>
      <c r="O311" s="12">
        <v>1.1100000000000001</v>
      </c>
      <c r="P311" s="12">
        <v>5037</v>
      </c>
      <c r="Q311" s="12">
        <v>79.25</v>
      </c>
      <c r="R311" s="12">
        <v>1.03</v>
      </c>
      <c r="S311" s="12">
        <v>5439</v>
      </c>
      <c r="T311" s="12">
        <v>1034531</v>
      </c>
      <c r="U311" s="12">
        <v>178762</v>
      </c>
      <c r="V311" s="12">
        <v>873.5</v>
      </c>
      <c r="W311" s="12">
        <v>0</v>
      </c>
      <c r="X311" s="12">
        <v>7.36</v>
      </c>
      <c r="Y311" s="12">
        <v>0</v>
      </c>
      <c r="Z311" s="12">
        <v>0</v>
      </c>
      <c r="AA311" s="12">
        <f t="shared" si="4"/>
        <v>0</v>
      </c>
    </row>
    <row r="312" spans="1:27" x14ac:dyDescent="0.35">
      <c r="B312" s="12">
        <v>448</v>
      </c>
      <c r="C312" s="12">
        <v>100048</v>
      </c>
      <c r="D312" s="12">
        <v>202303</v>
      </c>
      <c r="E312" s="12">
        <v>302352</v>
      </c>
      <c r="F312" s="12">
        <v>1225.4000000000001</v>
      </c>
      <c r="G312" s="12">
        <v>5104326</v>
      </c>
      <c r="H312" s="12">
        <v>1.7210000000000001</v>
      </c>
      <c r="I312" s="12">
        <v>6551490</v>
      </c>
      <c r="J312" s="12">
        <v>30.83</v>
      </c>
      <c r="K312" s="12">
        <v>-70.150000000000006</v>
      </c>
      <c r="L312" s="12">
        <v>78.3</v>
      </c>
      <c r="M312" s="12">
        <v>76.27</v>
      </c>
      <c r="N312" s="12">
        <v>78.44</v>
      </c>
      <c r="O312" s="12">
        <v>1.0900000000000001</v>
      </c>
      <c r="P312" s="12">
        <v>5069</v>
      </c>
      <c r="Q312" s="12">
        <v>79.3</v>
      </c>
      <c r="R312" s="12">
        <v>1.01</v>
      </c>
      <c r="S312" s="12">
        <v>5472</v>
      </c>
      <c r="T312" s="12">
        <v>1044359</v>
      </c>
      <c r="U312" s="12">
        <v>178962</v>
      </c>
      <c r="V312" s="12">
        <v>874.2</v>
      </c>
      <c r="W312" s="12">
        <v>0</v>
      </c>
      <c r="X312" s="12">
        <v>7.4</v>
      </c>
      <c r="Y312" s="12">
        <v>0</v>
      </c>
      <c r="Z312" s="12">
        <v>0</v>
      </c>
      <c r="AA312" s="12">
        <f t="shared" si="4"/>
        <v>0</v>
      </c>
    </row>
    <row r="313" spans="1:27" x14ac:dyDescent="0.35">
      <c r="B313" s="12">
        <v>450</v>
      </c>
      <c r="C313" s="12">
        <v>100048</v>
      </c>
      <c r="D313" s="12">
        <v>199853</v>
      </c>
      <c r="E313" s="12">
        <v>299901</v>
      </c>
      <c r="F313" s="12">
        <v>1225.4000000000001</v>
      </c>
      <c r="G313" s="12">
        <v>5104326</v>
      </c>
      <c r="H313" s="12">
        <v>1.736</v>
      </c>
      <c r="I313" s="12">
        <v>6551681</v>
      </c>
      <c r="J313" s="12">
        <v>30.85</v>
      </c>
      <c r="K313" s="12">
        <v>-70.05</v>
      </c>
      <c r="L313" s="12">
        <v>78.36</v>
      </c>
      <c r="M313" s="12">
        <v>76.45</v>
      </c>
      <c r="N313" s="12">
        <v>78.5</v>
      </c>
      <c r="O313" s="12">
        <v>1.07</v>
      </c>
      <c r="P313" s="12">
        <v>5102</v>
      </c>
      <c r="Q313" s="12">
        <v>79.349999999999994</v>
      </c>
      <c r="R313" s="12">
        <v>0.99</v>
      </c>
      <c r="S313" s="12">
        <v>5504</v>
      </c>
      <c r="T313" s="12">
        <v>1054251</v>
      </c>
      <c r="U313" s="12">
        <v>179159</v>
      </c>
      <c r="V313" s="12">
        <v>874.9</v>
      </c>
      <c r="W313" s="12">
        <v>0</v>
      </c>
      <c r="X313" s="12">
        <v>7.44</v>
      </c>
      <c r="Y313" s="12">
        <v>0</v>
      </c>
      <c r="Z313" s="12">
        <v>0</v>
      </c>
      <c r="AA313" s="12">
        <f t="shared" si="4"/>
        <v>0</v>
      </c>
    </row>
    <row r="314" spans="1:27" x14ac:dyDescent="0.35">
      <c r="B314" s="12">
        <v>452</v>
      </c>
      <c r="C314" s="12">
        <v>100048</v>
      </c>
      <c r="D314" s="12">
        <v>197402</v>
      </c>
      <c r="E314" s="12">
        <v>297450</v>
      </c>
      <c r="F314" s="12">
        <v>1225.4000000000001</v>
      </c>
      <c r="G314" s="12">
        <v>5104326</v>
      </c>
      <c r="H314" s="12">
        <v>1.75</v>
      </c>
      <c r="I314" s="12">
        <v>6551870</v>
      </c>
      <c r="J314" s="12">
        <v>30.87</v>
      </c>
      <c r="K314" s="12">
        <v>-69.95</v>
      </c>
      <c r="L314" s="12">
        <v>78.42</v>
      </c>
      <c r="M314" s="12">
        <v>76.63</v>
      </c>
      <c r="N314" s="12">
        <v>78.56</v>
      </c>
      <c r="O314" s="12">
        <v>1.05</v>
      </c>
      <c r="P314" s="12">
        <v>5135</v>
      </c>
      <c r="Q314" s="12">
        <v>79.400000000000006</v>
      </c>
      <c r="R314" s="12">
        <v>0.97</v>
      </c>
      <c r="S314" s="12">
        <v>5537</v>
      </c>
      <c r="T314" s="12">
        <v>1064206</v>
      </c>
      <c r="U314" s="12">
        <v>179354</v>
      </c>
      <c r="V314" s="12">
        <v>875.6</v>
      </c>
      <c r="W314" s="12">
        <v>0</v>
      </c>
      <c r="X314" s="12">
        <v>7.49</v>
      </c>
      <c r="Y314" s="12">
        <v>0</v>
      </c>
      <c r="Z314" s="12">
        <v>0</v>
      </c>
      <c r="AA314" s="12">
        <f t="shared" si="4"/>
        <v>0</v>
      </c>
    </row>
    <row r="315" spans="1:27" x14ac:dyDescent="0.35">
      <c r="B315" s="12">
        <v>454</v>
      </c>
      <c r="C315" s="12">
        <v>100048</v>
      </c>
      <c r="D315" s="12">
        <v>194951</v>
      </c>
      <c r="E315" s="12">
        <v>294999</v>
      </c>
      <c r="F315" s="12">
        <v>1225.4000000000001</v>
      </c>
      <c r="G315" s="12">
        <v>5104326</v>
      </c>
      <c r="H315" s="12">
        <v>1.764</v>
      </c>
      <c r="I315" s="12">
        <v>6552056</v>
      </c>
      <c r="J315" s="12">
        <v>30.89</v>
      </c>
      <c r="K315" s="12">
        <v>-69.84</v>
      </c>
      <c r="L315" s="12">
        <v>78.48</v>
      </c>
      <c r="M315" s="12">
        <v>76.81</v>
      </c>
      <c r="N315" s="12">
        <v>78.62</v>
      </c>
      <c r="O315" s="12">
        <v>1.03</v>
      </c>
      <c r="P315" s="12">
        <v>5168</v>
      </c>
      <c r="Q315" s="12">
        <v>79.45</v>
      </c>
      <c r="R315" s="12">
        <v>0.95</v>
      </c>
      <c r="S315" s="12">
        <v>5571</v>
      </c>
      <c r="T315" s="12">
        <v>1074225</v>
      </c>
      <c r="U315" s="12">
        <v>179546</v>
      </c>
      <c r="V315" s="12">
        <v>876.2</v>
      </c>
      <c r="W315" s="12">
        <v>0</v>
      </c>
      <c r="X315" s="12">
        <v>7.53</v>
      </c>
      <c r="Y315" s="12">
        <v>0</v>
      </c>
      <c r="Z315" s="12">
        <v>0</v>
      </c>
      <c r="AA315" s="12">
        <f t="shared" si="4"/>
        <v>0</v>
      </c>
    </row>
    <row r="316" spans="1:27" x14ac:dyDescent="0.35">
      <c r="B316" s="12">
        <v>456</v>
      </c>
      <c r="C316" s="12">
        <v>100048</v>
      </c>
      <c r="D316" s="12">
        <v>192500</v>
      </c>
      <c r="E316" s="12">
        <v>292548</v>
      </c>
      <c r="F316" s="12">
        <v>1225.4000000000001</v>
      </c>
      <c r="G316" s="12">
        <v>5104326</v>
      </c>
      <c r="H316" s="12">
        <v>1.7789999999999999</v>
      </c>
      <c r="I316" s="12">
        <v>6552240</v>
      </c>
      <c r="J316" s="12">
        <v>30.91</v>
      </c>
      <c r="K316" s="12">
        <v>-69.739999999999995</v>
      </c>
      <c r="L316" s="12">
        <v>78.540000000000006</v>
      </c>
      <c r="M316" s="12">
        <v>76.989999999999995</v>
      </c>
      <c r="N316" s="12">
        <v>78.680000000000007</v>
      </c>
      <c r="O316" s="12">
        <v>1.01</v>
      </c>
      <c r="P316" s="12">
        <v>5202</v>
      </c>
      <c r="Q316" s="12">
        <v>79.5</v>
      </c>
      <c r="R316" s="12">
        <v>0.93</v>
      </c>
      <c r="S316" s="12">
        <v>5604</v>
      </c>
      <c r="T316" s="12">
        <v>1084309</v>
      </c>
      <c r="U316" s="12">
        <v>179735</v>
      </c>
      <c r="V316" s="12">
        <v>876.9</v>
      </c>
      <c r="W316" s="12">
        <v>0</v>
      </c>
      <c r="X316" s="12">
        <v>7.58</v>
      </c>
      <c r="Y316" s="12">
        <v>0</v>
      </c>
      <c r="Z316" s="12">
        <v>0</v>
      </c>
      <c r="AA316" s="12">
        <f t="shared" si="4"/>
        <v>0</v>
      </c>
    </row>
    <row r="317" spans="1:27" x14ac:dyDescent="0.35">
      <c r="B317" s="12">
        <v>458</v>
      </c>
      <c r="C317" s="12">
        <v>100048</v>
      </c>
      <c r="D317" s="12">
        <v>190049</v>
      </c>
      <c r="E317" s="12">
        <v>290097</v>
      </c>
      <c r="F317" s="12">
        <v>1225.4000000000001</v>
      </c>
      <c r="G317" s="12">
        <v>5104326</v>
      </c>
      <c r="H317" s="12">
        <v>1.794</v>
      </c>
      <c r="I317" s="12">
        <v>6552421</v>
      </c>
      <c r="J317" s="12">
        <v>30.92</v>
      </c>
      <c r="K317" s="12">
        <v>-69.64</v>
      </c>
      <c r="L317" s="12">
        <v>78.599999999999994</v>
      </c>
      <c r="M317" s="12">
        <v>77.17</v>
      </c>
      <c r="N317" s="12">
        <v>78.739999999999995</v>
      </c>
      <c r="O317" s="12">
        <v>0.99</v>
      </c>
      <c r="P317" s="12">
        <v>5236</v>
      </c>
      <c r="Q317" s="12">
        <v>79.55</v>
      </c>
      <c r="R317" s="12">
        <v>0.92</v>
      </c>
      <c r="S317" s="12">
        <v>5638</v>
      </c>
      <c r="T317" s="12">
        <v>1094459</v>
      </c>
      <c r="U317" s="12">
        <v>179923</v>
      </c>
      <c r="V317" s="12">
        <v>877.5</v>
      </c>
      <c r="W317" s="12">
        <v>0</v>
      </c>
      <c r="X317" s="12">
        <v>7.62</v>
      </c>
      <c r="Y317" s="12">
        <v>0</v>
      </c>
      <c r="Z317" s="12">
        <v>0</v>
      </c>
      <c r="AA317" s="12">
        <f t="shared" si="4"/>
        <v>0</v>
      </c>
    </row>
    <row r="318" spans="1:27" x14ac:dyDescent="0.35">
      <c r="B318" s="12">
        <v>460</v>
      </c>
      <c r="C318" s="12">
        <v>100048</v>
      </c>
      <c r="D318" s="12">
        <v>187598</v>
      </c>
      <c r="E318" s="12">
        <v>287646</v>
      </c>
      <c r="F318" s="12">
        <v>1225.4000000000001</v>
      </c>
      <c r="G318" s="12">
        <v>5104326</v>
      </c>
      <c r="H318" s="12">
        <v>1.81</v>
      </c>
      <c r="I318" s="12">
        <v>6552601</v>
      </c>
      <c r="J318" s="12">
        <v>30.94</v>
      </c>
      <c r="K318" s="12">
        <v>-69.53</v>
      </c>
      <c r="L318" s="12">
        <v>78.67</v>
      </c>
      <c r="M318" s="12">
        <v>77.349999999999994</v>
      </c>
      <c r="N318" s="12">
        <v>78.8</v>
      </c>
      <c r="O318" s="12">
        <v>0.97</v>
      </c>
      <c r="P318" s="12">
        <v>5270</v>
      </c>
      <c r="Q318" s="12">
        <v>79.61</v>
      </c>
      <c r="R318" s="12">
        <v>0.9</v>
      </c>
      <c r="S318" s="12">
        <v>5673</v>
      </c>
      <c r="T318" s="12">
        <v>1104675</v>
      </c>
      <c r="U318" s="12">
        <v>180108</v>
      </c>
      <c r="V318" s="12">
        <v>878.2</v>
      </c>
      <c r="W318" s="12">
        <v>0</v>
      </c>
      <c r="X318" s="12">
        <v>7.67</v>
      </c>
      <c r="Y318" s="12">
        <v>0</v>
      </c>
      <c r="Z318" s="12">
        <v>0</v>
      </c>
      <c r="AA318" s="12">
        <f t="shared" si="4"/>
        <v>0</v>
      </c>
    </row>
    <row r="319" spans="1:27" x14ac:dyDescent="0.35">
      <c r="A319" s="11" t="s">
        <v>67</v>
      </c>
      <c r="B319" s="12">
        <v>460.62</v>
      </c>
      <c r="C319" s="12">
        <v>100048</v>
      </c>
      <c r="D319" s="12">
        <v>186838</v>
      </c>
      <c r="E319" s="12">
        <v>286887</v>
      </c>
      <c r="F319" s="12">
        <v>1225.4000000000001</v>
      </c>
      <c r="G319" s="12">
        <v>5104326</v>
      </c>
      <c r="H319" s="12">
        <v>1.8140000000000001</v>
      </c>
      <c r="I319" s="12">
        <v>6552656</v>
      </c>
      <c r="J319" s="12">
        <v>30.95</v>
      </c>
      <c r="K319" s="12">
        <v>-69.5</v>
      </c>
      <c r="L319" s="12">
        <v>78.680000000000007</v>
      </c>
      <c r="M319" s="12">
        <v>77.260000000000005</v>
      </c>
      <c r="N319" s="12">
        <v>78.819999999999993</v>
      </c>
      <c r="O319" s="12">
        <v>0.96</v>
      </c>
      <c r="P319" s="12">
        <v>5281</v>
      </c>
      <c r="Q319" s="12">
        <v>79.62</v>
      </c>
      <c r="R319" s="12">
        <v>0.9</v>
      </c>
      <c r="S319" s="12">
        <v>5683</v>
      </c>
      <c r="T319" s="12">
        <v>1107855</v>
      </c>
      <c r="U319" s="12">
        <v>180165</v>
      </c>
      <c r="V319" s="12">
        <v>878.4</v>
      </c>
      <c r="W319" s="12">
        <v>0</v>
      </c>
      <c r="X319" s="12">
        <v>7.68</v>
      </c>
      <c r="Y319" s="12">
        <v>0</v>
      </c>
      <c r="Z319" s="12">
        <v>0</v>
      </c>
      <c r="AA319" s="12">
        <f t="shared" si="4"/>
        <v>0</v>
      </c>
    </row>
    <row r="320" spans="1:27" x14ac:dyDescent="0.35">
      <c r="B320" s="12">
        <v>462</v>
      </c>
      <c r="C320" s="12">
        <v>100048</v>
      </c>
      <c r="D320" s="12">
        <v>185485</v>
      </c>
      <c r="E320" s="12">
        <v>285534</v>
      </c>
      <c r="F320" s="12">
        <v>980.4</v>
      </c>
      <c r="G320" s="12">
        <v>4066728</v>
      </c>
      <c r="H320" s="12">
        <v>1.452</v>
      </c>
      <c r="I320" s="12">
        <v>6552777</v>
      </c>
      <c r="J320" s="12">
        <v>30.96</v>
      </c>
      <c r="K320" s="12">
        <v>-69.430000000000007</v>
      </c>
      <c r="L320" s="12">
        <v>78.73</v>
      </c>
      <c r="M320" s="12">
        <v>77.069999999999993</v>
      </c>
      <c r="N320" s="12">
        <v>78.86</v>
      </c>
      <c r="O320" s="12">
        <v>0.94</v>
      </c>
      <c r="P320" s="12">
        <v>5300</v>
      </c>
      <c r="Q320" s="12">
        <v>79.66</v>
      </c>
      <c r="R320" s="12">
        <v>0.88</v>
      </c>
      <c r="S320" s="12">
        <v>5703</v>
      </c>
      <c r="T320" s="12">
        <v>1114955</v>
      </c>
      <c r="U320" s="12">
        <v>180291</v>
      </c>
      <c r="V320" s="12">
        <v>878.8</v>
      </c>
      <c r="W320" s="12">
        <v>0</v>
      </c>
      <c r="X320" s="12">
        <v>7.71</v>
      </c>
      <c r="Y320" s="12">
        <v>0</v>
      </c>
      <c r="Z320" s="12">
        <v>0</v>
      </c>
      <c r="AA320" s="12">
        <f t="shared" si="4"/>
        <v>0</v>
      </c>
    </row>
    <row r="321" spans="2:27" x14ac:dyDescent="0.35">
      <c r="B321" s="12">
        <v>464</v>
      </c>
      <c r="C321" s="12">
        <v>100048</v>
      </c>
      <c r="D321" s="12">
        <v>183525</v>
      </c>
      <c r="E321" s="12">
        <v>283573</v>
      </c>
      <c r="F321" s="12">
        <v>980.4</v>
      </c>
      <c r="G321" s="12">
        <v>4066728</v>
      </c>
      <c r="H321" s="12">
        <v>1.462</v>
      </c>
      <c r="I321" s="12">
        <v>6552950</v>
      </c>
      <c r="J321" s="12">
        <v>30.98</v>
      </c>
      <c r="K321" s="12">
        <v>-69.319999999999993</v>
      </c>
      <c r="L321" s="12">
        <v>78.790000000000006</v>
      </c>
      <c r="M321" s="12">
        <v>76.8</v>
      </c>
      <c r="N321" s="12">
        <v>78.930000000000007</v>
      </c>
      <c r="O321" s="12">
        <v>0.92</v>
      </c>
      <c r="P321" s="12">
        <v>5328</v>
      </c>
      <c r="Q321" s="12">
        <v>79.709999999999994</v>
      </c>
      <c r="R321" s="12">
        <v>0.85</v>
      </c>
      <c r="S321" s="12">
        <v>5730</v>
      </c>
      <c r="T321" s="12">
        <v>1125289</v>
      </c>
      <c r="U321" s="12">
        <v>180469</v>
      </c>
      <c r="V321" s="12">
        <v>879.4</v>
      </c>
      <c r="W321" s="12">
        <v>0</v>
      </c>
      <c r="X321" s="12">
        <v>7.74</v>
      </c>
      <c r="Y321" s="12">
        <v>0</v>
      </c>
      <c r="Z321" s="12">
        <v>0</v>
      </c>
      <c r="AA321" s="12">
        <f t="shared" si="4"/>
        <v>0</v>
      </c>
    </row>
    <row r="322" spans="2:27" x14ac:dyDescent="0.35">
      <c r="B322" s="12">
        <v>466</v>
      </c>
      <c r="C322" s="12">
        <v>100048</v>
      </c>
      <c r="D322" s="12">
        <v>181564</v>
      </c>
      <c r="E322" s="12">
        <v>281612</v>
      </c>
      <c r="F322" s="12">
        <v>980.4</v>
      </c>
      <c r="G322" s="12">
        <v>4066728</v>
      </c>
      <c r="H322" s="12">
        <v>1.4730000000000001</v>
      </c>
      <c r="I322" s="12">
        <v>6553119</v>
      </c>
      <c r="J322" s="12">
        <v>31</v>
      </c>
      <c r="K322" s="12">
        <v>-69.209999999999994</v>
      </c>
      <c r="L322" s="12">
        <v>78.849999999999994</v>
      </c>
      <c r="M322" s="12">
        <v>76.52</v>
      </c>
      <c r="N322" s="12">
        <v>78.989999999999995</v>
      </c>
      <c r="O322" s="12">
        <v>0.89</v>
      </c>
      <c r="P322" s="12">
        <v>5356</v>
      </c>
      <c r="Q322" s="12">
        <v>79.77</v>
      </c>
      <c r="R322" s="12">
        <v>0.83</v>
      </c>
      <c r="S322" s="12">
        <v>5758</v>
      </c>
      <c r="T322" s="12">
        <v>1135677</v>
      </c>
      <c r="U322" s="12">
        <v>180644</v>
      </c>
      <c r="V322" s="12">
        <v>880</v>
      </c>
      <c r="W322" s="12">
        <v>0</v>
      </c>
      <c r="X322" s="12">
        <v>7.78</v>
      </c>
      <c r="Y322" s="12">
        <v>0</v>
      </c>
      <c r="Z322" s="12">
        <v>0</v>
      </c>
      <c r="AA322" s="12">
        <f t="shared" si="4"/>
        <v>0</v>
      </c>
    </row>
    <row r="323" spans="2:27" x14ac:dyDescent="0.35">
      <c r="B323" s="12">
        <v>468</v>
      </c>
      <c r="C323" s="12">
        <v>100048</v>
      </c>
      <c r="D323" s="12">
        <v>179603</v>
      </c>
      <c r="E323" s="12">
        <v>279652</v>
      </c>
      <c r="F323" s="12">
        <v>980.4</v>
      </c>
      <c r="G323" s="12">
        <v>4066728</v>
      </c>
      <c r="H323" s="12">
        <v>1.4830000000000001</v>
      </c>
      <c r="I323" s="12">
        <v>6553284</v>
      </c>
      <c r="J323" s="12">
        <v>31.01</v>
      </c>
      <c r="K323" s="12">
        <v>-69.11</v>
      </c>
      <c r="L323" s="12">
        <v>78.92</v>
      </c>
      <c r="M323" s="12">
        <v>76.25</v>
      </c>
      <c r="N323" s="12">
        <v>79.05</v>
      </c>
      <c r="O323" s="12">
        <v>0.87</v>
      </c>
      <c r="P323" s="12">
        <v>5384</v>
      </c>
      <c r="Q323" s="12">
        <v>79.819999999999993</v>
      </c>
      <c r="R323" s="12">
        <v>0.81</v>
      </c>
      <c r="S323" s="12">
        <v>5786</v>
      </c>
      <c r="T323" s="12">
        <v>1146119</v>
      </c>
      <c r="U323" s="12">
        <v>180815</v>
      </c>
      <c r="V323" s="12">
        <v>880.6</v>
      </c>
      <c r="W323" s="12">
        <v>0</v>
      </c>
      <c r="X323" s="12">
        <v>7.81</v>
      </c>
      <c r="Y323" s="12">
        <v>0</v>
      </c>
      <c r="Z323" s="12">
        <v>0</v>
      </c>
      <c r="AA323" s="12">
        <f t="shared" ref="AA323:AA386" si="5">Y323*P323</f>
        <v>0</v>
      </c>
    </row>
    <row r="324" spans="2:27" x14ac:dyDescent="0.35">
      <c r="B324" s="12">
        <v>470</v>
      </c>
      <c r="C324" s="12">
        <v>100048</v>
      </c>
      <c r="D324" s="12">
        <v>177643</v>
      </c>
      <c r="E324" s="12">
        <v>277691</v>
      </c>
      <c r="F324" s="12">
        <v>980.4</v>
      </c>
      <c r="G324" s="12">
        <v>4066728</v>
      </c>
      <c r="H324" s="12">
        <v>1.4930000000000001</v>
      </c>
      <c r="I324" s="12">
        <v>6553446</v>
      </c>
      <c r="J324" s="12">
        <v>31.03</v>
      </c>
      <c r="K324" s="12">
        <v>-69</v>
      </c>
      <c r="L324" s="12">
        <v>78.98</v>
      </c>
      <c r="M324" s="12">
        <v>75.97</v>
      </c>
      <c r="N324" s="12">
        <v>79.12</v>
      </c>
      <c r="O324" s="12">
        <v>0.85</v>
      </c>
      <c r="P324" s="12">
        <v>5412</v>
      </c>
      <c r="Q324" s="12">
        <v>79.88</v>
      </c>
      <c r="R324" s="12">
        <v>0.79</v>
      </c>
      <c r="S324" s="12">
        <v>5814</v>
      </c>
      <c r="T324" s="12">
        <v>1156615</v>
      </c>
      <c r="U324" s="12">
        <v>180983</v>
      </c>
      <c r="V324" s="12">
        <v>881.1</v>
      </c>
      <c r="W324" s="12">
        <v>0</v>
      </c>
      <c r="X324" s="12">
        <v>7.85</v>
      </c>
      <c r="Y324" s="12">
        <v>0</v>
      </c>
      <c r="Z324" s="12">
        <v>0</v>
      </c>
      <c r="AA324" s="12">
        <f t="shared" si="5"/>
        <v>0</v>
      </c>
    </row>
    <row r="325" spans="2:27" x14ac:dyDescent="0.35">
      <c r="B325" s="12">
        <v>472</v>
      </c>
      <c r="C325" s="12">
        <v>100048</v>
      </c>
      <c r="D325" s="12">
        <v>175682</v>
      </c>
      <c r="E325" s="12">
        <v>275730</v>
      </c>
      <c r="F325" s="12">
        <v>980.4</v>
      </c>
      <c r="G325" s="12">
        <v>4066728</v>
      </c>
      <c r="H325" s="12">
        <v>1.504</v>
      </c>
      <c r="I325" s="12">
        <v>6553606</v>
      </c>
      <c r="J325" s="12">
        <v>31.05</v>
      </c>
      <c r="K325" s="12">
        <v>-68.89</v>
      </c>
      <c r="L325" s="12">
        <v>79.05</v>
      </c>
      <c r="M325" s="12">
        <v>75.69</v>
      </c>
      <c r="N325" s="12">
        <v>79.180000000000007</v>
      </c>
      <c r="O325" s="12">
        <v>0.84</v>
      </c>
      <c r="P325" s="12">
        <v>5440</v>
      </c>
      <c r="Q325" s="12">
        <v>79.94</v>
      </c>
      <c r="R325" s="12">
        <v>0.78</v>
      </c>
      <c r="S325" s="12">
        <v>5843</v>
      </c>
      <c r="T325" s="12">
        <v>1167166</v>
      </c>
      <c r="U325" s="12">
        <v>181149</v>
      </c>
      <c r="V325" s="12">
        <v>881.7</v>
      </c>
      <c r="W325" s="12">
        <v>0</v>
      </c>
      <c r="X325" s="12">
        <v>7.89</v>
      </c>
      <c r="Y325" s="12">
        <v>0</v>
      </c>
      <c r="Z325" s="12">
        <v>0</v>
      </c>
      <c r="AA325" s="12">
        <f t="shared" si="5"/>
        <v>0</v>
      </c>
    </row>
    <row r="326" spans="2:27" x14ac:dyDescent="0.35">
      <c r="B326" s="12">
        <v>474</v>
      </c>
      <c r="C326" s="12">
        <v>100048</v>
      </c>
      <c r="D326" s="12">
        <v>173721</v>
      </c>
      <c r="E326" s="12">
        <v>273770</v>
      </c>
      <c r="F326" s="12">
        <v>980.4</v>
      </c>
      <c r="G326" s="12">
        <v>4066728</v>
      </c>
      <c r="H326" s="12">
        <v>1.5149999999999999</v>
      </c>
      <c r="I326" s="12">
        <v>6553764</v>
      </c>
      <c r="J326" s="12">
        <v>31.07</v>
      </c>
      <c r="K326" s="12">
        <v>-68.78</v>
      </c>
      <c r="L326" s="12">
        <v>79.11</v>
      </c>
      <c r="M326" s="12">
        <v>75.42</v>
      </c>
      <c r="N326" s="12">
        <v>79.25</v>
      </c>
      <c r="O326" s="12">
        <v>0.83</v>
      </c>
      <c r="P326" s="12">
        <v>5469</v>
      </c>
      <c r="Q326" s="12">
        <v>79.989999999999995</v>
      </c>
      <c r="R326" s="12">
        <v>0.77</v>
      </c>
      <c r="S326" s="12">
        <v>5871</v>
      </c>
      <c r="T326" s="12">
        <v>1177772</v>
      </c>
      <c r="U326" s="12">
        <v>181313</v>
      </c>
      <c r="V326" s="12">
        <v>882.3</v>
      </c>
      <c r="W326" s="12">
        <v>0</v>
      </c>
      <c r="X326" s="12">
        <v>7.92</v>
      </c>
      <c r="Y326" s="12">
        <v>0</v>
      </c>
      <c r="Z326" s="12">
        <v>0</v>
      </c>
      <c r="AA326" s="12">
        <f t="shared" si="5"/>
        <v>0</v>
      </c>
    </row>
    <row r="327" spans="2:27" x14ac:dyDescent="0.35">
      <c r="B327" s="12">
        <v>476</v>
      </c>
      <c r="C327" s="12">
        <v>100048</v>
      </c>
      <c r="D327" s="12">
        <v>171760</v>
      </c>
      <c r="E327" s="12">
        <v>271809</v>
      </c>
      <c r="F327" s="12">
        <v>980.4</v>
      </c>
      <c r="G327" s="12">
        <v>4066728</v>
      </c>
      <c r="H327" s="12">
        <v>1.526</v>
      </c>
      <c r="I327" s="12">
        <v>6553922</v>
      </c>
      <c r="J327" s="12">
        <v>31.08</v>
      </c>
      <c r="K327" s="12">
        <v>-68.67</v>
      </c>
      <c r="L327" s="12">
        <v>79.180000000000007</v>
      </c>
      <c r="M327" s="12">
        <v>75.14</v>
      </c>
      <c r="N327" s="12">
        <v>79.31</v>
      </c>
      <c r="O327" s="12">
        <v>0.82</v>
      </c>
      <c r="P327" s="12">
        <v>5497</v>
      </c>
      <c r="Q327" s="12">
        <v>80.05</v>
      </c>
      <c r="R327" s="12">
        <v>0.76</v>
      </c>
      <c r="S327" s="12">
        <v>5900</v>
      </c>
      <c r="T327" s="12">
        <v>1188434</v>
      </c>
      <c r="U327" s="12">
        <v>181476</v>
      </c>
      <c r="V327" s="12">
        <v>882.8</v>
      </c>
      <c r="W327" s="12">
        <v>0</v>
      </c>
      <c r="X327" s="12">
        <v>7.96</v>
      </c>
      <c r="Y327" s="12">
        <v>0</v>
      </c>
      <c r="Z327" s="12">
        <v>0</v>
      </c>
      <c r="AA327" s="12">
        <f t="shared" si="5"/>
        <v>0</v>
      </c>
    </row>
    <row r="328" spans="2:27" x14ac:dyDescent="0.35">
      <c r="B328" s="12">
        <v>478</v>
      </c>
      <c r="C328" s="12">
        <v>100048</v>
      </c>
      <c r="D328" s="12">
        <v>169800</v>
      </c>
      <c r="E328" s="12">
        <v>269848</v>
      </c>
      <c r="F328" s="12">
        <v>980.4</v>
      </c>
      <c r="G328" s="12">
        <v>4066728</v>
      </c>
      <c r="H328" s="12">
        <v>1.5369999999999999</v>
      </c>
      <c r="I328" s="12">
        <v>6554078</v>
      </c>
      <c r="J328" s="12">
        <v>31.1</v>
      </c>
      <c r="K328" s="12">
        <v>-68.56</v>
      </c>
      <c r="L328" s="12">
        <v>79.239999999999995</v>
      </c>
      <c r="M328" s="12">
        <v>74.87</v>
      </c>
      <c r="N328" s="12">
        <v>79.38</v>
      </c>
      <c r="O328" s="12">
        <v>0.81</v>
      </c>
      <c r="P328" s="12">
        <v>5526</v>
      </c>
      <c r="Q328" s="12">
        <v>80.11</v>
      </c>
      <c r="R328" s="12">
        <v>0.76</v>
      </c>
      <c r="S328" s="12">
        <v>5929</v>
      </c>
      <c r="T328" s="12">
        <v>1199151</v>
      </c>
      <c r="U328" s="12">
        <v>181639</v>
      </c>
      <c r="V328" s="12">
        <v>883.3</v>
      </c>
      <c r="W328" s="12">
        <v>0</v>
      </c>
      <c r="X328" s="12">
        <v>8</v>
      </c>
      <c r="Y328" s="12">
        <v>0</v>
      </c>
      <c r="Z328" s="12">
        <v>0</v>
      </c>
      <c r="AA328" s="12">
        <f t="shared" si="5"/>
        <v>0</v>
      </c>
    </row>
    <row r="329" spans="2:27" x14ac:dyDescent="0.35">
      <c r="B329" s="12">
        <v>480</v>
      </c>
      <c r="C329" s="12">
        <v>100048</v>
      </c>
      <c r="D329" s="12">
        <v>167839</v>
      </c>
      <c r="E329" s="12">
        <v>267887</v>
      </c>
      <c r="F329" s="12">
        <v>980.4</v>
      </c>
      <c r="G329" s="12">
        <v>4066728</v>
      </c>
      <c r="H329" s="12">
        <v>1.548</v>
      </c>
      <c r="I329" s="12">
        <v>6554235</v>
      </c>
      <c r="J329" s="12">
        <v>31.12</v>
      </c>
      <c r="K329" s="12">
        <v>-68.45</v>
      </c>
      <c r="L329" s="12">
        <v>79.31</v>
      </c>
      <c r="M329" s="12">
        <v>74.59</v>
      </c>
      <c r="N329" s="12">
        <v>79.44</v>
      </c>
      <c r="O329" s="12">
        <v>0.81</v>
      </c>
      <c r="P329" s="12">
        <v>5555</v>
      </c>
      <c r="Q329" s="12">
        <v>80.16</v>
      </c>
      <c r="R329" s="12">
        <v>0.75</v>
      </c>
      <c r="S329" s="12">
        <v>5958</v>
      </c>
      <c r="T329" s="12">
        <v>1209924</v>
      </c>
      <c r="U329" s="12">
        <v>181801</v>
      </c>
      <c r="V329" s="12">
        <v>883.9</v>
      </c>
      <c r="W329" s="12">
        <v>0</v>
      </c>
      <c r="X329" s="12">
        <v>8.0399999999999991</v>
      </c>
      <c r="Y329" s="12">
        <v>0</v>
      </c>
      <c r="Z329" s="12">
        <v>0</v>
      </c>
      <c r="AA329" s="12">
        <f t="shared" si="5"/>
        <v>0</v>
      </c>
    </row>
    <row r="330" spans="2:27" x14ac:dyDescent="0.35">
      <c r="B330" s="12">
        <v>482</v>
      </c>
      <c r="C330" s="12">
        <v>100048</v>
      </c>
      <c r="D330" s="12">
        <v>165878</v>
      </c>
      <c r="E330" s="12">
        <v>265927</v>
      </c>
      <c r="F330" s="12">
        <v>980.4</v>
      </c>
      <c r="G330" s="12">
        <v>4066728</v>
      </c>
      <c r="H330" s="12">
        <v>1.5589999999999999</v>
      </c>
      <c r="I330" s="12">
        <v>6554392</v>
      </c>
      <c r="J330" s="12">
        <v>31.14</v>
      </c>
      <c r="K330" s="12">
        <v>-68.34</v>
      </c>
      <c r="L330" s="12">
        <v>79.37</v>
      </c>
      <c r="M330" s="12">
        <v>74.78</v>
      </c>
      <c r="N330" s="12">
        <v>79.510000000000005</v>
      </c>
      <c r="O330" s="12">
        <v>0.81</v>
      </c>
      <c r="P330" s="12">
        <v>5584</v>
      </c>
      <c r="Q330" s="12">
        <v>80.22</v>
      </c>
      <c r="R330" s="12">
        <v>0.75</v>
      </c>
      <c r="S330" s="12">
        <v>5987</v>
      </c>
      <c r="T330" s="12">
        <v>1220753</v>
      </c>
      <c r="U330" s="12">
        <v>181965</v>
      </c>
      <c r="V330" s="12">
        <v>884.4</v>
      </c>
      <c r="W330" s="12">
        <v>0</v>
      </c>
      <c r="X330" s="12">
        <v>8.07</v>
      </c>
      <c r="Y330" s="12">
        <v>0</v>
      </c>
      <c r="Z330" s="12">
        <v>0</v>
      </c>
      <c r="AA330" s="12">
        <f t="shared" si="5"/>
        <v>0</v>
      </c>
    </row>
    <row r="331" spans="2:27" x14ac:dyDescent="0.35">
      <c r="B331" s="12">
        <v>484</v>
      </c>
      <c r="C331" s="12">
        <v>100048</v>
      </c>
      <c r="D331" s="12">
        <v>163918</v>
      </c>
      <c r="E331" s="12">
        <v>263966</v>
      </c>
      <c r="F331" s="12">
        <v>980.4</v>
      </c>
      <c r="G331" s="12">
        <v>4066728</v>
      </c>
      <c r="H331" s="12">
        <v>1.571</v>
      </c>
      <c r="I331" s="12">
        <v>6554550</v>
      </c>
      <c r="J331" s="12">
        <v>31.16</v>
      </c>
      <c r="K331" s="12">
        <v>-68.22</v>
      </c>
      <c r="L331" s="12">
        <v>79.44</v>
      </c>
      <c r="M331" s="12">
        <v>74.98</v>
      </c>
      <c r="N331" s="12">
        <v>79.58</v>
      </c>
      <c r="O331" s="12">
        <v>0.81</v>
      </c>
      <c r="P331" s="12">
        <v>5614</v>
      </c>
      <c r="Q331" s="12">
        <v>80.28</v>
      </c>
      <c r="R331" s="12">
        <v>0.76</v>
      </c>
      <c r="S331" s="12">
        <v>6017</v>
      </c>
      <c r="T331" s="12">
        <v>1231639</v>
      </c>
      <c r="U331" s="12">
        <v>182129</v>
      </c>
      <c r="V331" s="12">
        <v>884.9</v>
      </c>
      <c r="W331" s="12">
        <v>0</v>
      </c>
      <c r="X331" s="12">
        <v>8.11</v>
      </c>
      <c r="Y331" s="12">
        <v>0</v>
      </c>
      <c r="Z331" s="12">
        <v>0</v>
      </c>
      <c r="AA331" s="12">
        <f t="shared" si="5"/>
        <v>0</v>
      </c>
    </row>
    <row r="332" spans="2:27" x14ac:dyDescent="0.35">
      <c r="B332" s="12">
        <v>486</v>
      </c>
      <c r="C332" s="12">
        <v>100048</v>
      </c>
      <c r="D332" s="12">
        <v>161957</v>
      </c>
      <c r="E332" s="12">
        <v>262005</v>
      </c>
      <c r="F332" s="12">
        <v>980.4</v>
      </c>
      <c r="G332" s="12">
        <v>4066728</v>
      </c>
      <c r="H332" s="12">
        <v>1.583</v>
      </c>
      <c r="I332" s="12">
        <v>6554709</v>
      </c>
      <c r="J332" s="12">
        <v>31.17</v>
      </c>
      <c r="K332" s="12">
        <v>-68.11</v>
      </c>
      <c r="L332" s="12">
        <v>79.510000000000005</v>
      </c>
      <c r="M332" s="12">
        <v>75.17</v>
      </c>
      <c r="N332" s="12">
        <v>79.64</v>
      </c>
      <c r="O332" s="12">
        <v>0.81</v>
      </c>
      <c r="P332" s="12">
        <v>5644</v>
      </c>
      <c r="Q332" s="12">
        <v>80.34</v>
      </c>
      <c r="R332" s="12">
        <v>0.76</v>
      </c>
      <c r="S332" s="12">
        <v>6046</v>
      </c>
      <c r="T332" s="12">
        <v>1242583</v>
      </c>
      <c r="U332" s="12">
        <v>182294</v>
      </c>
      <c r="V332" s="12">
        <v>885.5</v>
      </c>
      <c r="W332" s="12">
        <v>0</v>
      </c>
      <c r="X332" s="12">
        <v>8.15</v>
      </c>
      <c r="Y332" s="12">
        <v>0</v>
      </c>
      <c r="Z332" s="12">
        <v>0</v>
      </c>
      <c r="AA332" s="12">
        <f t="shared" si="5"/>
        <v>0</v>
      </c>
    </row>
    <row r="333" spans="2:27" x14ac:dyDescent="0.35">
      <c r="B333" s="12">
        <v>488</v>
      </c>
      <c r="C333" s="12">
        <v>100048</v>
      </c>
      <c r="D333" s="12">
        <v>159996</v>
      </c>
      <c r="E333" s="12">
        <v>260045</v>
      </c>
      <c r="F333" s="12">
        <v>980.4</v>
      </c>
      <c r="G333" s="12">
        <v>4066728</v>
      </c>
      <c r="H333" s="12">
        <v>1.595</v>
      </c>
      <c r="I333" s="12">
        <v>6554870</v>
      </c>
      <c r="J333" s="12">
        <v>31.19</v>
      </c>
      <c r="K333" s="12">
        <v>-68</v>
      </c>
      <c r="L333" s="12">
        <v>79.569999999999993</v>
      </c>
      <c r="M333" s="12">
        <v>75.37</v>
      </c>
      <c r="N333" s="12">
        <v>79.709999999999994</v>
      </c>
      <c r="O333" s="12">
        <v>0.81</v>
      </c>
      <c r="P333" s="12">
        <v>5674</v>
      </c>
      <c r="Q333" s="12">
        <v>80.400000000000006</v>
      </c>
      <c r="R333" s="12">
        <v>0.76</v>
      </c>
      <c r="S333" s="12">
        <v>6076</v>
      </c>
      <c r="T333" s="12">
        <v>1253584</v>
      </c>
      <c r="U333" s="12">
        <v>182460</v>
      </c>
      <c r="V333" s="12">
        <v>886</v>
      </c>
      <c r="W333" s="12">
        <v>0</v>
      </c>
      <c r="X333" s="12">
        <v>8.19</v>
      </c>
      <c r="Y333" s="12">
        <v>0</v>
      </c>
      <c r="Z333" s="12">
        <v>0</v>
      </c>
      <c r="AA333" s="12">
        <f t="shared" si="5"/>
        <v>0</v>
      </c>
    </row>
    <row r="334" spans="2:27" x14ac:dyDescent="0.35">
      <c r="B334" s="12">
        <v>490</v>
      </c>
      <c r="C334" s="12">
        <v>100048</v>
      </c>
      <c r="D334" s="12">
        <v>158035</v>
      </c>
      <c r="E334" s="12">
        <v>258084</v>
      </c>
      <c r="F334" s="12">
        <v>980.4</v>
      </c>
      <c r="G334" s="12">
        <v>4066728</v>
      </c>
      <c r="H334" s="12">
        <v>1.607</v>
      </c>
      <c r="I334" s="12">
        <v>6555031</v>
      </c>
      <c r="J334" s="12">
        <v>31.21</v>
      </c>
      <c r="K334" s="12">
        <v>-67.88</v>
      </c>
      <c r="L334" s="12">
        <v>79.64</v>
      </c>
      <c r="M334" s="12">
        <v>75.56</v>
      </c>
      <c r="N334" s="12">
        <v>79.78</v>
      </c>
      <c r="O334" s="12">
        <v>0.81</v>
      </c>
      <c r="P334" s="12">
        <v>5704</v>
      </c>
      <c r="Q334" s="12">
        <v>80.459999999999994</v>
      </c>
      <c r="R334" s="12">
        <v>0.76</v>
      </c>
      <c r="S334" s="12">
        <v>6107</v>
      </c>
      <c r="T334" s="12">
        <v>1264644</v>
      </c>
      <c r="U334" s="12">
        <v>182627</v>
      </c>
      <c r="V334" s="12">
        <v>886.6</v>
      </c>
      <c r="W334" s="12">
        <v>0</v>
      </c>
      <c r="X334" s="12">
        <v>8.23</v>
      </c>
      <c r="Y334" s="12">
        <v>0</v>
      </c>
      <c r="Z334" s="12">
        <v>0</v>
      </c>
      <c r="AA334" s="12">
        <f t="shared" si="5"/>
        <v>0</v>
      </c>
    </row>
    <row r="335" spans="2:27" x14ac:dyDescent="0.35">
      <c r="B335" s="12">
        <v>492</v>
      </c>
      <c r="C335" s="12">
        <v>100048</v>
      </c>
      <c r="D335" s="12">
        <v>156075</v>
      </c>
      <c r="E335" s="12">
        <v>256123</v>
      </c>
      <c r="F335" s="12">
        <v>980.4</v>
      </c>
      <c r="G335" s="12">
        <v>4066728</v>
      </c>
      <c r="H335" s="12">
        <v>1.619</v>
      </c>
      <c r="I335" s="12">
        <v>6555194</v>
      </c>
      <c r="J335" s="12">
        <v>31.23</v>
      </c>
      <c r="K335" s="12">
        <v>-67.77</v>
      </c>
      <c r="L335" s="12">
        <v>79.709999999999994</v>
      </c>
      <c r="M335" s="12">
        <v>75.760000000000005</v>
      </c>
      <c r="N335" s="12">
        <v>79.84</v>
      </c>
      <c r="O335" s="12">
        <v>0.82</v>
      </c>
      <c r="P335" s="12">
        <v>5734</v>
      </c>
      <c r="Q335" s="12">
        <v>80.52</v>
      </c>
      <c r="R335" s="12">
        <v>0.76</v>
      </c>
      <c r="S335" s="12">
        <v>6137</v>
      </c>
      <c r="T335" s="12">
        <v>1275762</v>
      </c>
      <c r="U335" s="12">
        <v>182795</v>
      </c>
      <c r="V335" s="12">
        <v>887.1</v>
      </c>
      <c r="W335" s="12">
        <v>0</v>
      </c>
      <c r="X335" s="12">
        <v>8.27</v>
      </c>
      <c r="Y335" s="12">
        <v>0</v>
      </c>
      <c r="Z335" s="12">
        <v>0</v>
      </c>
      <c r="AA335" s="12">
        <f t="shared" si="5"/>
        <v>0</v>
      </c>
    </row>
    <row r="336" spans="2:27" x14ac:dyDescent="0.35">
      <c r="B336" s="12">
        <v>494</v>
      </c>
      <c r="C336" s="12">
        <v>100048</v>
      </c>
      <c r="D336" s="12">
        <v>154114</v>
      </c>
      <c r="E336" s="12">
        <v>254162</v>
      </c>
      <c r="F336" s="12">
        <v>980.4</v>
      </c>
      <c r="G336" s="12">
        <v>4066728</v>
      </c>
      <c r="H336" s="12">
        <v>1.6319999999999999</v>
      </c>
      <c r="I336" s="12">
        <v>6555358</v>
      </c>
      <c r="J336" s="12">
        <v>31.24</v>
      </c>
      <c r="K336" s="12">
        <v>-67.650000000000006</v>
      </c>
      <c r="L336" s="12">
        <v>79.78</v>
      </c>
      <c r="M336" s="12">
        <v>75.95</v>
      </c>
      <c r="N336" s="12">
        <v>79.91</v>
      </c>
      <c r="O336" s="12">
        <v>0.82</v>
      </c>
      <c r="P336" s="12">
        <v>5765</v>
      </c>
      <c r="Q336" s="12">
        <v>80.58</v>
      </c>
      <c r="R336" s="12">
        <v>0.77</v>
      </c>
      <c r="S336" s="12">
        <v>6168</v>
      </c>
      <c r="T336" s="12">
        <v>1286939</v>
      </c>
      <c r="U336" s="12">
        <v>182966</v>
      </c>
      <c r="V336" s="12">
        <v>887.6</v>
      </c>
      <c r="W336" s="12">
        <v>0</v>
      </c>
      <c r="X336" s="12">
        <v>8.31</v>
      </c>
      <c r="Y336" s="12">
        <v>0</v>
      </c>
      <c r="Z336" s="12">
        <v>0</v>
      </c>
      <c r="AA336" s="12">
        <f t="shared" si="5"/>
        <v>0</v>
      </c>
    </row>
    <row r="337" spans="2:27" x14ac:dyDescent="0.35">
      <c r="B337" s="12">
        <v>496</v>
      </c>
      <c r="C337" s="12">
        <v>100048</v>
      </c>
      <c r="D337" s="12">
        <v>152153</v>
      </c>
      <c r="E337" s="12">
        <v>252202</v>
      </c>
      <c r="F337" s="12">
        <v>980.4</v>
      </c>
      <c r="G337" s="12">
        <v>4066728</v>
      </c>
      <c r="H337" s="12">
        <v>1.6439999999999999</v>
      </c>
      <c r="I337" s="12">
        <v>6555524</v>
      </c>
      <c r="J337" s="12">
        <v>31.26</v>
      </c>
      <c r="K337" s="12">
        <v>-67.53</v>
      </c>
      <c r="L337" s="12">
        <v>79.84</v>
      </c>
      <c r="M337" s="12">
        <v>76.14</v>
      </c>
      <c r="N337" s="12">
        <v>79.98</v>
      </c>
      <c r="O337" s="12">
        <v>0.82</v>
      </c>
      <c r="P337" s="12">
        <v>5796</v>
      </c>
      <c r="Q337" s="12">
        <v>80.64</v>
      </c>
      <c r="R337" s="12">
        <v>0.77</v>
      </c>
      <c r="S337" s="12">
        <v>6199</v>
      </c>
      <c r="T337" s="12">
        <v>1298177</v>
      </c>
      <c r="U337" s="12">
        <v>183137</v>
      </c>
      <c r="V337" s="12">
        <v>888.2</v>
      </c>
      <c r="W337" s="12">
        <v>0</v>
      </c>
      <c r="X337" s="12">
        <v>8.35</v>
      </c>
      <c r="Y337" s="12">
        <v>0</v>
      </c>
      <c r="Z337" s="12">
        <v>0</v>
      </c>
      <c r="AA337" s="12">
        <f t="shared" si="5"/>
        <v>0</v>
      </c>
    </row>
    <row r="338" spans="2:27" x14ac:dyDescent="0.35">
      <c r="B338" s="12">
        <v>498</v>
      </c>
      <c r="C338" s="12">
        <v>100048</v>
      </c>
      <c r="D338" s="12">
        <v>150193</v>
      </c>
      <c r="E338" s="12">
        <v>250241</v>
      </c>
      <c r="F338" s="12">
        <v>980.4</v>
      </c>
      <c r="G338" s="12">
        <v>4066728</v>
      </c>
      <c r="H338" s="12">
        <v>1.657</v>
      </c>
      <c r="I338" s="12">
        <v>6555691</v>
      </c>
      <c r="J338" s="12">
        <v>31.28</v>
      </c>
      <c r="K338" s="12">
        <v>-67.42</v>
      </c>
      <c r="L338" s="12">
        <v>79.91</v>
      </c>
      <c r="M338" s="12">
        <v>76.34</v>
      </c>
      <c r="N338" s="12">
        <v>80.05</v>
      </c>
      <c r="O338" s="12">
        <v>0.83</v>
      </c>
      <c r="P338" s="12">
        <v>5827</v>
      </c>
      <c r="Q338" s="12">
        <v>80.7</v>
      </c>
      <c r="R338" s="12">
        <v>0.78</v>
      </c>
      <c r="S338" s="12">
        <v>6230</v>
      </c>
      <c r="T338" s="12">
        <v>1309474</v>
      </c>
      <c r="U338" s="12">
        <v>183311</v>
      </c>
      <c r="V338" s="12">
        <v>888.7</v>
      </c>
      <c r="W338" s="12">
        <v>0</v>
      </c>
      <c r="X338" s="12">
        <v>8.39</v>
      </c>
      <c r="Y338" s="12">
        <v>0</v>
      </c>
      <c r="Z338" s="12">
        <v>0</v>
      </c>
      <c r="AA338" s="12">
        <f t="shared" si="5"/>
        <v>0</v>
      </c>
    </row>
    <row r="339" spans="2:27" x14ac:dyDescent="0.35">
      <c r="B339" s="12">
        <v>500</v>
      </c>
      <c r="C339" s="12">
        <v>100048</v>
      </c>
      <c r="D339" s="12">
        <v>150193</v>
      </c>
      <c r="E339" s="12">
        <v>250241</v>
      </c>
      <c r="F339" s="12">
        <v>728.5</v>
      </c>
      <c r="G339" s="12">
        <v>3050636</v>
      </c>
      <c r="H339" s="12">
        <v>1.2430000000000001</v>
      </c>
      <c r="I339" s="12">
        <v>6555859</v>
      </c>
      <c r="J339" s="12">
        <v>31.3</v>
      </c>
      <c r="K339" s="12">
        <v>-67.3</v>
      </c>
      <c r="L339" s="12">
        <v>79.98</v>
      </c>
      <c r="M339" s="12">
        <v>76.53</v>
      </c>
      <c r="N339" s="12">
        <v>80.12</v>
      </c>
      <c r="O339" s="12">
        <v>0.82</v>
      </c>
      <c r="P339" s="12">
        <v>5852</v>
      </c>
      <c r="Q339" s="12">
        <v>80.760000000000005</v>
      </c>
      <c r="R339" s="12">
        <v>0.77</v>
      </c>
      <c r="S339" s="12">
        <v>6255</v>
      </c>
      <c r="T339" s="12">
        <v>1320826</v>
      </c>
      <c r="U339" s="12">
        <v>183485</v>
      </c>
      <c r="V339" s="12">
        <v>889.3</v>
      </c>
      <c r="W339" s="12">
        <v>0</v>
      </c>
      <c r="X339" s="12">
        <v>8.42</v>
      </c>
      <c r="Y339" s="12">
        <v>0</v>
      </c>
      <c r="Z339" s="12">
        <v>0</v>
      </c>
      <c r="AA339" s="12">
        <f t="shared" si="5"/>
        <v>0</v>
      </c>
    </row>
    <row r="340" spans="2:27" x14ac:dyDescent="0.35">
      <c r="B340" s="12">
        <v>502</v>
      </c>
      <c r="C340" s="12">
        <v>100048</v>
      </c>
      <c r="D340" s="12">
        <v>148736</v>
      </c>
      <c r="E340" s="12">
        <v>248784</v>
      </c>
      <c r="F340" s="12">
        <v>728.5</v>
      </c>
      <c r="G340" s="12">
        <v>3050636</v>
      </c>
      <c r="H340" s="12">
        <v>1.25</v>
      </c>
      <c r="I340" s="12">
        <v>6556026</v>
      </c>
      <c r="J340" s="12">
        <v>31.31</v>
      </c>
      <c r="K340" s="12">
        <v>-67.180000000000007</v>
      </c>
      <c r="L340" s="12">
        <v>80.05</v>
      </c>
      <c r="M340" s="12">
        <v>76.73</v>
      </c>
      <c r="N340" s="12">
        <v>80.19</v>
      </c>
      <c r="O340" s="12">
        <v>0.81</v>
      </c>
      <c r="P340" s="12">
        <v>5875</v>
      </c>
      <c r="Q340" s="12">
        <v>80.819999999999993</v>
      </c>
      <c r="R340" s="12">
        <v>0.75</v>
      </c>
      <c r="S340" s="12">
        <v>6278</v>
      </c>
      <c r="T340" s="12">
        <v>1332224</v>
      </c>
      <c r="U340" s="12">
        <v>183657</v>
      </c>
      <c r="V340" s="12">
        <v>889.8</v>
      </c>
      <c r="W340" s="12">
        <v>0</v>
      </c>
      <c r="X340" s="12">
        <v>8.4499999999999993</v>
      </c>
      <c r="Y340" s="12">
        <v>0</v>
      </c>
      <c r="Z340" s="12">
        <v>0</v>
      </c>
      <c r="AA340" s="12">
        <f t="shared" si="5"/>
        <v>0</v>
      </c>
    </row>
    <row r="341" spans="2:27" x14ac:dyDescent="0.35">
      <c r="B341" s="12">
        <v>504</v>
      </c>
      <c r="C341" s="12">
        <v>100048</v>
      </c>
      <c r="D341" s="12">
        <v>147278</v>
      </c>
      <c r="E341" s="12">
        <v>247327</v>
      </c>
      <c r="F341" s="12">
        <v>728.5</v>
      </c>
      <c r="G341" s="12">
        <v>3050636</v>
      </c>
      <c r="H341" s="12">
        <v>1.258</v>
      </c>
      <c r="I341" s="12">
        <v>6556190</v>
      </c>
      <c r="J341" s="12">
        <v>31.33</v>
      </c>
      <c r="K341" s="12">
        <v>-67.06</v>
      </c>
      <c r="L341" s="12">
        <v>80.12</v>
      </c>
      <c r="M341" s="12">
        <v>76.92</v>
      </c>
      <c r="N341" s="12">
        <v>80.260000000000005</v>
      </c>
      <c r="O341" s="12">
        <v>0.79</v>
      </c>
      <c r="P341" s="12">
        <v>5899</v>
      </c>
      <c r="Q341" s="12">
        <v>80.89</v>
      </c>
      <c r="R341" s="12">
        <v>0.74</v>
      </c>
      <c r="S341" s="12">
        <v>6302</v>
      </c>
      <c r="T341" s="12">
        <v>1343667</v>
      </c>
      <c r="U341" s="12">
        <v>183827</v>
      </c>
      <c r="V341" s="12">
        <v>890.4</v>
      </c>
      <c r="W341" s="12">
        <v>0</v>
      </c>
      <c r="X341" s="12">
        <v>8.48</v>
      </c>
      <c r="Y341" s="12">
        <v>0</v>
      </c>
      <c r="Z341" s="12">
        <v>0</v>
      </c>
      <c r="AA341" s="12">
        <f t="shared" si="5"/>
        <v>0</v>
      </c>
    </row>
    <row r="342" spans="2:27" x14ac:dyDescent="0.35">
      <c r="B342" s="12">
        <v>506</v>
      </c>
      <c r="C342" s="12">
        <v>100048</v>
      </c>
      <c r="D342" s="12">
        <v>145821</v>
      </c>
      <c r="E342" s="12">
        <v>245870</v>
      </c>
      <c r="F342" s="12">
        <v>728.5</v>
      </c>
      <c r="G342" s="12">
        <v>3050636</v>
      </c>
      <c r="H342" s="12">
        <v>1.2649999999999999</v>
      </c>
      <c r="I342" s="12">
        <v>6556353</v>
      </c>
      <c r="J342" s="12">
        <v>31.35</v>
      </c>
      <c r="K342" s="12">
        <v>-66.94</v>
      </c>
      <c r="L342" s="12">
        <v>80.19</v>
      </c>
      <c r="M342" s="12">
        <v>77.12</v>
      </c>
      <c r="N342" s="12">
        <v>80.33</v>
      </c>
      <c r="O342" s="12">
        <v>0.78</v>
      </c>
      <c r="P342" s="12">
        <v>5923</v>
      </c>
      <c r="Q342" s="12">
        <v>80.95</v>
      </c>
      <c r="R342" s="12">
        <v>0.73</v>
      </c>
      <c r="S342" s="12">
        <v>6326</v>
      </c>
      <c r="T342" s="12">
        <v>1355157</v>
      </c>
      <c r="U342" s="12">
        <v>183996</v>
      </c>
      <c r="V342" s="12">
        <v>890.9</v>
      </c>
      <c r="W342" s="12">
        <v>0</v>
      </c>
      <c r="X342" s="12">
        <v>8.51</v>
      </c>
      <c r="Y342" s="12">
        <v>0</v>
      </c>
      <c r="Z342" s="12">
        <v>0</v>
      </c>
      <c r="AA342" s="12">
        <f t="shared" si="5"/>
        <v>0</v>
      </c>
    </row>
    <row r="343" spans="2:27" x14ac:dyDescent="0.35">
      <c r="B343" s="12">
        <v>508</v>
      </c>
      <c r="C343" s="12">
        <v>100048</v>
      </c>
      <c r="D343" s="12">
        <v>144364</v>
      </c>
      <c r="E343" s="12">
        <v>244413</v>
      </c>
      <c r="F343" s="12">
        <v>728.5</v>
      </c>
      <c r="G343" s="12">
        <v>3050636</v>
      </c>
      <c r="H343" s="12">
        <v>1.2729999999999999</v>
      </c>
      <c r="I343" s="12">
        <v>6556514</v>
      </c>
      <c r="J343" s="12">
        <v>31.37</v>
      </c>
      <c r="K343" s="12">
        <v>-66.819999999999993</v>
      </c>
      <c r="L343" s="12">
        <v>80.260000000000005</v>
      </c>
      <c r="M343" s="12">
        <v>77.31</v>
      </c>
      <c r="N343" s="12">
        <v>80.400000000000006</v>
      </c>
      <c r="O343" s="12">
        <v>0.77</v>
      </c>
      <c r="P343" s="12">
        <v>5947</v>
      </c>
      <c r="Q343" s="12">
        <v>81.02</v>
      </c>
      <c r="R343" s="12">
        <v>0.72</v>
      </c>
      <c r="S343" s="12">
        <v>6350</v>
      </c>
      <c r="T343" s="12">
        <v>1366693</v>
      </c>
      <c r="U343" s="12">
        <v>184162</v>
      </c>
      <c r="V343" s="12">
        <v>891.4</v>
      </c>
      <c r="W343" s="12">
        <v>0</v>
      </c>
      <c r="X343" s="12">
        <v>8.5399999999999991</v>
      </c>
      <c r="Y343" s="12">
        <v>0</v>
      </c>
      <c r="Z343" s="12">
        <v>0</v>
      </c>
      <c r="AA343" s="12">
        <f t="shared" si="5"/>
        <v>0</v>
      </c>
    </row>
    <row r="344" spans="2:27" x14ac:dyDescent="0.35">
      <c r="B344" s="12">
        <v>510</v>
      </c>
      <c r="C344" s="12">
        <v>100048</v>
      </c>
      <c r="D344" s="12">
        <v>142907</v>
      </c>
      <c r="E344" s="12">
        <v>242956</v>
      </c>
      <c r="F344" s="12">
        <v>728.5</v>
      </c>
      <c r="G344" s="12">
        <v>3050636</v>
      </c>
      <c r="H344" s="12">
        <v>1.28</v>
      </c>
      <c r="I344" s="12">
        <v>6556674</v>
      </c>
      <c r="J344" s="12">
        <v>31.38</v>
      </c>
      <c r="K344" s="12">
        <v>-66.7</v>
      </c>
      <c r="L344" s="12">
        <v>80.34</v>
      </c>
      <c r="M344" s="12">
        <v>77.5</v>
      </c>
      <c r="N344" s="12">
        <v>80.47</v>
      </c>
      <c r="O344" s="12">
        <v>0.76</v>
      </c>
      <c r="P344" s="12">
        <v>5971</v>
      </c>
      <c r="Q344" s="12">
        <v>81.08</v>
      </c>
      <c r="R344" s="12">
        <v>0.71</v>
      </c>
      <c r="S344" s="12">
        <v>6374</v>
      </c>
      <c r="T344" s="12">
        <v>1378276</v>
      </c>
      <c r="U344" s="12">
        <v>184328</v>
      </c>
      <c r="V344" s="12">
        <v>891.9</v>
      </c>
      <c r="W344" s="12">
        <v>0</v>
      </c>
      <c r="X344" s="12">
        <v>8.57</v>
      </c>
      <c r="Y344" s="12">
        <v>0</v>
      </c>
      <c r="Z344" s="12">
        <v>0</v>
      </c>
      <c r="AA344" s="12">
        <f t="shared" si="5"/>
        <v>0</v>
      </c>
    </row>
    <row r="345" spans="2:27" x14ac:dyDescent="0.35">
      <c r="B345" s="12">
        <v>512</v>
      </c>
      <c r="C345" s="12">
        <v>100048</v>
      </c>
      <c r="D345" s="12">
        <v>141450</v>
      </c>
      <c r="E345" s="12">
        <v>241499</v>
      </c>
      <c r="F345" s="12">
        <v>728.5</v>
      </c>
      <c r="G345" s="12">
        <v>3050636</v>
      </c>
      <c r="H345" s="12">
        <v>1.288</v>
      </c>
      <c r="I345" s="12">
        <v>6556832</v>
      </c>
      <c r="J345" s="12">
        <v>31.4</v>
      </c>
      <c r="K345" s="12">
        <v>-66.58</v>
      </c>
      <c r="L345" s="12">
        <v>80.41</v>
      </c>
      <c r="M345" s="12">
        <v>77.7</v>
      </c>
      <c r="N345" s="12">
        <v>80.540000000000006</v>
      </c>
      <c r="O345" s="12">
        <v>0.75</v>
      </c>
      <c r="P345" s="12">
        <v>5996</v>
      </c>
      <c r="Q345" s="12">
        <v>81.14</v>
      </c>
      <c r="R345" s="12">
        <v>0.71</v>
      </c>
      <c r="S345" s="12">
        <v>6399</v>
      </c>
      <c r="T345" s="12">
        <v>1389906</v>
      </c>
      <c r="U345" s="12">
        <v>184492</v>
      </c>
      <c r="V345" s="12">
        <v>892.4</v>
      </c>
      <c r="W345" s="12">
        <v>0</v>
      </c>
      <c r="X345" s="12">
        <v>8.6</v>
      </c>
      <c r="Y345" s="12">
        <v>0</v>
      </c>
      <c r="Z345" s="12">
        <v>0</v>
      </c>
      <c r="AA345" s="12">
        <f t="shared" si="5"/>
        <v>0</v>
      </c>
    </row>
    <row r="346" spans="2:27" x14ac:dyDescent="0.35">
      <c r="B346" s="12">
        <v>514</v>
      </c>
      <c r="C346" s="12">
        <v>100048</v>
      </c>
      <c r="D346" s="12">
        <v>139993</v>
      </c>
      <c r="E346" s="12">
        <v>240042</v>
      </c>
      <c r="F346" s="12">
        <v>728.5</v>
      </c>
      <c r="G346" s="12">
        <v>3050636</v>
      </c>
      <c r="H346" s="12">
        <v>1.296</v>
      </c>
      <c r="I346" s="12">
        <v>6556989</v>
      </c>
      <c r="J346" s="12">
        <v>31.42</v>
      </c>
      <c r="K346" s="12">
        <v>-66.459999999999994</v>
      </c>
      <c r="L346" s="12">
        <v>80.48</v>
      </c>
      <c r="M346" s="12">
        <v>77.89</v>
      </c>
      <c r="N346" s="12">
        <v>80.61</v>
      </c>
      <c r="O346" s="12">
        <v>0.74</v>
      </c>
      <c r="P346" s="12">
        <v>6020</v>
      </c>
      <c r="Q346" s="12">
        <v>81.209999999999994</v>
      </c>
      <c r="R346" s="12">
        <v>0.7</v>
      </c>
      <c r="S346" s="12">
        <v>6423</v>
      </c>
      <c r="T346" s="12">
        <v>1401583</v>
      </c>
      <c r="U346" s="12">
        <v>184654</v>
      </c>
      <c r="V346" s="12">
        <v>892.9</v>
      </c>
      <c r="W346" s="12">
        <v>0</v>
      </c>
      <c r="X346" s="12">
        <v>8.6300000000000008</v>
      </c>
      <c r="Y346" s="12">
        <v>0</v>
      </c>
      <c r="Z346" s="12">
        <v>0</v>
      </c>
      <c r="AA346" s="12">
        <f t="shared" si="5"/>
        <v>0</v>
      </c>
    </row>
    <row r="347" spans="2:27" x14ac:dyDescent="0.35">
      <c r="B347" s="12">
        <v>516</v>
      </c>
      <c r="C347" s="12">
        <v>100048</v>
      </c>
      <c r="D347" s="12">
        <v>138536</v>
      </c>
      <c r="E347" s="12">
        <v>238585</v>
      </c>
      <c r="F347" s="12">
        <v>728.5</v>
      </c>
      <c r="G347" s="12">
        <v>3050636</v>
      </c>
      <c r="H347" s="12">
        <v>1.304</v>
      </c>
      <c r="I347" s="12">
        <v>6557144</v>
      </c>
      <c r="J347" s="12">
        <v>31.44</v>
      </c>
      <c r="K347" s="12">
        <v>-66.34</v>
      </c>
      <c r="L347" s="12">
        <v>80.55</v>
      </c>
      <c r="M347" s="12">
        <v>78.09</v>
      </c>
      <c r="N347" s="12">
        <v>80.69</v>
      </c>
      <c r="O347" s="12">
        <v>0.73</v>
      </c>
      <c r="P347" s="12">
        <v>6045</v>
      </c>
      <c r="Q347" s="12">
        <v>81.27</v>
      </c>
      <c r="R347" s="12">
        <v>0.69</v>
      </c>
      <c r="S347" s="12">
        <v>6448</v>
      </c>
      <c r="T347" s="12">
        <v>1413307</v>
      </c>
      <c r="U347" s="12">
        <v>184816</v>
      </c>
      <c r="V347" s="12">
        <v>893.4</v>
      </c>
      <c r="W347" s="12">
        <v>0</v>
      </c>
      <c r="X347" s="12">
        <v>8.66</v>
      </c>
      <c r="Y347" s="12">
        <v>0</v>
      </c>
      <c r="Z347" s="12">
        <v>0</v>
      </c>
      <c r="AA347" s="12">
        <f t="shared" si="5"/>
        <v>0</v>
      </c>
    </row>
    <row r="348" spans="2:27" x14ac:dyDescent="0.35">
      <c r="B348" s="12">
        <v>518</v>
      </c>
      <c r="C348" s="12">
        <v>100048</v>
      </c>
      <c r="D348" s="12">
        <v>137079</v>
      </c>
      <c r="E348" s="12">
        <v>237128</v>
      </c>
      <c r="F348" s="12">
        <v>728.5</v>
      </c>
      <c r="G348" s="12">
        <v>3050636</v>
      </c>
      <c r="H348" s="12">
        <v>1.3120000000000001</v>
      </c>
      <c r="I348" s="12">
        <v>6557299</v>
      </c>
      <c r="J348" s="12">
        <v>31.45</v>
      </c>
      <c r="K348" s="12">
        <v>-66.22</v>
      </c>
      <c r="L348" s="12">
        <v>80.62</v>
      </c>
      <c r="M348" s="12">
        <v>78.28</v>
      </c>
      <c r="N348" s="12">
        <v>80.760000000000005</v>
      </c>
      <c r="O348" s="12">
        <v>0.73</v>
      </c>
      <c r="P348" s="12">
        <v>6070</v>
      </c>
      <c r="Q348" s="12">
        <v>81.34</v>
      </c>
      <c r="R348" s="12">
        <v>0.68</v>
      </c>
      <c r="S348" s="12">
        <v>6473</v>
      </c>
      <c r="T348" s="12">
        <v>1425080</v>
      </c>
      <c r="U348" s="12">
        <v>184976</v>
      </c>
      <c r="V348" s="12">
        <v>893.9</v>
      </c>
      <c r="W348" s="12">
        <v>0</v>
      </c>
      <c r="X348" s="12">
        <v>8.69</v>
      </c>
      <c r="Y348" s="12">
        <v>0</v>
      </c>
      <c r="Z348" s="12">
        <v>0</v>
      </c>
      <c r="AA348" s="12">
        <f t="shared" si="5"/>
        <v>0</v>
      </c>
    </row>
    <row r="349" spans="2:27" x14ac:dyDescent="0.35">
      <c r="B349" s="12">
        <v>520</v>
      </c>
      <c r="C349" s="12">
        <v>100048</v>
      </c>
      <c r="D349" s="12">
        <v>135622</v>
      </c>
      <c r="E349" s="12">
        <v>235671</v>
      </c>
      <c r="F349" s="12">
        <v>728.5</v>
      </c>
      <c r="G349" s="12">
        <v>3050636</v>
      </c>
      <c r="H349" s="12">
        <v>1.32</v>
      </c>
      <c r="I349" s="12">
        <v>6557452</v>
      </c>
      <c r="J349" s="12">
        <v>31.47</v>
      </c>
      <c r="K349" s="12">
        <v>-66.09</v>
      </c>
      <c r="L349" s="12">
        <v>80.7</v>
      </c>
      <c r="M349" s="12">
        <v>78.48</v>
      </c>
      <c r="N349" s="12">
        <v>80.83</v>
      </c>
      <c r="O349" s="12">
        <v>0.72</v>
      </c>
      <c r="P349" s="12">
        <v>6095</v>
      </c>
      <c r="Q349" s="12">
        <v>81.400000000000006</v>
      </c>
      <c r="R349" s="12">
        <v>0.67</v>
      </c>
      <c r="S349" s="12">
        <v>6498</v>
      </c>
      <c r="T349" s="12">
        <v>1436901</v>
      </c>
      <c r="U349" s="12">
        <v>185135</v>
      </c>
      <c r="V349" s="12">
        <v>894.4</v>
      </c>
      <c r="W349" s="12">
        <v>0</v>
      </c>
      <c r="X349" s="12">
        <v>8.73</v>
      </c>
      <c r="Y349" s="12">
        <v>0</v>
      </c>
      <c r="Z349" s="12">
        <v>0</v>
      </c>
      <c r="AA349" s="12">
        <f t="shared" si="5"/>
        <v>0</v>
      </c>
    </row>
    <row r="350" spans="2:27" x14ac:dyDescent="0.35">
      <c r="B350" s="12">
        <v>522</v>
      </c>
      <c r="C350" s="12">
        <v>100048</v>
      </c>
      <c r="D350" s="12">
        <v>134165</v>
      </c>
      <c r="E350" s="12">
        <v>234213</v>
      </c>
      <c r="F350" s="12">
        <v>728.5</v>
      </c>
      <c r="G350" s="12">
        <v>3050636</v>
      </c>
      <c r="H350" s="12">
        <v>1.3280000000000001</v>
      </c>
      <c r="I350" s="12">
        <v>6557605</v>
      </c>
      <c r="J350" s="12">
        <v>31.49</v>
      </c>
      <c r="K350" s="12">
        <v>-65.97</v>
      </c>
      <c r="L350" s="12">
        <v>80.77</v>
      </c>
      <c r="M350" s="12">
        <v>78.67</v>
      </c>
      <c r="N350" s="12">
        <v>80.900000000000006</v>
      </c>
      <c r="O350" s="12">
        <v>0.71</v>
      </c>
      <c r="P350" s="12">
        <v>6121</v>
      </c>
      <c r="Q350" s="12">
        <v>81.47</v>
      </c>
      <c r="R350" s="12">
        <v>0.67</v>
      </c>
      <c r="S350" s="12">
        <v>6524</v>
      </c>
      <c r="T350" s="12">
        <v>1448771</v>
      </c>
      <c r="U350" s="12">
        <v>185293</v>
      </c>
      <c r="V350" s="12">
        <v>894.9</v>
      </c>
      <c r="W350" s="12">
        <v>0</v>
      </c>
      <c r="X350" s="12">
        <v>8.76</v>
      </c>
      <c r="Y350" s="12">
        <v>0</v>
      </c>
      <c r="Z350" s="12">
        <v>0</v>
      </c>
      <c r="AA350" s="12">
        <f t="shared" si="5"/>
        <v>0</v>
      </c>
    </row>
    <row r="351" spans="2:27" x14ac:dyDescent="0.35">
      <c r="B351" s="12">
        <v>524</v>
      </c>
      <c r="C351" s="12">
        <v>100048</v>
      </c>
      <c r="D351" s="12">
        <v>132708</v>
      </c>
      <c r="E351" s="12">
        <v>232756</v>
      </c>
      <c r="F351" s="12">
        <v>728.5</v>
      </c>
      <c r="G351" s="12">
        <v>3050636</v>
      </c>
      <c r="H351" s="12">
        <v>1.3360000000000001</v>
      </c>
      <c r="I351" s="12">
        <v>6557756</v>
      </c>
      <c r="J351" s="12">
        <v>31.5</v>
      </c>
      <c r="K351" s="12">
        <v>-65.849999999999994</v>
      </c>
      <c r="L351" s="12">
        <v>80.84</v>
      </c>
      <c r="M351" s="12">
        <v>78.86</v>
      </c>
      <c r="N351" s="12">
        <v>80.98</v>
      </c>
      <c r="O351" s="12">
        <v>0.7</v>
      </c>
      <c r="P351" s="12">
        <v>6146</v>
      </c>
      <c r="Q351" s="12">
        <v>81.540000000000006</v>
      </c>
      <c r="R351" s="12">
        <v>0.66</v>
      </c>
      <c r="S351" s="12">
        <v>6549</v>
      </c>
      <c r="T351" s="12">
        <v>1460690</v>
      </c>
      <c r="U351" s="12">
        <v>185450</v>
      </c>
      <c r="V351" s="12">
        <v>895.3</v>
      </c>
      <c r="W351" s="12">
        <v>0</v>
      </c>
      <c r="X351" s="12">
        <v>8.7899999999999991</v>
      </c>
      <c r="Y351" s="12">
        <v>0</v>
      </c>
      <c r="Z351" s="12">
        <v>0</v>
      </c>
      <c r="AA351" s="12">
        <f t="shared" si="5"/>
        <v>0</v>
      </c>
    </row>
    <row r="352" spans="2:27" x14ac:dyDescent="0.35">
      <c r="B352" s="12">
        <v>526</v>
      </c>
      <c r="C352" s="12">
        <v>100048</v>
      </c>
      <c r="D352" s="12">
        <v>131251</v>
      </c>
      <c r="E352" s="12">
        <v>231299</v>
      </c>
      <c r="F352" s="12">
        <v>728.5</v>
      </c>
      <c r="G352" s="12">
        <v>3050636</v>
      </c>
      <c r="H352" s="12">
        <v>1.345</v>
      </c>
      <c r="I352" s="12">
        <v>6557907</v>
      </c>
      <c r="J352" s="12">
        <v>31.52</v>
      </c>
      <c r="K352" s="12">
        <v>-65.72</v>
      </c>
      <c r="L352" s="12">
        <v>80.91</v>
      </c>
      <c r="M352" s="12">
        <v>79.06</v>
      </c>
      <c r="N352" s="12">
        <v>81.05</v>
      </c>
      <c r="O352" s="12">
        <v>0.7</v>
      </c>
      <c r="P352" s="12">
        <v>6172</v>
      </c>
      <c r="Q352" s="12">
        <v>81.599999999999994</v>
      </c>
      <c r="R352" s="12">
        <v>0.66</v>
      </c>
      <c r="S352" s="12">
        <v>6575</v>
      </c>
      <c r="T352" s="12">
        <v>1472658</v>
      </c>
      <c r="U352" s="12">
        <v>185606</v>
      </c>
      <c r="V352" s="12">
        <v>895.8</v>
      </c>
      <c r="W352" s="12">
        <v>0</v>
      </c>
      <c r="X352" s="12">
        <v>8.82</v>
      </c>
      <c r="Y352" s="12">
        <v>0</v>
      </c>
      <c r="Z352" s="12">
        <v>0</v>
      </c>
      <c r="AA352" s="12">
        <f t="shared" si="5"/>
        <v>0</v>
      </c>
    </row>
    <row r="353" spans="1:27" x14ac:dyDescent="0.35">
      <c r="B353" s="12">
        <v>528</v>
      </c>
      <c r="C353" s="12">
        <v>100048</v>
      </c>
      <c r="D353" s="12">
        <v>129794</v>
      </c>
      <c r="E353" s="12">
        <v>229842</v>
      </c>
      <c r="F353" s="12">
        <v>728.5</v>
      </c>
      <c r="G353" s="12">
        <v>3050636</v>
      </c>
      <c r="H353" s="12">
        <v>1.353</v>
      </c>
      <c r="I353" s="12">
        <v>6558057</v>
      </c>
      <c r="J353" s="12">
        <v>31.54</v>
      </c>
      <c r="K353" s="12">
        <v>-65.599999999999994</v>
      </c>
      <c r="L353" s="12">
        <v>80.989999999999995</v>
      </c>
      <c r="M353" s="12">
        <v>79.25</v>
      </c>
      <c r="N353" s="12">
        <v>81.13</v>
      </c>
      <c r="O353" s="12">
        <v>0.69</v>
      </c>
      <c r="P353" s="12">
        <v>6197</v>
      </c>
      <c r="Q353" s="12">
        <v>81.67</v>
      </c>
      <c r="R353" s="12">
        <v>0.65</v>
      </c>
      <c r="S353" s="12">
        <v>6600</v>
      </c>
      <c r="T353" s="12">
        <v>1484677</v>
      </c>
      <c r="U353" s="12">
        <v>185762</v>
      </c>
      <c r="V353" s="12">
        <v>896.3</v>
      </c>
      <c r="W353" s="12">
        <v>0</v>
      </c>
      <c r="X353" s="12">
        <v>8.85</v>
      </c>
      <c r="Y353" s="12">
        <v>0</v>
      </c>
      <c r="Z353" s="12">
        <v>0</v>
      </c>
      <c r="AA353" s="12">
        <f t="shared" si="5"/>
        <v>0</v>
      </c>
    </row>
    <row r="354" spans="1:27" x14ac:dyDescent="0.35">
      <c r="B354" s="12">
        <v>530</v>
      </c>
      <c r="C354" s="12">
        <v>100048</v>
      </c>
      <c r="D354" s="12">
        <v>128337</v>
      </c>
      <c r="E354" s="12">
        <v>228385</v>
      </c>
      <c r="F354" s="12">
        <v>728.5</v>
      </c>
      <c r="G354" s="12">
        <v>3050636</v>
      </c>
      <c r="H354" s="12">
        <v>1.3620000000000001</v>
      </c>
      <c r="I354" s="12">
        <v>6558206</v>
      </c>
      <c r="J354" s="12">
        <v>31.55</v>
      </c>
      <c r="K354" s="12">
        <v>-65.47</v>
      </c>
      <c r="L354" s="12">
        <v>81.06</v>
      </c>
      <c r="M354" s="12">
        <v>79.45</v>
      </c>
      <c r="N354" s="12">
        <v>81.2</v>
      </c>
      <c r="O354" s="12">
        <v>0.69</v>
      </c>
      <c r="P354" s="12">
        <v>6223</v>
      </c>
      <c r="Q354" s="12">
        <v>81.739999999999995</v>
      </c>
      <c r="R354" s="12">
        <v>0.64</v>
      </c>
      <c r="S354" s="12">
        <v>6626</v>
      </c>
      <c r="T354" s="12">
        <v>1496745</v>
      </c>
      <c r="U354" s="12">
        <v>185917</v>
      </c>
      <c r="V354" s="12">
        <v>896.7</v>
      </c>
      <c r="W354" s="12">
        <v>0</v>
      </c>
      <c r="X354" s="12">
        <v>8.89</v>
      </c>
      <c r="Y354" s="12">
        <v>0</v>
      </c>
      <c r="Z354" s="12">
        <v>0</v>
      </c>
      <c r="AA354" s="12">
        <f t="shared" si="5"/>
        <v>0</v>
      </c>
    </row>
    <row r="355" spans="1:27" x14ac:dyDescent="0.35">
      <c r="B355" s="12">
        <v>532</v>
      </c>
      <c r="C355" s="12">
        <v>100048</v>
      </c>
      <c r="D355" s="12">
        <v>126880</v>
      </c>
      <c r="E355" s="12">
        <v>226928</v>
      </c>
      <c r="F355" s="12">
        <v>728.5</v>
      </c>
      <c r="G355" s="12">
        <v>3050636</v>
      </c>
      <c r="H355" s="12">
        <v>1.371</v>
      </c>
      <c r="I355" s="12">
        <v>6558355</v>
      </c>
      <c r="J355" s="12">
        <v>31.57</v>
      </c>
      <c r="K355" s="12">
        <v>-65.34</v>
      </c>
      <c r="L355" s="12">
        <v>81.14</v>
      </c>
      <c r="M355" s="12">
        <v>79.64</v>
      </c>
      <c r="N355" s="12">
        <v>81.27</v>
      </c>
      <c r="O355" s="12">
        <v>0.68</v>
      </c>
      <c r="P355" s="12">
        <v>6250</v>
      </c>
      <c r="Q355" s="12">
        <v>81.81</v>
      </c>
      <c r="R355" s="12">
        <v>0.64</v>
      </c>
      <c r="S355" s="12">
        <v>6653</v>
      </c>
      <c r="T355" s="12">
        <v>1508863</v>
      </c>
      <c r="U355" s="12">
        <v>186071</v>
      </c>
      <c r="V355" s="12">
        <v>897.2</v>
      </c>
      <c r="W355" s="12">
        <v>0</v>
      </c>
      <c r="X355" s="12">
        <v>8.92</v>
      </c>
      <c r="Y355" s="12">
        <v>0</v>
      </c>
      <c r="Z355" s="12">
        <v>0</v>
      </c>
      <c r="AA355" s="12">
        <f t="shared" si="5"/>
        <v>0</v>
      </c>
    </row>
    <row r="356" spans="1:27" x14ac:dyDescent="0.35">
      <c r="B356" s="12">
        <v>534</v>
      </c>
      <c r="C356" s="12">
        <v>100048</v>
      </c>
      <c r="D356" s="12">
        <v>125423</v>
      </c>
      <c r="E356" s="12">
        <v>225471</v>
      </c>
      <c r="F356" s="12">
        <v>728.5</v>
      </c>
      <c r="G356" s="12">
        <v>3050636</v>
      </c>
      <c r="H356" s="12">
        <v>1.38</v>
      </c>
      <c r="I356" s="12">
        <v>6558503</v>
      </c>
      <c r="J356" s="12">
        <v>31.59</v>
      </c>
      <c r="K356" s="12">
        <v>-65.22</v>
      </c>
      <c r="L356" s="12">
        <v>81.209999999999994</v>
      </c>
      <c r="M356" s="12">
        <v>79.84</v>
      </c>
      <c r="N356" s="12">
        <v>81.349999999999994</v>
      </c>
      <c r="O356" s="12">
        <v>0.68</v>
      </c>
      <c r="P356" s="12">
        <v>6276</v>
      </c>
      <c r="Q356" s="12">
        <v>81.88</v>
      </c>
      <c r="R356" s="12">
        <v>0.64</v>
      </c>
      <c r="S356" s="12">
        <v>6679</v>
      </c>
      <c r="T356" s="12">
        <v>1521032</v>
      </c>
      <c r="U356" s="12">
        <v>186225</v>
      </c>
      <c r="V356" s="12">
        <v>897.6</v>
      </c>
      <c r="W356" s="12">
        <v>0</v>
      </c>
      <c r="X356" s="12">
        <v>8.9499999999999993</v>
      </c>
      <c r="Y356" s="12">
        <v>0</v>
      </c>
      <c r="Z356" s="12">
        <v>0</v>
      </c>
      <c r="AA356" s="12">
        <f t="shared" si="5"/>
        <v>0</v>
      </c>
    </row>
    <row r="357" spans="1:27" x14ac:dyDescent="0.35">
      <c r="B357" s="12">
        <v>536</v>
      </c>
      <c r="C357" s="12">
        <v>100048</v>
      </c>
      <c r="D357" s="12">
        <v>123966</v>
      </c>
      <c r="E357" s="12">
        <v>224014</v>
      </c>
      <c r="F357" s="12">
        <v>728.5</v>
      </c>
      <c r="G357" s="12">
        <v>3050636</v>
      </c>
      <c r="H357" s="12">
        <v>1.389</v>
      </c>
      <c r="I357" s="12">
        <v>6558652</v>
      </c>
      <c r="J357" s="12">
        <v>31.6</v>
      </c>
      <c r="K357" s="12">
        <v>-65.09</v>
      </c>
      <c r="L357" s="12">
        <v>81.290000000000006</v>
      </c>
      <c r="M357" s="12">
        <v>80.03</v>
      </c>
      <c r="N357" s="12">
        <v>81.42</v>
      </c>
      <c r="O357" s="12">
        <v>0.67</v>
      </c>
      <c r="P357" s="12">
        <v>6303</v>
      </c>
      <c r="Q357" s="12">
        <v>81.94</v>
      </c>
      <c r="R357" s="12">
        <v>0.63</v>
      </c>
      <c r="S357" s="12">
        <v>6706</v>
      </c>
      <c r="T357" s="12">
        <v>1533253</v>
      </c>
      <c r="U357" s="12">
        <v>186379</v>
      </c>
      <c r="V357" s="12">
        <v>898.1</v>
      </c>
      <c r="W357" s="12">
        <v>0</v>
      </c>
      <c r="X357" s="12">
        <v>8.99</v>
      </c>
      <c r="Y357" s="12">
        <v>0</v>
      </c>
      <c r="Z357" s="12">
        <v>0</v>
      </c>
      <c r="AA357" s="12">
        <f t="shared" si="5"/>
        <v>0</v>
      </c>
    </row>
    <row r="358" spans="1:27" x14ac:dyDescent="0.35">
      <c r="B358" s="12">
        <v>538</v>
      </c>
      <c r="C358" s="12">
        <v>100048</v>
      </c>
      <c r="D358" s="12">
        <v>122509</v>
      </c>
      <c r="E358" s="12">
        <v>222557</v>
      </c>
      <c r="F358" s="12">
        <v>728.5</v>
      </c>
      <c r="G358" s="12">
        <v>3050636</v>
      </c>
      <c r="H358" s="12">
        <v>1.3979999999999999</v>
      </c>
      <c r="I358" s="12">
        <v>6558800</v>
      </c>
      <c r="J358" s="12">
        <v>31.62</v>
      </c>
      <c r="K358" s="12">
        <v>-64.959999999999994</v>
      </c>
      <c r="L358" s="12">
        <v>81.36</v>
      </c>
      <c r="M358" s="12">
        <v>80.22</v>
      </c>
      <c r="N358" s="12">
        <v>81.5</v>
      </c>
      <c r="O358" s="12">
        <v>0.67</v>
      </c>
      <c r="P358" s="12">
        <v>6329</v>
      </c>
      <c r="Q358" s="12">
        <v>82.01</v>
      </c>
      <c r="R358" s="12">
        <v>0.63</v>
      </c>
      <c r="S358" s="12">
        <v>6732</v>
      </c>
      <c r="T358" s="12">
        <v>1545525</v>
      </c>
      <c r="U358" s="12">
        <v>186532</v>
      </c>
      <c r="V358" s="12">
        <v>898.5</v>
      </c>
      <c r="W358" s="12">
        <v>0</v>
      </c>
      <c r="X358" s="12">
        <v>9.02</v>
      </c>
      <c r="Y358" s="12">
        <v>0</v>
      </c>
      <c r="Z358" s="12">
        <v>0</v>
      </c>
      <c r="AA358" s="12">
        <f t="shared" si="5"/>
        <v>0</v>
      </c>
    </row>
    <row r="359" spans="1:27" x14ac:dyDescent="0.35">
      <c r="B359" s="12">
        <v>540</v>
      </c>
      <c r="C359" s="12">
        <v>100048</v>
      </c>
      <c r="D359" s="12">
        <v>121052</v>
      </c>
      <c r="E359" s="12">
        <v>221100</v>
      </c>
      <c r="F359" s="12">
        <v>728.5</v>
      </c>
      <c r="G359" s="12">
        <v>3050636</v>
      </c>
      <c r="H359" s="12">
        <v>1.407</v>
      </c>
      <c r="I359" s="12">
        <v>6558947</v>
      </c>
      <c r="J359" s="12">
        <v>31.64</v>
      </c>
      <c r="K359" s="12">
        <v>-64.83</v>
      </c>
      <c r="L359" s="12">
        <v>81.44</v>
      </c>
      <c r="M359" s="12">
        <v>80.42</v>
      </c>
      <c r="N359" s="12">
        <v>81.58</v>
      </c>
      <c r="O359" s="12">
        <v>0.67</v>
      </c>
      <c r="P359" s="12">
        <v>6356</v>
      </c>
      <c r="Q359" s="12">
        <v>82.08</v>
      </c>
      <c r="R359" s="12">
        <v>0.63</v>
      </c>
      <c r="S359" s="12">
        <v>6759</v>
      </c>
      <c r="T359" s="12">
        <v>1557849</v>
      </c>
      <c r="U359" s="12">
        <v>186685</v>
      </c>
      <c r="V359" s="12">
        <v>899</v>
      </c>
      <c r="W359" s="12">
        <v>0</v>
      </c>
      <c r="X359" s="12">
        <v>9.06</v>
      </c>
      <c r="Y359" s="12">
        <v>0</v>
      </c>
      <c r="Z359" s="12">
        <v>0</v>
      </c>
      <c r="AA359" s="12">
        <f t="shared" si="5"/>
        <v>0</v>
      </c>
    </row>
    <row r="360" spans="1:27" x14ac:dyDescent="0.35">
      <c r="B360" s="12">
        <v>542</v>
      </c>
      <c r="C360" s="12">
        <v>100048</v>
      </c>
      <c r="D360" s="12">
        <v>119595</v>
      </c>
      <c r="E360" s="12">
        <v>219643</v>
      </c>
      <c r="F360" s="12">
        <v>728.5</v>
      </c>
      <c r="G360" s="12">
        <v>3050636</v>
      </c>
      <c r="H360" s="12">
        <v>1.4159999999999999</v>
      </c>
      <c r="I360" s="12">
        <v>6559095</v>
      </c>
      <c r="J360" s="12">
        <v>31.65</v>
      </c>
      <c r="K360" s="12">
        <v>-64.7</v>
      </c>
      <c r="L360" s="12">
        <v>81.52</v>
      </c>
      <c r="M360" s="12">
        <v>80.61</v>
      </c>
      <c r="N360" s="12">
        <v>81.650000000000006</v>
      </c>
      <c r="O360" s="12">
        <v>0.66</v>
      </c>
      <c r="P360" s="12">
        <v>6383</v>
      </c>
      <c r="Q360" s="12">
        <v>82.15</v>
      </c>
      <c r="R360" s="12">
        <v>0.62</v>
      </c>
      <c r="S360" s="12">
        <v>6787</v>
      </c>
      <c r="T360" s="12">
        <v>1570225</v>
      </c>
      <c r="U360" s="12">
        <v>186839</v>
      </c>
      <c r="V360" s="12">
        <v>899.4</v>
      </c>
      <c r="W360" s="12">
        <v>0</v>
      </c>
      <c r="X360" s="12">
        <v>9.09</v>
      </c>
      <c r="Y360" s="12">
        <v>0</v>
      </c>
      <c r="Z360" s="12">
        <v>0</v>
      </c>
      <c r="AA360" s="12">
        <f t="shared" si="5"/>
        <v>0</v>
      </c>
    </row>
    <row r="361" spans="1:27" x14ac:dyDescent="0.35">
      <c r="B361" s="12">
        <v>544</v>
      </c>
      <c r="C361" s="12">
        <v>100048</v>
      </c>
      <c r="D361" s="12">
        <v>118138</v>
      </c>
      <c r="E361" s="12">
        <v>218186</v>
      </c>
      <c r="F361" s="12">
        <v>728.5</v>
      </c>
      <c r="G361" s="12">
        <v>3050636</v>
      </c>
      <c r="H361" s="12">
        <v>1.4259999999999999</v>
      </c>
      <c r="I361" s="12">
        <v>6559243</v>
      </c>
      <c r="J361" s="12">
        <v>31.67</v>
      </c>
      <c r="K361" s="12">
        <v>-64.569999999999993</v>
      </c>
      <c r="L361" s="12">
        <v>81.59</v>
      </c>
      <c r="M361" s="12">
        <v>80.81</v>
      </c>
      <c r="N361" s="12">
        <v>81.73</v>
      </c>
      <c r="O361" s="12">
        <v>0.66</v>
      </c>
      <c r="P361" s="12">
        <v>6411</v>
      </c>
      <c r="Q361" s="12">
        <v>82.22</v>
      </c>
      <c r="R361" s="12">
        <v>0.62</v>
      </c>
      <c r="S361" s="12">
        <v>6814</v>
      </c>
      <c r="T361" s="12">
        <v>1582654</v>
      </c>
      <c r="U361" s="12">
        <v>186992</v>
      </c>
      <c r="V361" s="12">
        <v>899.8</v>
      </c>
      <c r="W361" s="12">
        <v>0</v>
      </c>
      <c r="X361" s="12">
        <v>9.1300000000000008</v>
      </c>
      <c r="Y361" s="12">
        <v>0</v>
      </c>
      <c r="Z361" s="12">
        <v>0</v>
      </c>
      <c r="AA361" s="12">
        <f t="shared" si="5"/>
        <v>0</v>
      </c>
    </row>
    <row r="362" spans="1:27" x14ac:dyDescent="0.35">
      <c r="B362" s="12">
        <v>546</v>
      </c>
      <c r="C362" s="12">
        <v>100048</v>
      </c>
      <c r="D362" s="12">
        <v>116681</v>
      </c>
      <c r="E362" s="12">
        <v>216729</v>
      </c>
      <c r="F362" s="12">
        <v>728.5</v>
      </c>
      <c r="G362" s="12">
        <v>3050636</v>
      </c>
      <c r="H362" s="12">
        <v>1.4350000000000001</v>
      </c>
      <c r="I362" s="12">
        <v>6559391</v>
      </c>
      <c r="J362" s="12">
        <v>31.68</v>
      </c>
      <c r="K362" s="12">
        <v>-64.44</v>
      </c>
      <c r="L362" s="12">
        <v>81.67</v>
      </c>
      <c r="M362" s="12">
        <v>81</v>
      </c>
      <c r="N362" s="12">
        <v>81.81</v>
      </c>
      <c r="O362" s="12">
        <v>0.66</v>
      </c>
      <c r="P362" s="12">
        <v>6438</v>
      </c>
      <c r="Q362" s="12">
        <v>82.29</v>
      </c>
      <c r="R362" s="12">
        <v>0.62</v>
      </c>
      <c r="S362" s="12">
        <v>6841</v>
      </c>
      <c r="T362" s="12">
        <v>1595135</v>
      </c>
      <c r="U362" s="12">
        <v>187145</v>
      </c>
      <c r="V362" s="12">
        <v>900.3</v>
      </c>
      <c r="W362" s="12">
        <v>0</v>
      </c>
      <c r="X362" s="12">
        <v>9.16</v>
      </c>
      <c r="Y362" s="12">
        <v>0</v>
      </c>
      <c r="Z362" s="12">
        <v>0</v>
      </c>
      <c r="AA362" s="12">
        <f t="shared" si="5"/>
        <v>0</v>
      </c>
    </row>
    <row r="363" spans="1:27" x14ac:dyDescent="0.35">
      <c r="B363" s="12">
        <v>548</v>
      </c>
      <c r="C363" s="12">
        <v>100048</v>
      </c>
      <c r="D363" s="12">
        <v>115224</v>
      </c>
      <c r="E363" s="12">
        <v>215272</v>
      </c>
      <c r="F363" s="12">
        <v>728.5</v>
      </c>
      <c r="G363" s="12">
        <v>3050636</v>
      </c>
      <c r="H363" s="12">
        <v>1.4450000000000001</v>
      </c>
      <c r="I363" s="12">
        <v>6559540</v>
      </c>
      <c r="J363" s="12">
        <v>31.7</v>
      </c>
      <c r="K363" s="12">
        <v>-64.31</v>
      </c>
      <c r="L363" s="12">
        <v>81.75</v>
      </c>
      <c r="M363" s="12">
        <v>81.2</v>
      </c>
      <c r="N363" s="12">
        <v>81.88</v>
      </c>
      <c r="O363" s="12">
        <v>0.66</v>
      </c>
      <c r="P363" s="12">
        <v>6466</v>
      </c>
      <c r="Q363" s="12">
        <v>82.36</v>
      </c>
      <c r="R363" s="12">
        <v>0.62</v>
      </c>
      <c r="S363" s="12">
        <v>6869</v>
      </c>
      <c r="T363" s="12">
        <v>1607671</v>
      </c>
      <c r="U363" s="12">
        <v>187299</v>
      </c>
      <c r="V363" s="12">
        <v>900.7</v>
      </c>
      <c r="W363" s="12">
        <v>0</v>
      </c>
      <c r="X363" s="12">
        <v>9.1999999999999993</v>
      </c>
      <c r="Y363" s="12">
        <v>0</v>
      </c>
      <c r="Z363" s="12">
        <v>0</v>
      </c>
      <c r="AA363" s="12">
        <f t="shared" si="5"/>
        <v>0</v>
      </c>
    </row>
    <row r="364" spans="1:27" x14ac:dyDescent="0.35">
      <c r="A364" s="11" t="s">
        <v>66</v>
      </c>
      <c r="B364" s="12">
        <v>548.22</v>
      </c>
      <c r="C364" s="12">
        <v>100048</v>
      </c>
      <c r="D364" s="12">
        <v>115063</v>
      </c>
      <c r="E364" s="12">
        <v>215112</v>
      </c>
      <c r="F364" s="12">
        <v>728.5</v>
      </c>
      <c r="G364" s="12">
        <v>3050636</v>
      </c>
      <c r="H364" s="12">
        <v>1.446</v>
      </c>
      <c r="I364" s="12">
        <v>6559556</v>
      </c>
      <c r="J364" s="12">
        <v>31.7</v>
      </c>
      <c r="K364" s="12">
        <v>-64.3</v>
      </c>
      <c r="L364" s="12">
        <v>81.75</v>
      </c>
      <c r="M364" s="12">
        <v>81.22</v>
      </c>
      <c r="N364" s="12">
        <v>81.89</v>
      </c>
      <c r="O364" s="12">
        <v>0.66</v>
      </c>
      <c r="P364" s="12">
        <v>6469</v>
      </c>
      <c r="Q364" s="12">
        <v>82.37</v>
      </c>
      <c r="R364" s="12">
        <v>0.62</v>
      </c>
      <c r="S364" s="12">
        <v>6872</v>
      </c>
      <c r="T364" s="12">
        <v>1609053</v>
      </c>
      <c r="U364" s="12">
        <v>187316</v>
      </c>
      <c r="V364" s="12">
        <v>900.8</v>
      </c>
      <c r="W364" s="12">
        <v>0</v>
      </c>
      <c r="X364" s="12">
        <v>9.1999999999999993</v>
      </c>
      <c r="Y364" s="12">
        <v>0</v>
      </c>
      <c r="Z364" s="12">
        <v>0</v>
      </c>
      <c r="AA364" s="12">
        <f t="shared" si="5"/>
        <v>0</v>
      </c>
    </row>
    <row r="365" spans="1:27" x14ac:dyDescent="0.35">
      <c r="A365" s="11" t="s">
        <v>65</v>
      </c>
      <c r="B365" s="12">
        <v>549</v>
      </c>
      <c r="C365" s="12">
        <v>100048</v>
      </c>
      <c r="D365" s="12">
        <v>113606</v>
      </c>
      <c r="E365" s="12">
        <v>213654</v>
      </c>
      <c r="F365" s="12">
        <v>0</v>
      </c>
      <c r="G365" s="12">
        <v>29790</v>
      </c>
      <c r="H365" s="12">
        <v>1.4E-2</v>
      </c>
      <c r="I365" s="12">
        <v>6559613</v>
      </c>
      <c r="J365" s="12">
        <v>31.71</v>
      </c>
      <c r="K365" s="12">
        <v>-64.25</v>
      </c>
      <c r="L365" s="12">
        <v>81.790000000000006</v>
      </c>
      <c r="M365" s="12">
        <v>81.290000000000006</v>
      </c>
      <c r="N365" s="12">
        <v>81.92</v>
      </c>
      <c r="O365" s="12">
        <v>0.64</v>
      </c>
      <c r="P365" s="12">
        <v>6469</v>
      </c>
      <c r="Q365" s="12">
        <v>82.4</v>
      </c>
      <c r="R365" s="12">
        <v>0.61</v>
      </c>
      <c r="S365" s="12">
        <v>6873</v>
      </c>
      <c r="T365" s="12">
        <v>1613954</v>
      </c>
      <c r="U365" s="12">
        <v>187375</v>
      </c>
      <c r="V365" s="12">
        <v>900.9</v>
      </c>
      <c r="W365" s="12">
        <v>0</v>
      </c>
      <c r="X365" s="12">
        <v>9.1999999999999993</v>
      </c>
      <c r="Y365" s="12">
        <v>0</v>
      </c>
      <c r="Z365" s="12">
        <v>0</v>
      </c>
      <c r="AA365" s="12">
        <f t="shared" si="5"/>
        <v>0</v>
      </c>
    </row>
    <row r="366" spans="1:27" x14ac:dyDescent="0.35">
      <c r="A366" s="12">
        <f>B365-B169</f>
        <v>386.7</v>
      </c>
      <c r="B366" s="12">
        <v>550</v>
      </c>
      <c r="C366" s="12">
        <v>59642</v>
      </c>
      <c r="D366" s="12">
        <v>107095</v>
      </c>
      <c r="E366" s="12">
        <v>166737</v>
      </c>
      <c r="F366" s="12">
        <v>0</v>
      </c>
      <c r="G366" s="12">
        <v>29790</v>
      </c>
      <c r="H366" s="12">
        <v>1.7999999999999999E-2</v>
      </c>
      <c r="I366" s="12">
        <v>6559685</v>
      </c>
      <c r="J366" s="12">
        <v>31.72</v>
      </c>
      <c r="K366" s="12">
        <v>-64.180000000000007</v>
      </c>
      <c r="L366" s="12">
        <v>81.819999999999993</v>
      </c>
      <c r="M366" s="12">
        <v>81.39</v>
      </c>
      <c r="N366" s="12">
        <v>81.96</v>
      </c>
      <c r="O366" s="12">
        <v>0.63</v>
      </c>
      <c r="P366" s="12">
        <v>6470</v>
      </c>
      <c r="Q366" s="12">
        <v>82.44</v>
      </c>
      <c r="R366" s="12">
        <v>0.59</v>
      </c>
      <c r="S366" s="12">
        <v>6873</v>
      </c>
      <c r="T366" s="12">
        <v>1620238</v>
      </c>
      <c r="U366" s="12">
        <v>187450</v>
      </c>
      <c r="V366" s="12">
        <v>901.2</v>
      </c>
      <c r="W366" s="12">
        <v>0</v>
      </c>
      <c r="X366" s="12">
        <v>9.1999999999999993</v>
      </c>
      <c r="Y366" s="12">
        <v>0</v>
      </c>
      <c r="Z366" s="12">
        <v>0</v>
      </c>
      <c r="AA366" s="12">
        <f t="shared" si="5"/>
        <v>0</v>
      </c>
    </row>
    <row r="367" spans="1:27" x14ac:dyDescent="0.35">
      <c r="B367" s="12">
        <v>552</v>
      </c>
      <c r="C367" s="12">
        <v>59615</v>
      </c>
      <c r="D367" s="12">
        <v>107095</v>
      </c>
      <c r="E367" s="12">
        <v>166711</v>
      </c>
      <c r="F367" s="12">
        <v>0</v>
      </c>
      <c r="G367" s="12">
        <v>29790</v>
      </c>
      <c r="H367" s="12">
        <v>1.7999999999999999E-2</v>
      </c>
      <c r="I367" s="12">
        <v>6559822</v>
      </c>
      <c r="J367" s="12">
        <v>31.73</v>
      </c>
      <c r="K367" s="12">
        <v>-64.05</v>
      </c>
      <c r="L367" s="12">
        <v>81.900000000000006</v>
      </c>
      <c r="M367" s="12">
        <v>80.98</v>
      </c>
      <c r="N367" s="12">
        <v>82.04</v>
      </c>
      <c r="O367" s="12">
        <v>0.59</v>
      </c>
      <c r="P367" s="12">
        <v>6470</v>
      </c>
      <c r="Q367" s="12">
        <v>82.51</v>
      </c>
      <c r="R367" s="12">
        <v>0.56000000000000005</v>
      </c>
      <c r="S367" s="12">
        <v>6873</v>
      </c>
      <c r="T367" s="12">
        <v>1632807</v>
      </c>
      <c r="U367" s="12">
        <v>187592</v>
      </c>
      <c r="V367" s="12">
        <v>901.6</v>
      </c>
      <c r="W367" s="12">
        <v>0</v>
      </c>
      <c r="X367" s="12">
        <v>9.19</v>
      </c>
      <c r="Y367" s="12">
        <v>0</v>
      </c>
      <c r="Z367" s="12">
        <v>0</v>
      </c>
      <c r="AA367" s="12">
        <f t="shared" si="5"/>
        <v>0</v>
      </c>
    </row>
    <row r="368" spans="1:27" x14ac:dyDescent="0.35">
      <c r="A368" s="12">
        <f>B368-B364</f>
        <v>5.7799999999999727</v>
      </c>
      <c r="B368" s="12">
        <v>554</v>
      </c>
      <c r="C368" s="12">
        <v>59602</v>
      </c>
      <c r="D368" s="12">
        <v>106711</v>
      </c>
      <c r="E368" s="12">
        <v>166314</v>
      </c>
      <c r="F368" s="12">
        <v>213.4</v>
      </c>
      <c r="G368" s="12">
        <v>901223</v>
      </c>
      <c r="H368" s="12">
        <v>0.55300000000000005</v>
      </c>
      <c r="I368" s="12">
        <v>6559953</v>
      </c>
      <c r="J368" s="12">
        <v>31.75</v>
      </c>
      <c r="K368" s="12">
        <v>-63.92</v>
      </c>
      <c r="L368" s="12">
        <v>81.98</v>
      </c>
      <c r="M368" s="12">
        <v>80.56</v>
      </c>
      <c r="N368" s="12">
        <v>82.12</v>
      </c>
      <c r="O368" s="12">
        <v>0.56999999999999995</v>
      </c>
      <c r="P368" s="12">
        <v>6479</v>
      </c>
      <c r="Q368" s="12">
        <v>82.58</v>
      </c>
      <c r="R368" s="12">
        <v>0.53</v>
      </c>
      <c r="S368" s="12">
        <v>6882</v>
      </c>
      <c r="T368" s="12">
        <v>1645384</v>
      </c>
      <c r="U368" s="12">
        <v>187728</v>
      </c>
      <c r="V368" s="12">
        <v>901.9</v>
      </c>
      <c r="W368" s="12">
        <v>0</v>
      </c>
      <c r="X368" s="12">
        <v>9.1999999999999993</v>
      </c>
      <c r="Y368" s="12">
        <v>0</v>
      </c>
      <c r="Z368" s="12">
        <v>0</v>
      </c>
      <c r="AA368" s="12">
        <f t="shared" si="5"/>
        <v>0</v>
      </c>
    </row>
    <row r="369" spans="2:27" x14ac:dyDescent="0.35">
      <c r="B369" s="12">
        <v>556</v>
      </c>
      <c r="C369" s="12">
        <v>59602</v>
      </c>
      <c r="D369" s="12">
        <v>106284</v>
      </c>
      <c r="E369" s="12">
        <v>165887</v>
      </c>
      <c r="F369" s="12">
        <v>213.4</v>
      </c>
      <c r="G369" s="12">
        <v>901223</v>
      </c>
      <c r="H369" s="12">
        <v>0.55400000000000005</v>
      </c>
      <c r="I369" s="12">
        <v>6560079</v>
      </c>
      <c r="J369" s="12">
        <v>31.76</v>
      </c>
      <c r="K369" s="12">
        <v>-63.79</v>
      </c>
      <c r="L369" s="12">
        <v>82.06</v>
      </c>
      <c r="M369" s="12">
        <v>80.150000000000006</v>
      </c>
      <c r="N369" s="12">
        <v>82.2</v>
      </c>
      <c r="O369" s="12">
        <v>0.55000000000000004</v>
      </c>
      <c r="P369" s="12">
        <v>6490</v>
      </c>
      <c r="Q369" s="12">
        <v>82.66</v>
      </c>
      <c r="R369" s="12">
        <v>0.51</v>
      </c>
      <c r="S369" s="12">
        <v>6893</v>
      </c>
      <c r="T369" s="12">
        <v>1657980</v>
      </c>
      <c r="U369" s="12">
        <v>187859</v>
      </c>
      <c r="V369" s="12">
        <v>902.3</v>
      </c>
      <c r="W369" s="12">
        <v>0</v>
      </c>
      <c r="X369" s="12">
        <v>9.2100000000000009</v>
      </c>
      <c r="Y369" s="12">
        <v>0</v>
      </c>
      <c r="Z369" s="12">
        <v>0</v>
      </c>
      <c r="AA369" s="12">
        <f t="shared" si="5"/>
        <v>0</v>
      </c>
    </row>
    <row r="370" spans="2:27" x14ac:dyDescent="0.35">
      <c r="B370" s="12">
        <v>558</v>
      </c>
      <c r="C370" s="12">
        <v>59602</v>
      </c>
      <c r="D370" s="12">
        <v>105858</v>
      </c>
      <c r="E370" s="12">
        <v>165460</v>
      </c>
      <c r="F370" s="12">
        <v>213.4</v>
      </c>
      <c r="G370" s="12">
        <v>901223</v>
      </c>
      <c r="H370" s="12">
        <v>0.55500000000000005</v>
      </c>
      <c r="I370" s="12">
        <v>6560200</v>
      </c>
      <c r="J370" s="12">
        <v>31.78</v>
      </c>
      <c r="K370" s="12">
        <v>-63.65</v>
      </c>
      <c r="L370" s="12">
        <v>82.14</v>
      </c>
      <c r="M370" s="12">
        <v>79.73</v>
      </c>
      <c r="N370" s="12">
        <v>82.27</v>
      </c>
      <c r="O370" s="12">
        <v>0.53</v>
      </c>
      <c r="P370" s="12">
        <v>6500</v>
      </c>
      <c r="Q370" s="12">
        <v>82.73</v>
      </c>
      <c r="R370" s="12">
        <v>0.5</v>
      </c>
      <c r="S370" s="12">
        <v>6903</v>
      </c>
      <c r="T370" s="12">
        <v>1670597</v>
      </c>
      <c r="U370" s="12">
        <v>187986</v>
      </c>
      <c r="V370" s="12">
        <v>902.7</v>
      </c>
      <c r="W370" s="12">
        <v>0</v>
      </c>
      <c r="X370" s="12">
        <v>9.23</v>
      </c>
      <c r="Y370" s="12">
        <v>0</v>
      </c>
      <c r="Z370" s="12">
        <v>0</v>
      </c>
      <c r="AA370" s="12">
        <f t="shared" si="5"/>
        <v>0</v>
      </c>
    </row>
    <row r="371" spans="2:27" x14ac:dyDescent="0.35">
      <c r="B371" s="12">
        <v>560</v>
      </c>
      <c r="C371" s="12">
        <v>59602</v>
      </c>
      <c r="D371" s="12">
        <v>105431</v>
      </c>
      <c r="E371" s="12">
        <v>165033</v>
      </c>
      <c r="F371" s="12">
        <v>213.4</v>
      </c>
      <c r="G371" s="12">
        <v>901223</v>
      </c>
      <c r="H371" s="12">
        <v>0.55700000000000005</v>
      </c>
      <c r="I371" s="12">
        <v>6560318</v>
      </c>
      <c r="J371" s="12">
        <v>31.79</v>
      </c>
      <c r="K371" s="12">
        <v>-63.52</v>
      </c>
      <c r="L371" s="12">
        <v>82.22</v>
      </c>
      <c r="M371" s="12">
        <v>79.319999999999993</v>
      </c>
      <c r="N371" s="12">
        <v>82.35</v>
      </c>
      <c r="O371" s="12">
        <v>0.51</v>
      </c>
      <c r="P371" s="12">
        <v>6511</v>
      </c>
      <c r="Q371" s="12">
        <v>82.8</v>
      </c>
      <c r="R371" s="12">
        <v>0.48</v>
      </c>
      <c r="S371" s="12">
        <v>6914</v>
      </c>
      <c r="T371" s="12">
        <v>1683235</v>
      </c>
      <c r="U371" s="12">
        <v>188109</v>
      </c>
      <c r="V371" s="12">
        <v>903</v>
      </c>
      <c r="W371" s="12">
        <v>0</v>
      </c>
      <c r="X371" s="12">
        <v>9.24</v>
      </c>
      <c r="Y371" s="12">
        <v>0</v>
      </c>
      <c r="Z371" s="12">
        <v>0</v>
      </c>
      <c r="AA371" s="12">
        <f t="shared" si="5"/>
        <v>0</v>
      </c>
    </row>
    <row r="372" spans="2:27" x14ac:dyDescent="0.35">
      <c r="B372" s="12">
        <v>562</v>
      </c>
      <c r="C372" s="12">
        <v>59575</v>
      </c>
      <c r="D372" s="12">
        <v>105004</v>
      </c>
      <c r="E372" s="12">
        <v>164579</v>
      </c>
      <c r="F372" s="12">
        <v>213.4</v>
      </c>
      <c r="G372" s="12">
        <v>901223</v>
      </c>
      <c r="H372" s="12">
        <v>0.55800000000000005</v>
      </c>
      <c r="I372" s="12">
        <v>6560431</v>
      </c>
      <c r="J372" s="12">
        <v>31.81</v>
      </c>
      <c r="K372" s="12">
        <v>-63.39</v>
      </c>
      <c r="L372" s="12">
        <v>82.29</v>
      </c>
      <c r="M372" s="12">
        <v>78.91</v>
      </c>
      <c r="N372" s="12">
        <v>82.43</v>
      </c>
      <c r="O372" s="12">
        <v>0.49</v>
      </c>
      <c r="P372" s="12">
        <v>6521</v>
      </c>
      <c r="Q372" s="12">
        <v>82.87</v>
      </c>
      <c r="R372" s="12">
        <v>0.46</v>
      </c>
      <c r="S372" s="12">
        <v>6924</v>
      </c>
      <c r="T372" s="12">
        <v>1695892</v>
      </c>
      <c r="U372" s="12">
        <v>188227</v>
      </c>
      <c r="V372" s="12">
        <v>903.3</v>
      </c>
      <c r="W372" s="12">
        <v>0</v>
      </c>
      <c r="X372" s="12">
        <v>9.25</v>
      </c>
      <c r="Y372" s="12">
        <v>0</v>
      </c>
      <c r="Z372" s="12">
        <v>0</v>
      </c>
      <c r="AA372" s="12">
        <f t="shared" si="5"/>
        <v>0</v>
      </c>
    </row>
    <row r="373" spans="2:27" x14ac:dyDescent="0.35">
      <c r="B373" s="12">
        <v>564</v>
      </c>
      <c r="C373" s="12">
        <v>59575</v>
      </c>
      <c r="D373" s="12">
        <v>104577</v>
      </c>
      <c r="E373" s="12">
        <v>164152</v>
      </c>
      <c r="F373" s="12">
        <v>213.4</v>
      </c>
      <c r="G373" s="12">
        <v>901223</v>
      </c>
      <c r="H373" s="12">
        <v>0.56000000000000005</v>
      </c>
      <c r="I373" s="12">
        <v>6560541</v>
      </c>
      <c r="J373" s="12">
        <v>31.82</v>
      </c>
      <c r="K373" s="12">
        <v>-63.26</v>
      </c>
      <c r="L373" s="12">
        <v>82.37</v>
      </c>
      <c r="M373" s="12">
        <v>78.489999999999995</v>
      </c>
      <c r="N373" s="12">
        <v>82.51</v>
      </c>
      <c r="O373" s="12">
        <v>0.47</v>
      </c>
      <c r="P373" s="12">
        <v>6532</v>
      </c>
      <c r="Q373" s="12">
        <v>82.95</v>
      </c>
      <c r="R373" s="12">
        <v>0.45</v>
      </c>
      <c r="S373" s="12">
        <v>6935</v>
      </c>
      <c r="T373" s="12">
        <v>1708570</v>
      </c>
      <c r="U373" s="12">
        <v>188342</v>
      </c>
      <c r="V373" s="12">
        <v>903.7</v>
      </c>
      <c r="W373" s="12">
        <v>0</v>
      </c>
      <c r="X373" s="12">
        <v>9.26</v>
      </c>
      <c r="Y373" s="12">
        <v>0</v>
      </c>
      <c r="Z373" s="12">
        <v>0</v>
      </c>
      <c r="AA373" s="12">
        <f t="shared" si="5"/>
        <v>0</v>
      </c>
    </row>
    <row r="374" spans="2:27" x14ac:dyDescent="0.35">
      <c r="B374" s="12">
        <v>566</v>
      </c>
      <c r="C374" s="12">
        <v>59575</v>
      </c>
      <c r="D374" s="12">
        <v>104150</v>
      </c>
      <c r="E374" s="12">
        <v>163726</v>
      </c>
      <c r="F374" s="12">
        <v>213.4</v>
      </c>
      <c r="G374" s="12">
        <v>901223</v>
      </c>
      <c r="H374" s="12">
        <v>0.56100000000000005</v>
      </c>
      <c r="I374" s="12">
        <v>6560648</v>
      </c>
      <c r="J374" s="12">
        <v>31.84</v>
      </c>
      <c r="K374" s="12">
        <v>-63.12</v>
      </c>
      <c r="L374" s="12">
        <v>82.45</v>
      </c>
      <c r="M374" s="12">
        <v>78.08</v>
      </c>
      <c r="N374" s="12">
        <v>82.59</v>
      </c>
      <c r="O374" s="12">
        <v>0.46</v>
      </c>
      <c r="P374" s="12">
        <v>6542</v>
      </c>
      <c r="Q374" s="12">
        <v>83.02</v>
      </c>
      <c r="R374" s="12">
        <v>0.43</v>
      </c>
      <c r="S374" s="12">
        <v>6946</v>
      </c>
      <c r="T374" s="12">
        <v>1721269</v>
      </c>
      <c r="U374" s="12">
        <v>188454</v>
      </c>
      <c r="V374" s="12">
        <v>904</v>
      </c>
      <c r="W374" s="12">
        <v>0</v>
      </c>
      <c r="X374" s="12">
        <v>9.27</v>
      </c>
      <c r="Y374" s="12">
        <v>0</v>
      </c>
      <c r="Z374" s="12">
        <v>0</v>
      </c>
      <c r="AA374" s="12">
        <f t="shared" si="5"/>
        <v>0</v>
      </c>
    </row>
    <row r="375" spans="2:27" x14ac:dyDescent="0.35">
      <c r="B375" s="12">
        <v>568</v>
      </c>
      <c r="C375" s="12">
        <v>59575</v>
      </c>
      <c r="D375" s="12">
        <v>103723</v>
      </c>
      <c r="E375" s="12">
        <v>163299</v>
      </c>
      <c r="F375" s="12">
        <v>213.4</v>
      </c>
      <c r="G375" s="12">
        <v>901223</v>
      </c>
      <c r="H375" s="12">
        <v>0.56299999999999994</v>
      </c>
      <c r="I375" s="12">
        <v>6560751</v>
      </c>
      <c r="J375" s="12">
        <v>31.85</v>
      </c>
      <c r="K375" s="12">
        <v>-62.99</v>
      </c>
      <c r="L375" s="12">
        <v>82.53</v>
      </c>
      <c r="M375" s="12">
        <v>77.66</v>
      </c>
      <c r="N375" s="12">
        <v>82.67</v>
      </c>
      <c r="O375" s="12">
        <v>0.45</v>
      </c>
      <c r="P375" s="12">
        <v>6553</v>
      </c>
      <c r="Q375" s="12">
        <v>83.1</v>
      </c>
      <c r="R375" s="12">
        <v>0.42</v>
      </c>
      <c r="S375" s="12">
        <v>6956</v>
      </c>
      <c r="T375" s="12">
        <v>1733988</v>
      </c>
      <c r="U375" s="12">
        <v>188562</v>
      </c>
      <c r="V375" s="12">
        <v>904.3</v>
      </c>
      <c r="W375" s="12">
        <v>0</v>
      </c>
      <c r="X375" s="12">
        <v>9.2899999999999991</v>
      </c>
      <c r="Y375" s="12">
        <v>0</v>
      </c>
      <c r="Z375" s="12">
        <v>0</v>
      </c>
      <c r="AA375" s="12">
        <f t="shared" si="5"/>
        <v>0</v>
      </c>
    </row>
    <row r="376" spans="2:27" x14ac:dyDescent="0.35">
      <c r="B376" s="12">
        <v>570</v>
      </c>
      <c r="C376" s="12">
        <v>59575</v>
      </c>
      <c r="D376" s="12">
        <v>103297</v>
      </c>
      <c r="E376" s="12">
        <v>162872</v>
      </c>
      <c r="F376" s="12">
        <v>213.4</v>
      </c>
      <c r="G376" s="12">
        <v>901223</v>
      </c>
      <c r="H376" s="12">
        <v>0.56399999999999995</v>
      </c>
      <c r="I376" s="12">
        <v>6560852</v>
      </c>
      <c r="J376" s="12">
        <v>31.87</v>
      </c>
      <c r="K376" s="12">
        <v>-62.85</v>
      </c>
      <c r="L376" s="12">
        <v>82.61</v>
      </c>
      <c r="M376" s="12">
        <v>77.25</v>
      </c>
      <c r="N376" s="12">
        <v>82.75</v>
      </c>
      <c r="O376" s="12">
        <v>0.43</v>
      </c>
      <c r="P376" s="12">
        <v>6564</v>
      </c>
      <c r="Q376" s="12">
        <v>83.17</v>
      </c>
      <c r="R376" s="12">
        <v>0.41</v>
      </c>
      <c r="S376" s="12">
        <v>6967</v>
      </c>
      <c r="T376" s="12">
        <v>1746727</v>
      </c>
      <c r="U376" s="12">
        <v>188668</v>
      </c>
      <c r="V376" s="12">
        <v>904.6</v>
      </c>
      <c r="W376" s="12">
        <v>0</v>
      </c>
      <c r="X376" s="12">
        <v>9.3000000000000007</v>
      </c>
      <c r="Y376" s="12">
        <v>0</v>
      </c>
      <c r="Z376" s="12">
        <v>0</v>
      </c>
      <c r="AA376" s="12">
        <f t="shared" si="5"/>
        <v>0</v>
      </c>
    </row>
    <row r="377" spans="2:27" x14ac:dyDescent="0.35">
      <c r="B377" s="12">
        <v>572</v>
      </c>
      <c r="C377" s="12">
        <v>59575</v>
      </c>
      <c r="D377" s="12">
        <v>102870</v>
      </c>
      <c r="E377" s="12">
        <v>162445</v>
      </c>
      <c r="F377" s="12">
        <v>213.4</v>
      </c>
      <c r="G377" s="12">
        <v>901223</v>
      </c>
      <c r="H377" s="12">
        <v>0.56599999999999995</v>
      </c>
      <c r="I377" s="12">
        <v>6560950</v>
      </c>
      <c r="J377" s="12">
        <v>31.88</v>
      </c>
      <c r="K377" s="12">
        <v>-62.72</v>
      </c>
      <c r="L377" s="12">
        <v>82.69</v>
      </c>
      <c r="M377" s="12">
        <v>77.47</v>
      </c>
      <c r="N377" s="12">
        <v>82.83</v>
      </c>
      <c r="O377" s="12">
        <v>0.42</v>
      </c>
      <c r="P377" s="12">
        <v>6574</v>
      </c>
      <c r="Q377" s="12">
        <v>83.24</v>
      </c>
      <c r="R377" s="12">
        <v>0.4</v>
      </c>
      <c r="S377" s="12">
        <v>6978</v>
      </c>
      <c r="T377" s="12">
        <v>1759487</v>
      </c>
      <c r="U377" s="12">
        <v>188771</v>
      </c>
      <c r="V377" s="12">
        <v>904.8</v>
      </c>
      <c r="W377" s="12">
        <v>0</v>
      </c>
      <c r="X377" s="12">
        <v>9.31</v>
      </c>
      <c r="Y377" s="12">
        <v>0</v>
      </c>
      <c r="Z377" s="12">
        <v>0</v>
      </c>
      <c r="AA377" s="12">
        <f t="shared" si="5"/>
        <v>0</v>
      </c>
    </row>
    <row r="378" spans="2:27" x14ac:dyDescent="0.35">
      <c r="B378" s="12">
        <v>574</v>
      </c>
      <c r="C378" s="12">
        <v>59575</v>
      </c>
      <c r="D378" s="12">
        <v>102443</v>
      </c>
      <c r="E378" s="12">
        <v>162018</v>
      </c>
      <c r="F378" s="12">
        <v>213.4</v>
      </c>
      <c r="G378" s="12">
        <v>901223</v>
      </c>
      <c r="H378" s="12">
        <v>0.56699999999999995</v>
      </c>
      <c r="I378" s="12">
        <v>6561046</v>
      </c>
      <c r="J378" s="12">
        <v>31.9</v>
      </c>
      <c r="K378" s="12">
        <v>-62.59</v>
      </c>
      <c r="L378" s="12">
        <v>82.77</v>
      </c>
      <c r="M378" s="12">
        <v>77.7</v>
      </c>
      <c r="N378" s="12">
        <v>82.91</v>
      </c>
      <c r="O378" s="12">
        <v>0.41</v>
      </c>
      <c r="P378" s="12">
        <v>6585</v>
      </c>
      <c r="Q378" s="12">
        <v>83.32</v>
      </c>
      <c r="R378" s="12">
        <v>0.39</v>
      </c>
      <c r="S378" s="12">
        <v>6988</v>
      </c>
      <c r="T378" s="12">
        <v>1772268</v>
      </c>
      <c r="U378" s="12">
        <v>188871</v>
      </c>
      <c r="V378" s="12">
        <v>905.1</v>
      </c>
      <c r="W378" s="12">
        <v>0</v>
      </c>
      <c r="X378" s="12">
        <v>9.32</v>
      </c>
      <c r="Y378" s="12">
        <v>0</v>
      </c>
      <c r="Z378" s="12">
        <v>0</v>
      </c>
      <c r="AA378" s="12">
        <f t="shared" si="5"/>
        <v>0</v>
      </c>
    </row>
    <row r="379" spans="2:27" x14ac:dyDescent="0.35">
      <c r="B379" s="12">
        <v>576</v>
      </c>
      <c r="C379" s="12">
        <v>59575</v>
      </c>
      <c r="D379" s="12">
        <v>102016</v>
      </c>
      <c r="E379" s="12">
        <v>161591</v>
      </c>
      <c r="F379" s="12">
        <v>213.4</v>
      </c>
      <c r="G379" s="12">
        <v>901223</v>
      </c>
      <c r="H379" s="12">
        <v>0.56899999999999995</v>
      </c>
      <c r="I379" s="12">
        <v>6561139</v>
      </c>
      <c r="J379" s="12">
        <v>31.91</v>
      </c>
      <c r="K379" s="12">
        <v>-62.45</v>
      </c>
      <c r="L379" s="12">
        <v>82.85</v>
      </c>
      <c r="M379" s="12">
        <v>77.92</v>
      </c>
      <c r="N379" s="12">
        <v>82.99</v>
      </c>
      <c r="O379" s="12">
        <v>0.4</v>
      </c>
      <c r="P379" s="12">
        <v>6596</v>
      </c>
      <c r="Q379" s="12">
        <v>83.39</v>
      </c>
      <c r="R379" s="12">
        <v>0.38</v>
      </c>
      <c r="S379" s="12">
        <v>6999</v>
      </c>
      <c r="T379" s="12">
        <v>1785069</v>
      </c>
      <c r="U379" s="12">
        <v>188969</v>
      </c>
      <c r="V379" s="12">
        <v>905.4</v>
      </c>
      <c r="W379" s="12">
        <v>0</v>
      </c>
      <c r="X379" s="12">
        <v>9.34</v>
      </c>
      <c r="Y379" s="12">
        <v>0</v>
      </c>
      <c r="Z379" s="12">
        <v>0</v>
      </c>
      <c r="AA379" s="12">
        <f t="shared" si="5"/>
        <v>0</v>
      </c>
    </row>
    <row r="380" spans="2:27" x14ac:dyDescent="0.35">
      <c r="B380" s="12">
        <v>578</v>
      </c>
      <c r="C380" s="12">
        <v>59575</v>
      </c>
      <c r="D380" s="12">
        <v>101589</v>
      </c>
      <c r="E380" s="12">
        <v>161165</v>
      </c>
      <c r="F380" s="12">
        <v>213.4</v>
      </c>
      <c r="G380" s="12">
        <v>901223</v>
      </c>
      <c r="H380" s="12">
        <v>0.56999999999999995</v>
      </c>
      <c r="I380" s="12">
        <v>6561230</v>
      </c>
      <c r="J380" s="12">
        <v>31.92</v>
      </c>
      <c r="K380" s="12">
        <v>-62.32</v>
      </c>
      <c r="L380" s="12">
        <v>82.93</v>
      </c>
      <c r="M380" s="12">
        <v>78.14</v>
      </c>
      <c r="N380" s="12">
        <v>83.07</v>
      </c>
      <c r="O380" s="12">
        <v>0.39</v>
      </c>
      <c r="P380" s="12">
        <v>6607</v>
      </c>
      <c r="Q380" s="12">
        <v>83.47</v>
      </c>
      <c r="R380" s="12">
        <v>0.36</v>
      </c>
      <c r="S380" s="12">
        <v>7010</v>
      </c>
      <c r="T380" s="12">
        <v>1797891</v>
      </c>
      <c r="U380" s="12">
        <v>189064</v>
      </c>
      <c r="V380" s="12">
        <v>905.6</v>
      </c>
      <c r="W380" s="12">
        <v>0</v>
      </c>
      <c r="X380" s="12">
        <v>9.35</v>
      </c>
      <c r="Y380" s="12">
        <v>0</v>
      </c>
      <c r="Z380" s="12">
        <v>0</v>
      </c>
      <c r="AA380" s="12">
        <f t="shared" si="5"/>
        <v>0</v>
      </c>
    </row>
    <row r="381" spans="2:27" x14ac:dyDescent="0.35">
      <c r="B381" s="12">
        <v>580</v>
      </c>
      <c r="C381" s="12">
        <v>59575</v>
      </c>
      <c r="D381" s="12">
        <v>101162</v>
      </c>
      <c r="E381" s="12">
        <v>160738</v>
      </c>
      <c r="F381" s="12">
        <v>213.4</v>
      </c>
      <c r="G381" s="12">
        <v>901223</v>
      </c>
      <c r="H381" s="12">
        <v>0.57199999999999995</v>
      </c>
      <c r="I381" s="12">
        <v>6561318</v>
      </c>
      <c r="J381" s="12">
        <v>31.94</v>
      </c>
      <c r="K381" s="12">
        <v>-62.18</v>
      </c>
      <c r="L381" s="12">
        <v>83.01</v>
      </c>
      <c r="M381" s="12">
        <v>78.37</v>
      </c>
      <c r="N381" s="12">
        <v>83.15</v>
      </c>
      <c r="O381" s="12">
        <v>0.38</v>
      </c>
      <c r="P381" s="12">
        <v>6618</v>
      </c>
      <c r="Q381" s="12">
        <v>83.54</v>
      </c>
      <c r="R381" s="12">
        <v>0.35</v>
      </c>
      <c r="S381" s="12">
        <v>7021</v>
      </c>
      <c r="T381" s="12">
        <v>1810734</v>
      </c>
      <c r="U381" s="12">
        <v>189157</v>
      </c>
      <c r="V381" s="12">
        <v>905.9</v>
      </c>
      <c r="W381" s="12">
        <v>0</v>
      </c>
      <c r="X381" s="12">
        <v>9.36</v>
      </c>
      <c r="Y381" s="12">
        <v>0</v>
      </c>
      <c r="Z381" s="12">
        <v>0</v>
      </c>
      <c r="AA381" s="12">
        <f t="shared" si="5"/>
        <v>0</v>
      </c>
    </row>
    <row r="382" spans="2:27" x14ac:dyDescent="0.35">
      <c r="B382" s="12">
        <v>582</v>
      </c>
      <c r="C382" s="12">
        <v>59575</v>
      </c>
      <c r="D382" s="12">
        <v>100736</v>
      </c>
      <c r="E382" s="12">
        <v>160311</v>
      </c>
      <c r="F382" s="12">
        <v>213.4</v>
      </c>
      <c r="G382" s="12">
        <v>901223</v>
      </c>
      <c r="H382" s="12">
        <v>0.57299999999999995</v>
      </c>
      <c r="I382" s="12">
        <v>6561403</v>
      </c>
      <c r="J382" s="12">
        <v>31.95</v>
      </c>
      <c r="K382" s="12">
        <v>-62.05</v>
      </c>
      <c r="L382" s="12">
        <v>83.09</v>
      </c>
      <c r="M382" s="12">
        <v>78.59</v>
      </c>
      <c r="N382" s="12">
        <v>83.23</v>
      </c>
      <c r="O382" s="12">
        <v>0.36</v>
      </c>
      <c r="P382" s="12">
        <v>6629</v>
      </c>
      <c r="Q382" s="12">
        <v>83.62</v>
      </c>
      <c r="R382" s="12">
        <v>0.34</v>
      </c>
      <c r="S382" s="12">
        <v>7032</v>
      </c>
      <c r="T382" s="12">
        <v>1823598</v>
      </c>
      <c r="U382" s="12">
        <v>189247</v>
      </c>
      <c r="V382" s="12">
        <v>906.1</v>
      </c>
      <c r="W382" s="12">
        <v>0</v>
      </c>
      <c r="X382" s="12">
        <v>9.3699999999999992</v>
      </c>
      <c r="Y382" s="12">
        <v>0</v>
      </c>
      <c r="Z382" s="12">
        <v>0</v>
      </c>
      <c r="AA382" s="12">
        <f t="shared" si="5"/>
        <v>0</v>
      </c>
    </row>
    <row r="383" spans="2:27" x14ac:dyDescent="0.35">
      <c r="B383" s="12">
        <v>584</v>
      </c>
      <c r="C383" s="12">
        <v>59575</v>
      </c>
      <c r="D383" s="12">
        <v>100309</v>
      </c>
      <c r="E383" s="12">
        <v>159884</v>
      </c>
      <c r="F383" s="12">
        <v>213.4</v>
      </c>
      <c r="G383" s="12">
        <v>901223</v>
      </c>
      <c r="H383" s="12">
        <v>0.57499999999999996</v>
      </c>
      <c r="I383" s="12">
        <v>6561486</v>
      </c>
      <c r="J383" s="12">
        <v>31.97</v>
      </c>
      <c r="K383" s="12">
        <v>-61.91</v>
      </c>
      <c r="L383" s="12">
        <v>83.17</v>
      </c>
      <c r="M383" s="12">
        <v>78.81</v>
      </c>
      <c r="N383" s="12">
        <v>83.31</v>
      </c>
      <c r="O383" s="12">
        <v>0.35</v>
      </c>
      <c r="P383" s="12">
        <v>6639</v>
      </c>
      <c r="Q383" s="12">
        <v>83.69</v>
      </c>
      <c r="R383" s="12">
        <v>0.33</v>
      </c>
      <c r="S383" s="12">
        <v>7043</v>
      </c>
      <c r="T383" s="12">
        <v>1836483</v>
      </c>
      <c r="U383" s="12">
        <v>189335</v>
      </c>
      <c r="V383" s="12">
        <v>906.4</v>
      </c>
      <c r="W383" s="12">
        <v>0</v>
      </c>
      <c r="X383" s="12">
        <v>9.39</v>
      </c>
      <c r="Y383" s="12">
        <v>0</v>
      </c>
      <c r="Z383" s="12">
        <v>0</v>
      </c>
      <c r="AA383" s="12">
        <f t="shared" si="5"/>
        <v>0</v>
      </c>
    </row>
    <row r="384" spans="2:27" x14ac:dyDescent="0.35">
      <c r="B384" s="12">
        <v>586</v>
      </c>
      <c r="C384" s="12">
        <v>59575</v>
      </c>
      <c r="D384" s="12">
        <v>99882</v>
      </c>
      <c r="E384" s="12">
        <v>159457</v>
      </c>
      <c r="F384" s="12">
        <v>213.4</v>
      </c>
      <c r="G384" s="12">
        <v>901223</v>
      </c>
      <c r="H384" s="12">
        <v>0.57599999999999996</v>
      </c>
      <c r="I384" s="12">
        <v>6561567</v>
      </c>
      <c r="J384" s="12">
        <v>31.98</v>
      </c>
      <c r="K384" s="12">
        <v>-61.78</v>
      </c>
      <c r="L384" s="12">
        <v>83.25</v>
      </c>
      <c r="M384" s="12">
        <v>79.040000000000006</v>
      </c>
      <c r="N384" s="12">
        <v>83.39</v>
      </c>
      <c r="O384" s="12">
        <v>0.34</v>
      </c>
      <c r="P384" s="12">
        <v>6650</v>
      </c>
      <c r="Q384" s="12">
        <v>83.77</v>
      </c>
      <c r="R384" s="12">
        <v>0.32</v>
      </c>
      <c r="S384" s="12">
        <v>7054</v>
      </c>
      <c r="T384" s="12">
        <v>1849390</v>
      </c>
      <c r="U384" s="12">
        <v>189420</v>
      </c>
      <c r="V384" s="12">
        <v>906.6</v>
      </c>
      <c r="W384" s="12">
        <v>0</v>
      </c>
      <c r="X384" s="12">
        <v>9.4</v>
      </c>
      <c r="Y384" s="12">
        <v>0</v>
      </c>
      <c r="Z384" s="12">
        <v>0</v>
      </c>
      <c r="AA384" s="12">
        <f t="shared" si="5"/>
        <v>0</v>
      </c>
    </row>
    <row r="385" spans="2:27" x14ac:dyDescent="0.35">
      <c r="B385" s="12">
        <v>588</v>
      </c>
      <c r="C385" s="12">
        <v>59575</v>
      </c>
      <c r="D385" s="12">
        <v>99455</v>
      </c>
      <c r="E385" s="12">
        <v>159030</v>
      </c>
      <c r="F385" s="12">
        <v>213.4</v>
      </c>
      <c r="G385" s="12">
        <v>901223</v>
      </c>
      <c r="H385" s="12">
        <v>0.57799999999999996</v>
      </c>
      <c r="I385" s="12">
        <v>6561645</v>
      </c>
      <c r="J385" s="12">
        <v>31.99</v>
      </c>
      <c r="K385" s="12">
        <v>-61.64</v>
      </c>
      <c r="L385" s="12">
        <v>83.33</v>
      </c>
      <c r="M385" s="12">
        <v>79.260000000000005</v>
      </c>
      <c r="N385" s="12">
        <v>83.47</v>
      </c>
      <c r="O385" s="12">
        <v>0.33</v>
      </c>
      <c r="P385" s="12">
        <v>6661</v>
      </c>
      <c r="Q385" s="12">
        <v>83.85</v>
      </c>
      <c r="R385" s="12">
        <v>0.31</v>
      </c>
      <c r="S385" s="12">
        <v>7065</v>
      </c>
      <c r="T385" s="12">
        <v>1862317</v>
      </c>
      <c r="U385" s="12">
        <v>189503</v>
      </c>
      <c r="V385" s="12">
        <v>906.8</v>
      </c>
      <c r="W385" s="12">
        <v>0</v>
      </c>
      <c r="X385" s="12">
        <v>9.41</v>
      </c>
      <c r="Y385" s="12">
        <v>0</v>
      </c>
      <c r="Z385" s="12">
        <v>0</v>
      </c>
      <c r="AA385" s="12">
        <f t="shared" si="5"/>
        <v>0</v>
      </c>
    </row>
    <row r="386" spans="2:27" x14ac:dyDescent="0.35">
      <c r="B386" s="12">
        <v>590</v>
      </c>
      <c r="C386" s="12">
        <v>59575</v>
      </c>
      <c r="D386" s="12">
        <v>99028</v>
      </c>
      <c r="E386" s="12">
        <v>158604</v>
      </c>
      <c r="F386" s="12">
        <v>213.4</v>
      </c>
      <c r="G386" s="12">
        <v>901223</v>
      </c>
      <c r="H386" s="12">
        <v>0.57899999999999996</v>
      </c>
      <c r="I386" s="12">
        <v>6561721</v>
      </c>
      <c r="J386" s="12">
        <v>32.01</v>
      </c>
      <c r="K386" s="12">
        <v>-61.5</v>
      </c>
      <c r="L386" s="12">
        <v>83.42</v>
      </c>
      <c r="M386" s="12">
        <v>79.48</v>
      </c>
      <c r="N386" s="12">
        <v>83.55</v>
      </c>
      <c r="O386" s="12">
        <v>0.32</v>
      </c>
      <c r="P386" s="12">
        <v>6673</v>
      </c>
      <c r="Q386" s="12">
        <v>83.92</v>
      </c>
      <c r="R386" s="12">
        <v>0.3</v>
      </c>
      <c r="S386" s="12">
        <v>7076</v>
      </c>
      <c r="T386" s="12">
        <v>1875266</v>
      </c>
      <c r="U386" s="12">
        <v>189583</v>
      </c>
      <c r="V386" s="12">
        <v>907</v>
      </c>
      <c r="W386" s="12">
        <v>0</v>
      </c>
      <c r="X386" s="12">
        <v>9.43</v>
      </c>
      <c r="Y386" s="12">
        <v>0</v>
      </c>
      <c r="Z386" s="12">
        <v>0</v>
      </c>
      <c r="AA386" s="12">
        <f t="shared" si="5"/>
        <v>0</v>
      </c>
    </row>
    <row r="387" spans="2:27" x14ac:dyDescent="0.35">
      <c r="B387" s="12">
        <v>592</v>
      </c>
      <c r="C387" s="12">
        <v>59575</v>
      </c>
      <c r="D387" s="12">
        <v>98601</v>
      </c>
      <c r="E387" s="12">
        <v>158177</v>
      </c>
      <c r="F387" s="12">
        <v>213.4</v>
      </c>
      <c r="G387" s="12">
        <v>901223</v>
      </c>
      <c r="H387" s="12">
        <v>0.58099999999999996</v>
      </c>
      <c r="I387" s="12">
        <v>6561795</v>
      </c>
      <c r="J387" s="12">
        <v>32.020000000000003</v>
      </c>
      <c r="K387" s="12">
        <v>-61.37</v>
      </c>
      <c r="L387" s="12">
        <v>83.5</v>
      </c>
      <c r="M387" s="12">
        <v>79.709999999999994</v>
      </c>
      <c r="N387" s="12">
        <v>83.63</v>
      </c>
      <c r="O387" s="12">
        <v>0.31</v>
      </c>
      <c r="P387" s="12">
        <v>6684</v>
      </c>
      <c r="Q387" s="12">
        <v>84</v>
      </c>
      <c r="R387" s="12">
        <v>0.28999999999999998</v>
      </c>
      <c r="S387" s="12">
        <v>7087</v>
      </c>
      <c r="T387" s="12">
        <v>1888236</v>
      </c>
      <c r="U387" s="12">
        <v>189661</v>
      </c>
      <c r="V387" s="12">
        <v>907.3</v>
      </c>
      <c r="W387" s="12">
        <v>0</v>
      </c>
      <c r="X387" s="12">
        <v>9.44</v>
      </c>
      <c r="Y387" s="12">
        <v>0</v>
      </c>
      <c r="Z387" s="12">
        <v>0</v>
      </c>
      <c r="AA387" s="12">
        <f t="shared" ref="AA387:AA451" si="6">Y387*P387</f>
        <v>0</v>
      </c>
    </row>
    <row r="388" spans="2:27" x14ac:dyDescent="0.35">
      <c r="B388" s="12">
        <v>594</v>
      </c>
      <c r="C388" s="12">
        <v>59575</v>
      </c>
      <c r="D388" s="12">
        <v>98175</v>
      </c>
      <c r="E388" s="12">
        <v>157750</v>
      </c>
      <c r="F388" s="12">
        <v>213.4</v>
      </c>
      <c r="G388" s="12">
        <v>901223</v>
      </c>
      <c r="H388" s="12">
        <v>0.58299999999999996</v>
      </c>
      <c r="I388" s="12">
        <v>6561866</v>
      </c>
      <c r="J388" s="12">
        <v>32.03</v>
      </c>
      <c r="K388" s="12">
        <v>-61.23</v>
      </c>
      <c r="L388" s="12">
        <v>83.58</v>
      </c>
      <c r="M388" s="12">
        <v>79.930000000000007</v>
      </c>
      <c r="N388" s="12">
        <v>83.72</v>
      </c>
      <c r="O388" s="12">
        <v>0.3</v>
      </c>
      <c r="P388" s="12">
        <v>6695</v>
      </c>
      <c r="Q388" s="12">
        <v>84.07</v>
      </c>
      <c r="R388" s="12">
        <v>0.28000000000000003</v>
      </c>
      <c r="S388" s="12">
        <v>7098</v>
      </c>
      <c r="T388" s="12">
        <v>1901227</v>
      </c>
      <c r="U388" s="12">
        <v>189737</v>
      </c>
      <c r="V388" s="12">
        <v>907.5</v>
      </c>
      <c r="W388" s="12">
        <v>0</v>
      </c>
      <c r="X388" s="12">
        <v>9.4499999999999993</v>
      </c>
      <c r="Y388" s="12">
        <v>0</v>
      </c>
      <c r="Z388" s="12">
        <v>0</v>
      </c>
      <c r="AA388" s="12">
        <f t="shared" si="6"/>
        <v>0</v>
      </c>
    </row>
    <row r="389" spans="2:27" x14ac:dyDescent="0.35">
      <c r="B389" s="12">
        <v>596</v>
      </c>
      <c r="C389" s="12">
        <v>59575</v>
      </c>
      <c r="D389" s="12">
        <v>97748</v>
      </c>
      <c r="E389" s="12">
        <v>157323</v>
      </c>
      <c r="F389" s="12">
        <v>213.4</v>
      </c>
      <c r="G389" s="12">
        <v>901223</v>
      </c>
      <c r="H389" s="12">
        <v>0.58399999999999996</v>
      </c>
      <c r="I389" s="12">
        <v>6561935</v>
      </c>
      <c r="J389" s="12">
        <v>32.04</v>
      </c>
      <c r="K389" s="12">
        <v>-61.09</v>
      </c>
      <c r="L389" s="12">
        <v>83.66</v>
      </c>
      <c r="M389" s="12">
        <v>80.150000000000006</v>
      </c>
      <c r="N389" s="12">
        <v>83.8</v>
      </c>
      <c r="O389" s="12">
        <v>0.28999999999999998</v>
      </c>
      <c r="P389" s="12">
        <v>6706</v>
      </c>
      <c r="Q389" s="12">
        <v>84.15</v>
      </c>
      <c r="R389" s="12">
        <v>0.27</v>
      </c>
      <c r="S389" s="12">
        <v>7109</v>
      </c>
      <c r="T389" s="12">
        <v>1914240</v>
      </c>
      <c r="U389" s="12">
        <v>189810</v>
      </c>
      <c r="V389" s="12">
        <v>907.7</v>
      </c>
      <c r="W389" s="12">
        <v>0</v>
      </c>
      <c r="X389" s="12">
        <v>9.4700000000000006</v>
      </c>
      <c r="Y389" s="12">
        <v>0</v>
      </c>
      <c r="Z389" s="12">
        <v>0</v>
      </c>
      <c r="AA389" s="12">
        <f t="shared" si="6"/>
        <v>0</v>
      </c>
    </row>
    <row r="390" spans="2:27" x14ac:dyDescent="0.35">
      <c r="B390" s="12">
        <v>598</v>
      </c>
      <c r="C390" s="12">
        <v>59575</v>
      </c>
      <c r="D390" s="12">
        <v>97321</v>
      </c>
      <c r="E390" s="12">
        <v>156896</v>
      </c>
      <c r="F390" s="12">
        <v>213.4</v>
      </c>
      <c r="G390" s="12">
        <v>901223</v>
      </c>
      <c r="H390" s="12">
        <v>0.58599999999999997</v>
      </c>
      <c r="I390" s="12">
        <v>6562002</v>
      </c>
      <c r="J390" s="12">
        <v>32.06</v>
      </c>
      <c r="K390" s="12">
        <v>-60.95</v>
      </c>
      <c r="L390" s="12">
        <v>83.74</v>
      </c>
      <c r="M390" s="12">
        <v>80.38</v>
      </c>
      <c r="N390" s="12">
        <v>83.88</v>
      </c>
      <c r="O390" s="12">
        <v>0.28000000000000003</v>
      </c>
      <c r="P390" s="12">
        <v>6717</v>
      </c>
      <c r="Q390" s="12">
        <v>84.23</v>
      </c>
      <c r="R390" s="12">
        <v>0.26</v>
      </c>
      <c r="S390" s="12">
        <v>7121</v>
      </c>
      <c r="T390" s="12">
        <v>1927275</v>
      </c>
      <c r="U390" s="12">
        <v>189881</v>
      </c>
      <c r="V390" s="12">
        <v>907.8</v>
      </c>
      <c r="W390" s="12">
        <v>0</v>
      </c>
      <c r="X390" s="12">
        <v>9.48</v>
      </c>
      <c r="Y390" s="12">
        <v>0</v>
      </c>
      <c r="Z390" s="12">
        <v>0</v>
      </c>
      <c r="AA390" s="12">
        <f t="shared" si="6"/>
        <v>0</v>
      </c>
    </row>
    <row r="391" spans="2:27" x14ac:dyDescent="0.35">
      <c r="B391" s="12">
        <v>600</v>
      </c>
      <c r="C391" s="12">
        <v>59575</v>
      </c>
      <c r="D391" s="12">
        <v>96894</v>
      </c>
      <c r="E391" s="12">
        <v>156469</v>
      </c>
      <c r="F391" s="12">
        <v>213.4</v>
      </c>
      <c r="G391" s="12">
        <v>901223</v>
      </c>
      <c r="H391" s="12">
        <v>0.58699999999999997</v>
      </c>
      <c r="I391" s="12">
        <v>6562066</v>
      </c>
      <c r="J391" s="12">
        <v>32.07</v>
      </c>
      <c r="K391" s="12">
        <v>-60.82</v>
      </c>
      <c r="L391" s="12">
        <v>83.82</v>
      </c>
      <c r="M391" s="12">
        <v>80.599999999999994</v>
      </c>
      <c r="N391" s="12">
        <v>83.96</v>
      </c>
      <c r="O391" s="12">
        <v>0.27</v>
      </c>
      <c r="P391" s="12">
        <v>6728</v>
      </c>
      <c r="Q391" s="12">
        <v>84.3</v>
      </c>
      <c r="R391" s="12">
        <v>0.25</v>
      </c>
      <c r="S391" s="12">
        <v>7132</v>
      </c>
      <c r="T391" s="12">
        <v>1940331</v>
      </c>
      <c r="U391" s="12">
        <v>189949</v>
      </c>
      <c r="V391" s="12">
        <v>908</v>
      </c>
      <c r="W391" s="12">
        <v>0</v>
      </c>
      <c r="X391" s="12">
        <v>9.5</v>
      </c>
      <c r="Y391" s="12">
        <v>0</v>
      </c>
      <c r="Z391" s="12">
        <v>0</v>
      </c>
      <c r="AA391" s="12">
        <f t="shared" si="6"/>
        <v>0</v>
      </c>
    </row>
    <row r="392" spans="2:27" x14ac:dyDescent="0.35">
      <c r="B392" s="12">
        <v>602</v>
      </c>
      <c r="C392" s="12">
        <v>59575</v>
      </c>
      <c r="D392" s="12">
        <v>96467</v>
      </c>
      <c r="E392" s="12">
        <v>156043</v>
      </c>
      <c r="F392" s="12">
        <v>213.4</v>
      </c>
      <c r="G392" s="12">
        <v>901223</v>
      </c>
      <c r="H392" s="12">
        <v>0.58899999999999997</v>
      </c>
      <c r="I392" s="12">
        <v>6562128</v>
      </c>
      <c r="J392" s="12">
        <v>32.08</v>
      </c>
      <c r="K392" s="12">
        <v>-60.68</v>
      </c>
      <c r="L392" s="12">
        <v>83.91</v>
      </c>
      <c r="M392" s="12">
        <v>80.819999999999993</v>
      </c>
      <c r="N392" s="12">
        <v>84.04</v>
      </c>
      <c r="O392" s="12">
        <v>0.26</v>
      </c>
      <c r="P392" s="12">
        <v>6740</v>
      </c>
      <c r="Q392" s="12">
        <v>84.38</v>
      </c>
      <c r="R392" s="12">
        <v>0.24</v>
      </c>
      <c r="S392" s="12">
        <v>7143</v>
      </c>
      <c r="T392" s="12">
        <v>1953409</v>
      </c>
      <c r="U392" s="12">
        <v>190016</v>
      </c>
      <c r="V392" s="12">
        <v>908.2</v>
      </c>
      <c r="W392" s="12">
        <v>0</v>
      </c>
      <c r="X392" s="12">
        <v>9.51</v>
      </c>
      <c r="Y392" s="12">
        <v>0</v>
      </c>
      <c r="Z392" s="12">
        <v>0</v>
      </c>
      <c r="AA392" s="12">
        <f t="shared" si="6"/>
        <v>0</v>
      </c>
    </row>
    <row r="393" spans="2:27" x14ac:dyDescent="0.35">
      <c r="B393" s="12">
        <v>604</v>
      </c>
      <c r="C393" s="12">
        <v>59575</v>
      </c>
      <c r="D393" s="12">
        <v>96040</v>
      </c>
      <c r="E393" s="12">
        <v>155616</v>
      </c>
      <c r="F393" s="12">
        <v>213.4</v>
      </c>
      <c r="G393" s="12">
        <v>901223</v>
      </c>
      <c r="H393" s="12">
        <v>0.59099999999999997</v>
      </c>
      <c r="I393" s="12">
        <v>6562188</v>
      </c>
      <c r="J393" s="12">
        <v>32.090000000000003</v>
      </c>
      <c r="K393" s="12">
        <v>-60.54</v>
      </c>
      <c r="L393" s="12">
        <v>83.99</v>
      </c>
      <c r="M393" s="12">
        <v>81.05</v>
      </c>
      <c r="N393" s="12">
        <v>84.13</v>
      </c>
      <c r="O393" s="12">
        <v>0.25</v>
      </c>
      <c r="P393" s="12">
        <v>6751</v>
      </c>
      <c r="Q393" s="12">
        <v>84.46</v>
      </c>
      <c r="R393" s="12">
        <v>0.24</v>
      </c>
      <c r="S393" s="12">
        <v>7154</v>
      </c>
      <c r="T393" s="12">
        <v>1966509</v>
      </c>
      <c r="U393" s="12">
        <v>190080</v>
      </c>
      <c r="V393" s="12">
        <v>908.4</v>
      </c>
      <c r="W393" s="12">
        <v>0</v>
      </c>
      <c r="X393" s="12">
        <v>9.52</v>
      </c>
      <c r="Y393" s="12">
        <v>0</v>
      </c>
      <c r="Z393" s="12">
        <v>0</v>
      </c>
      <c r="AA393" s="12">
        <f t="shared" si="6"/>
        <v>0</v>
      </c>
    </row>
    <row r="394" spans="2:27" x14ac:dyDescent="0.35">
      <c r="B394" s="12">
        <v>606</v>
      </c>
      <c r="C394" s="12">
        <v>59575</v>
      </c>
      <c r="D394" s="12">
        <v>95614</v>
      </c>
      <c r="E394" s="12">
        <v>155189</v>
      </c>
      <c r="F394" s="12">
        <v>213.4</v>
      </c>
      <c r="G394" s="12">
        <v>901223</v>
      </c>
      <c r="H394" s="12">
        <v>0.59199999999999997</v>
      </c>
      <c r="I394" s="12">
        <v>6562246</v>
      </c>
      <c r="J394" s="12">
        <v>32.11</v>
      </c>
      <c r="K394" s="12">
        <v>-60.4</v>
      </c>
      <c r="L394" s="12">
        <v>84.07</v>
      </c>
      <c r="M394" s="12">
        <v>81.27</v>
      </c>
      <c r="N394" s="12">
        <v>84.21</v>
      </c>
      <c r="O394" s="12">
        <v>0.24</v>
      </c>
      <c r="P394" s="12">
        <v>6762</v>
      </c>
      <c r="Q394" s="12">
        <v>84.54</v>
      </c>
      <c r="R394" s="12">
        <v>0.23</v>
      </c>
      <c r="S394" s="12">
        <v>7166</v>
      </c>
      <c r="T394" s="12">
        <v>1979631</v>
      </c>
      <c r="U394" s="12">
        <v>190141</v>
      </c>
      <c r="V394" s="12">
        <v>908.5</v>
      </c>
      <c r="W394" s="12">
        <v>0</v>
      </c>
      <c r="X394" s="12">
        <v>9.5399999999999991</v>
      </c>
      <c r="Y394" s="12">
        <v>0</v>
      </c>
      <c r="Z394" s="12">
        <v>0</v>
      </c>
      <c r="AA394" s="12">
        <f t="shared" si="6"/>
        <v>0</v>
      </c>
    </row>
    <row r="395" spans="2:27" x14ac:dyDescent="0.35">
      <c r="B395" s="12">
        <v>608</v>
      </c>
      <c r="C395" s="12">
        <v>59575</v>
      </c>
      <c r="D395" s="12">
        <v>95187</v>
      </c>
      <c r="E395" s="12">
        <v>154762</v>
      </c>
      <c r="F395" s="12">
        <v>213.4</v>
      </c>
      <c r="G395" s="12">
        <v>901223</v>
      </c>
      <c r="H395" s="12">
        <v>0.59399999999999997</v>
      </c>
      <c r="I395" s="12">
        <v>6562301</v>
      </c>
      <c r="J395" s="12">
        <v>32.119999999999997</v>
      </c>
      <c r="K395" s="12">
        <v>-60.26</v>
      </c>
      <c r="L395" s="12">
        <v>84.15</v>
      </c>
      <c r="M395" s="12">
        <v>81.5</v>
      </c>
      <c r="N395" s="12">
        <v>84.29</v>
      </c>
      <c r="O395" s="12">
        <v>0.23</v>
      </c>
      <c r="P395" s="12">
        <v>6774</v>
      </c>
      <c r="Q395" s="12">
        <v>84.61</v>
      </c>
      <c r="R395" s="12">
        <v>0.22</v>
      </c>
      <c r="S395" s="12">
        <v>7177</v>
      </c>
      <c r="T395" s="12">
        <v>1992775</v>
      </c>
      <c r="U395" s="12">
        <v>190201</v>
      </c>
      <c r="V395" s="12">
        <v>908.7</v>
      </c>
      <c r="W395" s="12">
        <v>0</v>
      </c>
      <c r="X395" s="12">
        <v>9.5500000000000007</v>
      </c>
      <c r="Y395" s="12">
        <v>0</v>
      </c>
      <c r="Z395" s="12">
        <v>0</v>
      </c>
      <c r="AA395" s="12">
        <f t="shared" si="6"/>
        <v>0</v>
      </c>
    </row>
    <row r="396" spans="2:27" x14ac:dyDescent="0.35">
      <c r="B396" s="12">
        <v>610</v>
      </c>
      <c r="C396" s="12">
        <v>59575</v>
      </c>
      <c r="D396" s="12">
        <v>94760</v>
      </c>
      <c r="E396" s="12">
        <v>154335</v>
      </c>
      <c r="F396" s="12">
        <v>213.4</v>
      </c>
      <c r="G396" s="12">
        <v>901223</v>
      </c>
      <c r="H396" s="12">
        <v>0.59499999999999997</v>
      </c>
      <c r="I396" s="12">
        <v>6562354</v>
      </c>
      <c r="J396" s="12">
        <v>32.130000000000003</v>
      </c>
      <c r="K396" s="12">
        <v>-60.12</v>
      </c>
      <c r="L396" s="12">
        <v>84.24</v>
      </c>
      <c r="M396" s="12">
        <v>81.72</v>
      </c>
      <c r="N396" s="12">
        <v>84.37</v>
      </c>
      <c r="O396" s="12">
        <v>0.22</v>
      </c>
      <c r="P396" s="12">
        <v>6785</v>
      </c>
      <c r="Q396" s="12">
        <v>84.69</v>
      </c>
      <c r="R396" s="12">
        <v>0.21</v>
      </c>
      <c r="S396" s="12">
        <v>7189</v>
      </c>
      <c r="T396" s="12">
        <v>2005941</v>
      </c>
      <c r="U396" s="12">
        <v>190258</v>
      </c>
      <c r="V396" s="12">
        <v>908.8</v>
      </c>
      <c r="W396" s="12">
        <v>0</v>
      </c>
      <c r="X396" s="12">
        <v>9.57</v>
      </c>
      <c r="Y396" s="12">
        <v>0</v>
      </c>
      <c r="Z396" s="12">
        <v>0</v>
      </c>
      <c r="AA396" s="12">
        <f t="shared" si="6"/>
        <v>0</v>
      </c>
    </row>
    <row r="397" spans="2:27" x14ac:dyDescent="0.35">
      <c r="B397" s="12">
        <v>612</v>
      </c>
      <c r="C397" s="12">
        <v>59575</v>
      </c>
      <c r="D397" s="12">
        <v>94333</v>
      </c>
      <c r="E397" s="12">
        <v>153908</v>
      </c>
      <c r="F397" s="12">
        <v>213.4</v>
      </c>
      <c r="G397" s="12">
        <v>901223</v>
      </c>
      <c r="H397" s="12">
        <v>0.59699999999999998</v>
      </c>
      <c r="I397" s="12">
        <v>6562405</v>
      </c>
      <c r="J397" s="12">
        <v>32.14</v>
      </c>
      <c r="K397" s="12">
        <v>-59.98</v>
      </c>
      <c r="L397" s="12">
        <v>84.32</v>
      </c>
      <c r="M397" s="12">
        <v>81.94</v>
      </c>
      <c r="N397" s="12">
        <v>84.46</v>
      </c>
      <c r="O397" s="12">
        <v>0.21</v>
      </c>
      <c r="P397" s="12">
        <v>6797</v>
      </c>
      <c r="Q397" s="12">
        <v>84.77</v>
      </c>
      <c r="R397" s="12">
        <v>0.2</v>
      </c>
      <c r="S397" s="12">
        <v>7200</v>
      </c>
      <c r="T397" s="12">
        <v>2019129</v>
      </c>
      <c r="U397" s="12">
        <v>190313</v>
      </c>
      <c r="V397" s="12">
        <v>909</v>
      </c>
      <c r="W397" s="12">
        <v>0</v>
      </c>
      <c r="X397" s="12">
        <v>9.58</v>
      </c>
      <c r="Y397" s="12">
        <v>0</v>
      </c>
      <c r="Z397" s="12">
        <v>0</v>
      </c>
      <c r="AA397" s="12">
        <f t="shared" si="6"/>
        <v>0</v>
      </c>
    </row>
    <row r="398" spans="2:27" x14ac:dyDescent="0.35">
      <c r="B398" s="12">
        <v>614</v>
      </c>
      <c r="C398" s="12">
        <v>59575</v>
      </c>
      <c r="D398" s="12">
        <v>93906</v>
      </c>
      <c r="E398" s="12">
        <v>153482</v>
      </c>
      <c r="F398" s="12">
        <v>213.4</v>
      </c>
      <c r="G398" s="12">
        <v>901223</v>
      </c>
      <c r="H398" s="12">
        <v>0.59899999999999998</v>
      </c>
      <c r="I398" s="12">
        <v>6562454</v>
      </c>
      <c r="J398" s="12">
        <v>32.15</v>
      </c>
      <c r="K398" s="12">
        <v>-59.84</v>
      </c>
      <c r="L398" s="12">
        <v>84.4</v>
      </c>
      <c r="M398" s="12">
        <v>82.17</v>
      </c>
      <c r="N398" s="12">
        <v>84.54</v>
      </c>
      <c r="O398" s="12">
        <v>0.2</v>
      </c>
      <c r="P398" s="12">
        <v>6808</v>
      </c>
      <c r="Q398" s="12">
        <v>84.85</v>
      </c>
      <c r="R398" s="12">
        <v>0.19</v>
      </c>
      <c r="S398" s="12">
        <v>7212</v>
      </c>
      <c r="T398" s="12">
        <v>2032340</v>
      </c>
      <c r="U398" s="12">
        <v>190366</v>
      </c>
      <c r="V398" s="12">
        <v>909.1</v>
      </c>
      <c r="W398" s="12">
        <v>0</v>
      </c>
      <c r="X398" s="12">
        <v>9.6</v>
      </c>
      <c r="Y398" s="12">
        <v>0</v>
      </c>
      <c r="Z398" s="12">
        <v>0</v>
      </c>
      <c r="AA398" s="12">
        <f t="shared" si="6"/>
        <v>0</v>
      </c>
    </row>
    <row r="399" spans="2:27" x14ac:dyDescent="0.35">
      <c r="B399" s="12">
        <v>616</v>
      </c>
      <c r="C399" s="12">
        <v>59575</v>
      </c>
      <c r="D399" s="12">
        <v>93479</v>
      </c>
      <c r="E399" s="12">
        <v>153055</v>
      </c>
      <c r="F399" s="12">
        <v>213.4</v>
      </c>
      <c r="G399" s="12">
        <v>901223</v>
      </c>
      <c r="H399" s="12">
        <v>0.6</v>
      </c>
      <c r="I399" s="12">
        <v>6562501</v>
      </c>
      <c r="J399" s="12">
        <v>32.159999999999997</v>
      </c>
      <c r="K399" s="12">
        <v>-59.7</v>
      </c>
      <c r="L399" s="12">
        <v>84.49</v>
      </c>
      <c r="M399" s="12">
        <v>82.39</v>
      </c>
      <c r="N399" s="12">
        <v>84.62</v>
      </c>
      <c r="O399" s="12">
        <v>0.19</v>
      </c>
      <c r="P399" s="12">
        <v>6820</v>
      </c>
      <c r="Q399" s="12">
        <v>84.92</v>
      </c>
      <c r="R399" s="12">
        <v>0.18</v>
      </c>
      <c r="S399" s="12">
        <v>7223</v>
      </c>
      <c r="T399" s="12">
        <v>2045573</v>
      </c>
      <c r="U399" s="12">
        <v>190416</v>
      </c>
      <c r="V399" s="12">
        <v>909.3</v>
      </c>
      <c r="W399" s="12">
        <v>0</v>
      </c>
      <c r="X399" s="12">
        <v>9.61</v>
      </c>
      <c r="Y399" s="12">
        <v>0</v>
      </c>
      <c r="Z399" s="12">
        <v>0</v>
      </c>
      <c r="AA399" s="12">
        <f t="shared" si="6"/>
        <v>0</v>
      </c>
    </row>
    <row r="400" spans="2:27" x14ac:dyDescent="0.35">
      <c r="B400" s="12">
        <v>618</v>
      </c>
      <c r="C400" s="12">
        <v>59575</v>
      </c>
      <c r="D400" s="12">
        <v>93053</v>
      </c>
      <c r="E400" s="12">
        <v>152628</v>
      </c>
      <c r="F400" s="12">
        <v>213.4</v>
      </c>
      <c r="G400" s="12">
        <v>901223</v>
      </c>
      <c r="H400" s="12">
        <v>0.60199999999999998</v>
      </c>
      <c r="I400" s="12">
        <v>6562546</v>
      </c>
      <c r="J400" s="12">
        <v>32.17</v>
      </c>
      <c r="K400" s="12">
        <v>-59.56</v>
      </c>
      <c r="L400" s="12">
        <v>84.57</v>
      </c>
      <c r="M400" s="12">
        <v>82.61</v>
      </c>
      <c r="N400" s="12">
        <v>84.71</v>
      </c>
      <c r="O400" s="12">
        <v>0.18</v>
      </c>
      <c r="P400" s="12">
        <v>6832</v>
      </c>
      <c r="Q400" s="12">
        <v>85</v>
      </c>
      <c r="R400" s="12">
        <v>0.17</v>
      </c>
      <c r="S400" s="12">
        <v>7235</v>
      </c>
      <c r="T400" s="12">
        <v>2058828</v>
      </c>
      <c r="U400" s="12">
        <v>190465</v>
      </c>
      <c r="V400" s="12">
        <v>909.4</v>
      </c>
      <c r="W400" s="12">
        <v>0</v>
      </c>
      <c r="X400" s="12">
        <v>9.6300000000000008</v>
      </c>
      <c r="Y400" s="12">
        <v>0</v>
      </c>
      <c r="Z400" s="12">
        <v>0</v>
      </c>
      <c r="AA400" s="12">
        <f t="shared" si="6"/>
        <v>0</v>
      </c>
    </row>
    <row r="401" spans="2:27" x14ac:dyDescent="0.35">
      <c r="B401" s="12">
        <v>620</v>
      </c>
      <c r="C401" s="12">
        <v>59575</v>
      </c>
      <c r="D401" s="12">
        <v>92626</v>
      </c>
      <c r="E401" s="12">
        <v>152201</v>
      </c>
      <c r="F401" s="12">
        <v>213.4</v>
      </c>
      <c r="G401" s="12">
        <v>901223</v>
      </c>
      <c r="H401" s="12">
        <v>0.60399999999999998</v>
      </c>
      <c r="I401" s="12">
        <v>6562589</v>
      </c>
      <c r="J401" s="12">
        <v>32.19</v>
      </c>
      <c r="K401" s="12">
        <v>-59.42</v>
      </c>
      <c r="L401" s="12">
        <v>84.65</v>
      </c>
      <c r="M401" s="12">
        <v>82.84</v>
      </c>
      <c r="N401" s="12">
        <v>84.79</v>
      </c>
      <c r="O401" s="12">
        <v>0.17</v>
      </c>
      <c r="P401" s="12">
        <v>6843</v>
      </c>
      <c r="Q401" s="12">
        <v>85.08</v>
      </c>
      <c r="R401" s="12">
        <v>0.16</v>
      </c>
      <c r="S401" s="12">
        <v>7247</v>
      </c>
      <c r="T401" s="12">
        <v>2072106</v>
      </c>
      <c r="U401" s="12">
        <v>190511</v>
      </c>
      <c r="V401" s="12">
        <v>909.5</v>
      </c>
      <c r="W401" s="12">
        <v>0</v>
      </c>
      <c r="X401" s="12">
        <v>9.64</v>
      </c>
      <c r="Y401" s="12">
        <v>0</v>
      </c>
      <c r="Z401" s="12">
        <v>0</v>
      </c>
      <c r="AA401" s="12">
        <f t="shared" si="6"/>
        <v>0</v>
      </c>
    </row>
    <row r="402" spans="2:27" x14ac:dyDescent="0.35">
      <c r="B402" s="12">
        <v>622</v>
      </c>
      <c r="C402" s="12">
        <v>59575</v>
      </c>
      <c r="D402" s="12">
        <v>92199</v>
      </c>
      <c r="E402" s="12">
        <v>151774</v>
      </c>
      <c r="F402" s="12">
        <v>213.4</v>
      </c>
      <c r="G402" s="12">
        <v>901223</v>
      </c>
      <c r="H402" s="12">
        <v>0.60499999999999998</v>
      </c>
      <c r="I402" s="12">
        <v>6562629</v>
      </c>
      <c r="J402" s="12">
        <v>32.200000000000003</v>
      </c>
      <c r="K402" s="12">
        <v>-59.28</v>
      </c>
      <c r="L402" s="12">
        <v>84.74</v>
      </c>
      <c r="M402" s="12">
        <v>83.06</v>
      </c>
      <c r="N402" s="12">
        <v>84.87</v>
      </c>
      <c r="O402" s="12">
        <v>0.17</v>
      </c>
      <c r="P402" s="12">
        <v>6855</v>
      </c>
      <c r="Q402" s="12">
        <v>85.16</v>
      </c>
      <c r="R402" s="12">
        <v>0.16</v>
      </c>
      <c r="S402" s="12">
        <v>7258</v>
      </c>
      <c r="T402" s="12">
        <v>2085407</v>
      </c>
      <c r="U402" s="12">
        <v>190555</v>
      </c>
      <c r="V402" s="12">
        <v>909.6</v>
      </c>
      <c r="W402" s="12">
        <v>0</v>
      </c>
      <c r="X402" s="12">
        <v>9.66</v>
      </c>
      <c r="Y402" s="12">
        <v>0</v>
      </c>
      <c r="Z402" s="12">
        <v>0</v>
      </c>
      <c r="AA402" s="12">
        <f t="shared" si="6"/>
        <v>0</v>
      </c>
    </row>
    <row r="403" spans="2:27" x14ac:dyDescent="0.35">
      <c r="B403" s="12">
        <v>624</v>
      </c>
      <c r="C403" s="12">
        <v>59575</v>
      </c>
      <c r="D403" s="12">
        <v>91772</v>
      </c>
      <c r="E403" s="12">
        <v>151347</v>
      </c>
      <c r="F403" s="12">
        <v>213.4</v>
      </c>
      <c r="G403" s="12">
        <v>901223</v>
      </c>
      <c r="H403" s="12">
        <v>0.60699999999999998</v>
      </c>
      <c r="I403" s="12">
        <v>6562668</v>
      </c>
      <c r="J403" s="12">
        <v>32.21</v>
      </c>
      <c r="K403" s="12">
        <v>-59.14</v>
      </c>
      <c r="L403" s="12">
        <v>84.82</v>
      </c>
      <c r="M403" s="12">
        <v>83.28</v>
      </c>
      <c r="N403" s="12">
        <v>84.96</v>
      </c>
      <c r="O403" s="12">
        <v>0.16</v>
      </c>
      <c r="P403" s="12">
        <v>6867</v>
      </c>
      <c r="Q403" s="12">
        <v>85.24</v>
      </c>
      <c r="R403" s="12">
        <v>0.15</v>
      </c>
      <c r="S403" s="12">
        <v>7270</v>
      </c>
      <c r="T403" s="12">
        <v>2098730</v>
      </c>
      <c r="U403" s="12">
        <v>190597</v>
      </c>
      <c r="V403" s="12">
        <v>909.7</v>
      </c>
      <c r="W403" s="12">
        <v>0</v>
      </c>
      <c r="X403" s="12">
        <v>9.67</v>
      </c>
      <c r="Y403" s="12">
        <v>0</v>
      </c>
      <c r="Z403" s="12">
        <v>0</v>
      </c>
      <c r="AA403" s="12">
        <f t="shared" si="6"/>
        <v>0</v>
      </c>
    </row>
    <row r="404" spans="2:27" x14ac:dyDescent="0.35">
      <c r="B404" s="12">
        <v>626</v>
      </c>
      <c r="C404" s="12">
        <v>59575</v>
      </c>
      <c r="D404" s="12">
        <v>91345</v>
      </c>
      <c r="E404" s="12">
        <v>150921</v>
      </c>
      <c r="F404" s="12">
        <v>213.4</v>
      </c>
      <c r="G404" s="12">
        <v>901223</v>
      </c>
      <c r="H404" s="12">
        <v>0.60899999999999999</v>
      </c>
      <c r="I404" s="12">
        <v>6562704</v>
      </c>
      <c r="J404" s="12">
        <v>32.22</v>
      </c>
      <c r="K404" s="12">
        <v>-59</v>
      </c>
      <c r="L404" s="12">
        <v>84.91</v>
      </c>
      <c r="M404" s="12">
        <v>83.51</v>
      </c>
      <c r="N404" s="12">
        <v>85.04</v>
      </c>
      <c r="O404" s="12">
        <v>0.15</v>
      </c>
      <c r="P404" s="12">
        <v>6879</v>
      </c>
      <c r="Q404" s="12">
        <v>85.32</v>
      </c>
      <c r="R404" s="12">
        <v>0.14000000000000001</v>
      </c>
      <c r="S404" s="12">
        <v>7282</v>
      </c>
      <c r="T404" s="12">
        <v>2112076</v>
      </c>
      <c r="U404" s="12">
        <v>190637</v>
      </c>
      <c r="V404" s="12">
        <v>909.8</v>
      </c>
      <c r="W404" s="12">
        <v>0</v>
      </c>
      <c r="X404" s="12">
        <v>9.69</v>
      </c>
      <c r="Y404" s="12">
        <v>0</v>
      </c>
      <c r="Z404" s="12">
        <v>0</v>
      </c>
      <c r="AA404" s="12">
        <f t="shared" si="6"/>
        <v>0</v>
      </c>
    </row>
    <row r="405" spans="2:27" x14ac:dyDescent="0.35">
      <c r="B405" s="12">
        <v>628</v>
      </c>
      <c r="C405" s="12">
        <v>59575</v>
      </c>
      <c r="D405" s="12">
        <v>90918</v>
      </c>
      <c r="E405" s="12">
        <v>150494</v>
      </c>
      <c r="F405" s="12">
        <v>213.4</v>
      </c>
      <c r="G405" s="12">
        <v>901223</v>
      </c>
      <c r="H405" s="12">
        <v>0.61099999999999999</v>
      </c>
      <c r="I405" s="12">
        <v>6562739</v>
      </c>
      <c r="J405" s="12">
        <v>32.229999999999997</v>
      </c>
      <c r="K405" s="12">
        <v>-58.86</v>
      </c>
      <c r="L405" s="12">
        <v>84.99</v>
      </c>
      <c r="M405" s="12">
        <v>83.73</v>
      </c>
      <c r="N405" s="12">
        <v>85.13</v>
      </c>
      <c r="O405" s="12">
        <v>0.14000000000000001</v>
      </c>
      <c r="P405" s="12">
        <v>6890</v>
      </c>
      <c r="Q405" s="12">
        <v>85.4</v>
      </c>
      <c r="R405" s="12">
        <v>0.13</v>
      </c>
      <c r="S405" s="12">
        <v>7294</v>
      </c>
      <c r="T405" s="12">
        <v>2125445</v>
      </c>
      <c r="U405" s="12">
        <v>190675</v>
      </c>
      <c r="V405" s="12">
        <v>909.9</v>
      </c>
      <c r="W405" s="12">
        <v>0</v>
      </c>
      <c r="X405" s="12">
        <v>9.7100000000000009</v>
      </c>
      <c r="Y405" s="12">
        <v>0</v>
      </c>
      <c r="Z405" s="12">
        <v>0</v>
      </c>
      <c r="AA405" s="12">
        <f t="shared" si="6"/>
        <v>0</v>
      </c>
    </row>
    <row r="406" spans="2:27" x14ac:dyDescent="0.35">
      <c r="B406" s="12">
        <v>630</v>
      </c>
      <c r="C406" s="12">
        <v>59575</v>
      </c>
      <c r="D406" s="12">
        <v>90492</v>
      </c>
      <c r="E406" s="12">
        <v>150067</v>
      </c>
      <c r="F406" s="12">
        <v>213.4</v>
      </c>
      <c r="G406" s="12">
        <v>901223</v>
      </c>
      <c r="H406" s="12">
        <v>0.61199999999999999</v>
      </c>
      <c r="I406" s="12">
        <v>6562771</v>
      </c>
      <c r="J406" s="12">
        <v>32.24</v>
      </c>
      <c r="K406" s="12">
        <v>-58.72</v>
      </c>
      <c r="L406" s="12">
        <v>85.08</v>
      </c>
      <c r="M406" s="12">
        <v>83.95</v>
      </c>
      <c r="N406" s="12">
        <v>85.21</v>
      </c>
      <c r="O406" s="12">
        <v>0.13</v>
      </c>
      <c r="P406" s="12">
        <v>6902</v>
      </c>
      <c r="Q406" s="12">
        <v>85.48</v>
      </c>
      <c r="R406" s="12">
        <v>0.12</v>
      </c>
      <c r="S406" s="12">
        <v>7306</v>
      </c>
      <c r="T406" s="12">
        <v>2138837</v>
      </c>
      <c r="U406" s="12">
        <v>190711</v>
      </c>
      <c r="V406" s="12">
        <v>910</v>
      </c>
      <c r="W406" s="12">
        <v>0</v>
      </c>
      <c r="X406" s="12">
        <v>9.7200000000000006</v>
      </c>
      <c r="Y406" s="12">
        <v>0</v>
      </c>
      <c r="Z406" s="12">
        <v>0</v>
      </c>
      <c r="AA406" s="12">
        <f t="shared" si="6"/>
        <v>0</v>
      </c>
    </row>
    <row r="407" spans="2:27" x14ac:dyDescent="0.35">
      <c r="B407" s="12">
        <v>632</v>
      </c>
      <c r="C407" s="12">
        <v>59575</v>
      </c>
      <c r="D407" s="12">
        <v>90065</v>
      </c>
      <c r="E407" s="12">
        <v>149640</v>
      </c>
      <c r="F407" s="12">
        <v>213.4</v>
      </c>
      <c r="G407" s="12">
        <v>901223</v>
      </c>
      <c r="H407" s="12">
        <v>0.61399999999999999</v>
      </c>
      <c r="I407" s="12">
        <v>6562802</v>
      </c>
      <c r="J407" s="12">
        <v>32.25</v>
      </c>
      <c r="K407" s="12">
        <v>-58.58</v>
      </c>
      <c r="L407" s="12">
        <v>85.16</v>
      </c>
      <c r="M407" s="12">
        <v>84.18</v>
      </c>
      <c r="N407" s="12">
        <v>85.3</v>
      </c>
      <c r="O407" s="12">
        <v>0.12</v>
      </c>
      <c r="P407" s="12">
        <v>6914</v>
      </c>
      <c r="Q407" s="12">
        <v>85.56</v>
      </c>
      <c r="R407" s="12">
        <v>0.12</v>
      </c>
      <c r="S407" s="12">
        <v>7318</v>
      </c>
      <c r="T407" s="12">
        <v>2152252</v>
      </c>
      <c r="U407" s="12">
        <v>190745</v>
      </c>
      <c r="V407" s="12">
        <v>910.1</v>
      </c>
      <c r="W407" s="12">
        <v>0</v>
      </c>
      <c r="X407" s="12">
        <v>9.74</v>
      </c>
      <c r="Y407" s="12">
        <v>0</v>
      </c>
      <c r="Z407" s="12">
        <v>0</v>
      </c>
      <c r="AA407" s="12">
        <f t="shared" si="6"/>
        <v>0</v>
      </c>
    </row>
    <row r="408" spans="2:27" x14ac:dyDescent="0.35">
      <c r="B408" s="12">
        <v>634</v>
      </c>
      <c r="C408" s="12">
        <v>59575</v>
      </c>
      <c r="D408" s="12">
        <v>89638</v>
      </c>
      <c r="E408" s="12">
        <v>149213</v>
      </c>
      <c r="F408" s="12">
        <v>213.4</v>
      </c>
      <c r="G408" s="12">
        <v>901223</v>
      </c>
      <c r="H408" s="12">
        <v>0.61599999999999999</v>
      </c>
      <c r="I408" s="12">
        <v>6562831</v>
      </c>
      <c r="J408" s="12">
        <v>32.26</v>
      </c>
      <c r="K408" s="12">
        <v>-58.43</v>
      </c>
      <c r="L408" s="12">
        <v>85.24</v>
      </c>
      <c r="M408" s="12">
        <v>84.4</v>
      </c>
      <c r="N408" s="12">
        <v>85.38</v>
      </c>
      <c r="O408" s="12">
        <v>0.11</v>
      </c>
      <c r="P408" s="12">
        <v>6926</v>
      </c>
      <c r="Q408" s="12">
        <v>85.64</v>
      </c>
      <c r="R408" s="12">
        <v>0.11</v>
      </c>
      <c r="S408" s="12">
        <v>7330</v>
      </c>
      <c r="T408" s="12">
        <v>2165690</v>
      </c>
      <c r="U408" s="12">
        <v>190777</v>
      </c>
      <c r="V408" s="12">
        <v>910.2</v>
      </c>
      <c r="W408" s="12">
        <v>0</v>
      </c>
      <c r="X408" s="12">
        <v>9.75</v>
      </c>
      <c r="Y408" s="12">
        <v>0</v>
      </c>
      <c r="Z408" s="12">
        <v>0</v>
      </c>
      <c r="AA408" s="12">
        <f t="shared" si="6"/>
        <v>0</v>
      </c>
    </row>
    <row r="409" spans="2:27" x14ac:dyDescent="0.35">
      <c r="B409" s="12">
        <v>636</v>
      </c>
      <c r="C409" s="12">
        <v>59575</v>
      </c>
      <c r="D409" s="12">
        <v>89211</v>
      </c>
      <c r="E409" s="12">
        <v>148786</v>
      </c>
      <c r="F409" s="12">
        <v>213.4</v>
      </c>
      <c r="G409" s="12">
        <v>901223</v>
      </c>
      <c r="H409" s="12">
        <v>0.61799999999999999</v>
      </c>
      <c r="I409" s="12">
        <v>6562857</v>
      </c>
      <c r="J409" s="12">
        <v>32.270000000000003</v>
      </c>
      <c r="K409" s="12">
        <v>-58.29</v>
      </c>
      <c r="L409" s="12">
        <v>85.33</v>
      </c>
      <c r="M409" s="12">
        <v>84.62</v>
      </c>
      <c r="N409" s="12">
        <v>85.47</v>
      </c>
      <c r="O409" s="12">
        <v>0.11</v>
      </c>
      <c r="P409" s="12">
        <v>6938</v>
      </c>
      <c r="Q409" s="12">
        <v>85.72</v>
      </c>
      <c r="R409" s="12">
        <v>0.1</v>
      </c>
      <c r="S409" s="12">
        <v>7342</v>
      </c>
      <c r="T409" s="12">
        <v>2179152</v>
      </c>
      <c r="U409" s="12">
        <v>190807</v>
      </c>
      <c r="V409" s="12">
        <v>910.3</v>
      </c>
      <c r="W409" s="12">
        <v>0</v>
      </c>
      <c r="X409" s="12">
        <v>9.77</v>
      </c>
      <c r="Y409" s="12">
        <v>0</v>
      </c>
      <c r="Z409" s="12">
        <v>0</v>
      </c>
      <c r="AA409" s="12">
        <f t="shared" si="6"/>
        <v>0</v>
      </c>
    </row>
    <row r="410" spans="2:27" x14ac:dyDescent="0.35">
      <c r="B410" s="12">
        <v>638</v>
      </c>
      <c r="C410" s="12">
        <v>59575</v>
      </c>
      <c r="D410" s="12">
        <v>88784</v>
      </c>
      <c r="E410" s="12">
        <v>148360</v>
      </c>
      <c r="F410" s="12">
        <v>213.4</v>
      </c>
      <c r="G410" s="12">
        <v>901223</v>
      </c>
      <c r="H410" s="12">
        <v>0.61899999999999999</v>
      </c>
      <c r="I410" s="12">
        <v>6562882</v>
      </c>
      <c r="J410" s="12">
        <v>32.28</v>
      </c>
      <c r="K410" s="12">
        <v>-58.15</v>
      </c>
      <c r="L410" s="12">
        <v>85.42</v>
      </c>
      <c r="M410" s="12">
        <v>84.85</v>
      </c>
      <c r="N410" s="12">
        <v>85.55</v>
      </c>
      <c r="O410" s="12">
        <v>0.1</v>
      </c>
      <c r="P410" s="12">
        <v>6950</v>
      </c>
      <c r="Q410" s="12">
        <v>85.8</v>
      </c>
      <c r="R410" s="12">
        <v>0.09</v>
      </c>
      <c r="S410" s="12">
        <v>7354</v>
      </c>
      <c r="T410" s="12">
        <v>2192636</v>
      </c>
      <c r="U410" s="12">
        <v>190835</v>
      </c>
      <c r="V410" s="12">
        <v>910.4</v>
      </c>
      <c r="W410" s="12">
        <v>0</v>
      </c>
      <c r="X410" s="12">
        <v>9.7899999999999991</v>
      </c>
      <c r="Y410" s="12">
        <v>0</v>
      </c>
      <c r="Z410" s="12">
        <v>0</v>
      </c>
      <c r="AA410" s="12">
        <f t="shared" si="6"/>
        <v>0</v>
      </c>
    </row>
    <row r="411" spans="2:27" x14ac:dyDescent="0.35">
      <c r="B411" s="12">
        <v>640</v>
      </c>
      <c r="C411" s="12">
        <v>59575</v>
      </c>
      <c r="D411" s="12">
        <v>88357</v>
      </c>
      <c r="E411" s="12">
        <v>147933</v>
      </c>
      <c r="F411" s="12">
        <v>213.4</v>
      </c>
      <c r="G411" s="12">
        <v>901223</v>
      </c>
      <c r="H411" s="12">
        <v>0.621</v>
      </c>
      <c r="I411" s="12">
        <v>6562905</v>
      </c>
      <c r="J411" s="12">
        <v>32.29</v>
      </c>
      <c r="K411" s="12">
        <v>-58</v>
      </c>
      <c r="L411" s="12">
        <v>85.5</v>
      </c>
      <c r="M411" s="12">
        <v>85.07</v>
      </c>
      <c r="N411" s="12">
        <v>85.64</v>
      </c>
      <c r="O411" s="12">
        <v>0.09</v>
      </c>
      <c r="P411" s="12">
        <v>6962</v>
      </c>
      <c r="Q411" s="12">
        <v>85.88</v>
      </c>
      <c r="R411" s="12">
        <v>0.09</v>
      </c>
      <c r="S411" s="12">
        <v>7366</v>
      </c>
      <c r="T411" s="12">
        <v>2206144</v>
      </c>
      <c r="U411" s="12">
        <v>190862</v>
      </c>
      <c r="V411" s="12">
        <v>910.4</v>
      </c>
      <c r="W411" s="12">
        <v>0</v>
      </c>
      <c r="X411" s="12">
        <v>9.8000000000000007</v>
      </c>
      <c r="Y411" s="12">
        <v>0</v>
      </c>
      <c r="Z411" s="12">
        <v>0</v>
      </c>
      <c r="AA411" s="12">
        <f t="shared" si="6"/>
        <v>0</v>
      </c>
    </row>
    <row r="412" spans="2:27" x14ac:dyDescent="0.35">
      <c r="B412" s="12">
        <v>642</v>
      </c>
      <c r="C412" s="12">
        <v>59575</v>
      </c>
      <c r="D412" s="12">
        <v>87931</v>
      </c>
      <c r="E412" s="12">
        <v>147506</v>
      </c>
      <c r="F412" s="12">
        <v>213.4</v>
      </c>
      <c r="G412" s="12">
        <v>901223</v>
      </c>
      <c r="H412" s="12">
        <v>0.623</v>
      </c>
      <c r="I412" s="12">
        <v>6562926</v>
      </c>
      <c r="J412" s="12">
        <v>32.29</v>
      </c>
      <c r="K412" s="12">
        <v>-57.86</v>
      </c>
      <c r="L412" s="12">
        <v>85.59</v>
      </c>
      <c r="M412" s="12">
        <v>85.17</v>
      </c>
      <c r="N412" s="12">
        <v>85.72</v>
      </c>
      <c r="O412" s="12">
        <v>0.08</v>
      </c>
      <c r="P412" s="12">
        <v>6974</v>
      </c>
      <c r="Q412" s="12">
        <v>85.96</v>
      </c>
      <c r="R412" s="12">
        <v>0.08</v>
      </c>
      <c r="S412" s="12">
        <v>7378</v>
      </c>
      <c r="T412" s="12">
        <v>2219676</v>
      </c>
      <c r="U412" s="12">
        <v>190886</v>
      </c>
      <c r="V412" s="12">
        <v>910.5</v>
      </c>
      <c r="W412" s="12">
        <v>0</v>
      </c>
      <c r="X412" s="12">
        <v>9.82</v>
      </c>
      <c r="Y412" s="12">
        <v>0</v>
      </c>
      <c r="Z412" s="12">
        <v>0</v>
      </c>
      <c r="AA412" s="12">
        <f t="shared" si="6"/>
        <v>0</v>
      </c>
    </row>
    <row r="413" spans="2:27" x14ac:dyDescent="0.35">
      <c r="B413" s="12">
        <v>644</v>
      </c>
      <c r="C413" s="12">
        <v>59575</v>
      </c>
      <c r="D413" s="12">
        <v>87504</v>
      </c>
      <c r="E413" s="12">
        <v>147079</v>
      </c>
      <c r="F413" s="12">
        <v>213.4</v>
      </c>
      <c r="G413" s="12">
        <v>901223</v>
      </c>
      <c r="H413" s="12">
        <v>0.625</v>
      </c>
      <c r="I413" s="12">
        <v>6562946</v>
      </c>
      <c r="J413" s="12">
        <v>32.299999999999997</v>
      </c>
      <c r="K413" s="12">
        <v>-57.72</v>
      </c>
      <c r="L413" s="12">
        <v>85.67</v>
      </c>
      <c r="M413" s="12">
        <v>85.26</v>
      </c>
      <c r="N413" s="12">
        <v>85.81</v>
      </c>
      <c r="O413" s="12">
        <v>0.08</v>
      </c>
      <c r="P413" s="12">
        <v>6987</v>
      </c>
      <c r="Q413" s="12">
        <v>86.04</v>
      </c>
      <c r="R413" s="12">
        <v>7.0000000000000007E-2</v>
      </c>
      <c r="S413" s="12">
        <v>7390</v>
      </c>
      <c r="T413" s="12">
        <v>2233231</v>
      </c>
      <c r="U413" s="12">
        <v>190908</v>
      </c>
      <c r="V413" s="12">
        <v>910.5</v>
      </c>
      <c r="W413" s="12">
        <v>0</v>
      </c>
      <c r="X413" s="12">
        <v>9.83</v>
      </c>
      <c r="Y413" s="12">
        <v>0</v>
      </c>
      <c r="Z413" s="12">
        <v>0</v>
      </c>
      <c r="AA413" s="12">
        <f t="shared" si="6"/>
        <v>0</v>
      </c>
    </row>
    <row r="414" spans="2:27" x14ac:dyDescent="0.35">
      <c r="B414" s="12">
        <v>646</v>
      </c>
      <c r="C414" s="12">
        <v>59575</v>
      </c>
      <c r="D414" s="12">
        <v>87077</v>
      </c>
      <c r="E414" s="12">
        <v>146652</v>
      </c>
      <c r="F414" s="12">
        <v>213.4</v>
      </c>
      <c r="G414" s="12">
        <v>901223</v>
      </c>
      <c r="H414" s="12">
        <v>0.627</v>
      </c>
      <c r="I414" s="12">
        <v>6562963</v>
      </c>
      <c r="J414" s="12">
        <v>32.31</v>
      </c>
      <c r="K414" s="12">
        <v>-57.57</v>
      </c>
      <c r="L414" s="12">
        <v>85.76</v>
      </c>
      <c r="M414" s="12">
        <v>85.36</v>
      </c>
      <c r="N414" s="12">
        <v>85.89</v>
      </c>
      <c r="O414" s="12">
        <v>7.0000000000000007E-2</v>
      </c>
      <c r="P414" s="12">
        <v>6999</v>
      </c>
      <c r="Q414" s="12">
        <v>86.12</v>
      </c>
      <c r="R414" s="12">
        <v>7.0000000000000007E-2</v>
      </c>
      <c r="S414" s="12">
        <v>7402</v>
      </c>
      <c r="T414" s="12">
        <v>2246809</v>
      </c>
      <c r="U414" s="12">
        <v>190929</v>
      </c>
      <c r="V414" s="12">
        <v>910.6</v>
      </c>
      <c r="W414" s="12">
        <v>0</v>
      </c>
      <c r="X414" s="12">
        <v>9.85</v>
      </c>
      <c r="Y414" s="12">
        <v>0</v>
      </c>
      <c r="Z414" s="12">
        <v>0</v>
      </c>
      <c r="AA414" s="12">
        <f t="shared" si="6"/>
        <v>0</v>
      </c>
    </row>
    <row r="415" spans="2:27" x14ac:dyDescent="0.35">
      <c r="B415" s="12">
        <v>648</v>
      </c>
      <c r="C415" s="12">
        <v>59575</v>
      </c>
      <c r="D415" s="12">
        <v>86650</v>
      </c>
      <c r="E415" s="12">
        <v>146225</v>
      </c>
      <c r="F415" s="12">
        <v>213.4</v>
      </c>
      <c r="G415" s="12">
        <v>901223</v>
      </c>
      <c r="H415" s="12">
        <v>0.628</v>
      </c>
      <c r="I415" s="12">
        <v>6562979</v>
      </c>
      <c r="J415" s="12">
        <v>32.32</v>
      </c>
      <c r="K415" s="12">
        <v>-57.43</v>
      </c>
      <c r="L415" s="12">
        <v>85.84</v>
      </c>
      <c r="M415" s="12">
        <v>85.46</v>
      </c>
      <c r="N415" s="12">
        <v>85.98</v>
      </c>
      <c r="O415" s="12">
        <v>0.06</v>
      </c>
      <c r="P415" s="12">
        <v>7011</v>
      </c>
      <c r="Q415" s="12">
        <v>86.2</v>
      </c>
      <c r="R415" s="12">
        <v>0.06</v>
      </c>
      <c r="S415" s="12">
        <v>7415</v>
      </c>
      <c r="T415" s="12">
        <v>2260412</v>
      </c>
      <c r="U415" s="12">
        <v>190948</v>
      </c>
      <c r="V415" s="12">
        <v>910.6</v>
      </c>
      <c r="W415" s="12">
        <v>0</v>
      </c>
      <c r="X415" s="12">
        <v>9.8699999999999992</v>
      </c>
      <c r="Y415" s="12">
        <v>0</v>
      </c>
      <c r="Z415" s="12">
        <v>0</v>
      </c>
      <c r="AA415" s="12">
        <f t="shared" si="6"/>
        <v>0</v>
      </c>
    </row>
    <row r="416" spans="2:27" x14ac:dyDescent="0.35">
      <c r="B416" s="12">
        <v>650</v>
      </c>
      <c r="C416" s="12">
        <v>59575</v>
      </c>
      <c r="D416" s="12">
        <v>86223</v>
      </c>
      <c r="E416" s="12">
        <v>145799</v>
      </c>
      <c r="F416" s="12">
        <v>213.4</v>
      </c>
      <c r="G416" s="12">
        <v>901223</v>
      </c>
      <c r="H416" s="12">
        <v>0.63</v>
      </c>
      <c r="I416" s="12">
        <v>6562994</v>
      </c>
      <c r="J416" s="12">
        <v>32.33</v>
      </c>
      <c r="K416" s="12">
        <v>-57.28</v>
      </c>
      <c r="L416" s="12">
        <v>85.93</v>
      </c>
      <c r="M416" s="12">
        <v>85.56</v>
      </c>
      <c r="N416" s="12">
        <v>86.07</v>
      </c>
      <c r="O416" s="12">
        <v>0.06</v>
      </c>
      <c r="P416" s="12">
        <v>7023</v>
      </c>
      <c r="Q416" s="12">
        <v>86.28</v>
      </c>
      <c r="R416" s="12">
        <v>0.05</v>
      </c>
      <c r="S416" s="12">
        <v>7427</v>
      </c>
      <c r="T416" s="12">
        <v>2274038</v>
      </c>
      <c r="U416" s="12">
        <v>190965</v>
      </c>
      <c r="V416" s="12">
        <v>910.7</v>
      </c>
      <c r="W416" s="12">
        <v>0</v>
      </c>
      <c r="X416" s="12">
        <v>9.8800000000000008</v>
      </c>
      <c r="Y416" s="12">
        <v>0</v>
      </c>
      <c r="Z416" s="12">
        <v>0</v>
      </c>
      <c r="AA416" s="12">
        <f t="shared" si="6"/>
        <v>0</v>
      </c>
    </row>
    <row r="417" spans="2:27" x14ac:dyDescent="0.35">
      <c r="B417" s="12">
        <v>652</v>
      </c>
      <c r="C417" s="12">
        <v>59575</v>
      </c>
      <c r="D417" s="12">
        <v>85796</v>
      </c>
      <c r="E417" s="12">
        <v>145372</v>
      </c>
      <c r="F417" s="12">
        <v>213.4</v>
      </c>
      <c r="G417" s="12">
        <v>901223</v>
      </c>
      <c r="H417" s="12">
        <v>0.63200000000000001</v>
      </c>
      <c r="I417" s="12">
        <v>6563007</v>
      </c>
      <c r="J417" s="12">
        <v>32.340000000000003</v>
      </c>
      <c r="K417" s="12">
        <v>-57.14</v>
      </c>
      <c r="L417" s="12">
        <v>86.02</v>
      </c>
      <c r="M417" s="12">
        <v>85.65</v>
      </c>
      <c r="N417" s="12">
        <v>86.15</v>
      </c>
      <c r="O417" s="12">
        <v>0.05</v>
      </c>
      <c r="P417" s="12">
        <v>7036</v>
      </c>
      <c r="Q417" s="12">
        <v>86.36</v>
      </c>
      <c r="R417" s="12">
        <v>0.05</v>
      </c>
      <c r="S417" s="12">
        <v>7439</v>
      </c>
      <c r="T417" s="12">
        <v>2287688</v>
      </c>
      <c r="U417" s="12">
        <v>190981</v>
      </c>
      <c r="V417" s="12">
        <v>910.7</v>
      </c>
      <c r="W417" s="12">
        <v>0</v>
      </c>
      <c r="X417" s="12">
        <v>9.9</v>
      </c>
      <c r="Y417" s="12">
        <v>0</v>
      </c>
      <c r="Z417" s="12">
        <v>0</v>
      </c>
      <c r="AA417" s="12">
        <f t="shared" si="6"/>
        <v>0</v>
      </c>
    </row>
    <row r="418" spans="2:27" x14ac:dyDescent="0.35">
      <c r="B418" s="12">
        <v>654</v>
      </c>
      <c r="C418" s="12">
        <v>59575</v>
      </c>
      <c r="D418" s="12">
        <v>85370</v>
      </c>
      <c r="E418" s="12">
        <v>144945</v>
      </c>
      <c r="F418" s="12">
        <v>213.4</v>
      </c>
      <c r="G418" s="12">
        <v>901223</v>
      </c>
      <c r="H418" s="12">
        <v>0.63400000000000001</v>
      </c>
      <c r="I418" s="12">
        <v>6563018</v>
      </c>
      <c r="J418" s="12">
        <v>32.35</v>
      </c>
      <c r="K418" s="12">
        <v>-56.99</v>
      </c>
      <c r="L418" s="12">
        <v>86.1</v>
      </c>
      <c r="M418" s="12">
        <v>85.75</v>
      </c>
      <c r="N418" s="12">
        <v>86.24</v>
      </c>
      <c r="O418" s="12">
        <v>0.04</v>
      </c>
      <c r="P418" s="12">
        <v>7048</v>
      </c>
      <c r="Q418" s="12">
        <v>86.44</v>
      </c>
      <c r="R418" s="12">
        <v>0.04</v>
      </c>
      <c r="S418" s="12">
        <v>7452</v>
      </c>
      <c r="T418" s="12">
        <v>2301362</v>
      </c>
      <c r="U418" s="12">
        <v>190995</v>
      </c>
      <c r="V418" s="12">
        <v>910.8</v>
      </c>
      <c r="W418" s="12">
        <v>0</v>
      </c>
      <c r="X418" s="12">
        <v>9.92</v>
      </c>
      <c r="Y418" s="12">
        <v>0</v>
      </c>
      <c r="Z418" s="12">
        <v>0</v>
      </c>
      <c r="AA418" s="12">
        <f t="shared" si="6"/>
        <v>0</v>
      </c>
    </row>
    <row r="419" spans="2:27" x14ac:dyDescent="0.35">
      <c r="B419" s="12">
        <v>656</v>
      </c>
      <c r="C419" s="12">
        <v>59575</v>
      </c>
      <c r="D419" s="12">
        <v>84943</v>
      </c>
      <c r="E419" s="12">
        <v>144518</v>
      </c>
      <c r="F419" s="12">
        <v>213.4</v>
      </c>
      <c r="G419" s="12">
        <v>901223</v>
      </c>
      <c r="H419" s="12">
        <v>0.63600000000000001</v>
      </c>
      <c r="I419" s="12">
        <v>6563029</v>
      </c>
      <c r="J419" s="12">
        <v>32.35</v>
      </c>
      <c r="K419" s="12">
        <v>-56.85</v>
      </c>
      <c r="L419" s="12">
        <v>86.19</v>
      </c>
      <c r="M419" s="12">
        <v>85.85</v>
      </c>
      <c r="N419" s="12">
        <v>86.33</v>
      </c>
      <c r="O419" s="12">
        <v>0.04</v>
      </c>
      <c r="P419" s="12">
        <v>7060</v>
      </c>
      <c r="Q419" s="12">
        <v>86.53</v>
      </c>
      <c r="R419" s="12">
        <v>0.04</v>
      </c>
      <c r="S419" s="12">
        <v>7464</v>
      </c>
      <c r="T419" s="12">
        <v>2315060</v>
      </c>
      <c r="U419" s="12">
        <v>191008</v>
      </c>
      <c r="V419" s="12">
        <v>910.8</v>
      </c>
      <c r="W419" s="12">
        <v>0</v>
      </c>
      <c r="X419" s="12">
        <v>9.94</v>
      </c>
      <c r="Y419" s="12">
        <v>0</v>
      </c>
      <c r="Z419" s="12">
        <v>0</v>
      </c>
      <c r="AA419" s="12">
        <f t="shared" si="6"/>
        <v>0</v>
      </c>
    </row>
    <row r="420" spans="2:27" x14ac:dyDescent="0.35">
      <c r="B420" s="12">
        <v>658</v>
      </c>
      <c r="C420" s="12">
        <v>59575</v>
      </c>
      <c r="D420" s="12">
        <v>84516</v>
      </c>
      <c r="E420" s="12">
        <v>144091</v>
      </c>
      <c r="F420" s="12">
        <v>213.4</v>
      </c>
      <c r="G420" s="12">
        <v>901223</v>
      </c>
      <c r="H420" s="12">
        <v>0.63800000000000001</v>
      </c>
      <c r="I420" s="12">
        <v>6563038</v>
      </c>
      <c r="J420" s="12">
        <v>32.36</v>
      </c>
      <c r="K420" s="12">
        <v>-56.7</v>
      </c>
      <c r="L420" s="12">
        <v>86.28</v>
      </c>
      <c r="M420" s="12">
        <v>85.95</v>
      </c>
      <c r="N420" s="12">
        <v>86.41</v>
      </c>
      <c r="O420" s="12">
        <v>0.03</v>
      </c>
      <c r="P420" s="12">
        <v>7073</v>
      </c>
      <c r="Q420" s="12">
        <v>86.61</v>
      </c>
      <c r="R420" s="12">
        <v>0.03</v>
      </c>
      <c r="S420" s="12">
        <v>7476</v>
      </c>
      <c r="T420" s="12">
        <v>2328782</v>
      </c>
      <c r="U420" s="12">
        <v>191020</v>
      </c>
      <c r="V420" s="12">
        <v>910.8</v>
      </c>
      <c r="W420" s="12">
        <v>0</v>
      </c>
      <c r="X420" s="12">
        <v>9.9499999999999993</v>
      </c>
      <c r="Y420" s="12">
        <v>0</v>
      </c>
      <c r="Z420" s="12">
        <v>0</v>
      </c>
      <c r="AA420" s="12">
        <f t="shared" si="6"/>
        <v>0</v>
      </c>
    </row>
    <row r="421" spans="2:27" x14ac:dyDescent="0.35">
      <c r="B421" s="12">
        <v>660</v>
      </c>
      <c r="C421" s="12">
        <v>59575</v>
      </c>
      <c r="D421" s="12">
        <v>84089</v>
      </c>
      <c r="E421" s="12">
        <v>143664</v>
      </c>
      <c r="F421" s="12">
        <v>213.4</v>
      </c>
      <c r="G421" s="12">
        <v>901223</v>
      </c>
      <c r="H421" s="12">
        <v>0.64</v>
      </c>
      <c r="I421" s="12">
        <v>6563045</v>
      </c>
      <c r="J421" s="12">
        <v>32.369999999999997</v>
      </c>
      <c r="K421" s="12">
        <v>-56.56</v>
      </c>
      <c r="L421" s="12">
        <v>86.36</v>
      </c>
      <c r="M421" s="12">
        <v>86.04</v>
      </c>
      <c r="N421" s="12">
        <v>86.5</v>
      </c>
      <c r="O421" s="12">
        <v>0.03</v>
      </c>
      <c r="P421" s="12">
        <v>7085</v>
      </c>
      <c r="Q421" s="12">
        <v>86.69</v>
      </c>
      <c r="R421" s="12">
        <v>0.03</v>
      </c>
      <c r="S421" s="12">
        <v>7489</v>
      </c>
      <c r="T421" s="12">
        <v>2342528</v>
      </c>
      <c r="U421" s="12">
        <v>191030</v>
      </c>
      <c r="V421" s="12">
        <v>910.9</v>
      </c>
      <c r="W421" s="12">
        <v>0</v>
      </c>
      <c r="X421" s="12">
        <v>9.9700000000000006</v>
      </c>
      <c r="Y421" s="12">
        <v>0</v>
      </c>
      <c r="Z421" s="12">
        <v>0</v>
      </c>
      <c r="AA421" s="12">
        <f t="shared" si="6"/>
        <v>0</v>
      </c>
    </row>
    <row r="422" spans="2:27" x14ac:dyDescent="0.35">
      <c r="B422" s="12">
        <v>662</v>
      </c>
      <c r="C422" s="12">
        <v>59575</v>
      </c>
      <c r="D422" s="12">
        <v>83662</v>
      </c>
      <c r="E422" s="12">
        <v>143238</v>
      </c>
      <c r="F422" s="12">
        <v>213.4</v>
      </c>
      <c r="G422" s="12">
        <v>901223</v>
      </c>
      <c r="H422" s="12">
        <v>0.64200000000000002</v>
      </c>
      <c r="I422" s="12">
        <v>6563052</v>
      </c>
      <c r="J422" s="12">
        <v>32.380000000000003</v>
      </c>
      <c r="K422" s="12">
        <v>-56.41</v>
      </c>
      <c r="L422" s="12">
        <v>86.45</v>
      </c>
      <c r="M422" s="12">
        <v>86.14</v>
      </c>
      <c r="N422" s="12">
        <v>86.59</v>
      </c>
      <c r="O422" s="12">
        <v>0.02</v>
      </c>
      <c r="P422" s="12">
        <v>7098</v>
      </c>
      <c r="Q422" s="12">
        <v>86.77</v>
      </c>
      <c r="R422" s="12">
        <v>0.02</v>
      </c>
      <c r="S422" s="12">
        <v>7501</v>
      </c>
      <c r="T422" s="12">
        <v>2356299</v>
      </c>
      <c r="U422" s="12">
        <v>191039</v>
      </c>
      <c r="V422" s="12">
        <v>910.9</v>
      </c>
      <c r="W422" s="12">
        <v>0</v>
      </c>
      <c r="X422" s="12">
        <v>9.99</v>
      </c>
      <c r="Y422" s="12">
        <v>0</v>
      </c>
      <c r="Z422" s="12">
        <v>0</v>
      </c>
      <c r="AA422" s="12">
        <f t="shared" si="6"/>
        <v>0</v>
      </c>
    </row>
    <row r="423" spans="2:27" x14ac:dyDescent="0.35">
      <c r="B423" s="12">
        <v>664</v>
      </c>
      <c r="C423" s="12">
        <v>59575</v>
      </c>
      <c r="D423" s="12">
        <v>83235</v>
      </c>
      <c r="E423" s="12">
        <v>142811</v>
      </c>
      <c r="F423" s="12">
        <v>213.4</v>
      </c>
      <c r="G423" s="12">
        <v>901223</v>
      </c>
      <c r="H423" s="12">
        <v>0.64400000000000002</v>
      </c>
      <c r="I423" s="12">
        <v>6563058</v>
      </c>
      <c r="J423" s="12">
        <v>32.380000000000003</v>
      </c>
      <c r="K423" s="12">
        <v>-56.26</v>
      </c>
      <c r="L423" s="12">
        <v>86.54</v>
      </c>
      <c r="M423" s="12">
        <v>86.24</v>
      </c>
      <c r="N423" s="12">
        <v>86.68</v>
      </c>
      <c r="O423" s="12">
        <v>0.02</v>
      </c>
      <c r="P423" s="12">
        <v>7111</v>
      </c>
      <c r="Q423" s="12">
        <v>86.85</v>
      </c>
      <c r="R423" s="12">
        <v>0.02</v>
      </c>
      <c r="S423" s="12">
        <v>7514</v>
      </c>
      <c r="T423" s="12">
        <v>2370093</v>
      </c>
      <c r="U423" s="12">
        <v>191048</v>
      </c>
      <c r="V423" s="12">
        <v>910.9</v>
      </c>
      <c r="W423" s="12">
        <v>0</v>
      </c>
      <c r="X423" s="12">
        <v>10</v>
      </c>
      <c r="Y423" s="12">
        <v>0</v>
      </c>
      <c r="Z423" s="12">
        <v>0</v>
      </c>
      <c r="AA423" s="12">
        <f t="shared" si="6"/>
        <v>0</v>
      </c>
    </row>
    <row r="424" spans="2:27" x14ac:dyDescent="0.35">
      <c r="B424" s="12">
        <v>666</v>
      </c>
      <c r="C424" s="12">
        <v>59575</v>
      </c>
      <c r="D424" s="12">
        <v>82809</v>
      </c>
      <c r="E424" s="12">
        <v>142384</v>
      </c>
      <c r="F424" s="12">
        <v>213.4</v>
      </c>
      <c r="G424" s="12">
        <v>901223</v>
      </c>
      <c r="H424" s="12">
        <v>0.64500000000000002</v>
      </c>
      <c r="I424" s="12">
        <v>6563063</v>
      </c>
      <c r="J424" s="12">
        <v>32.39</v>
      </c>
      <c r="K424" s="12">
        <v>-56.12</v>
      </c>
      <c r="L424" s="12">
        <v>86.63</v>
      </c>
      <c r="M424" s="12">
        <v>86.33</v>
      </c>
      <c r="N424" s="12">
        <v>86.76</v>
      </c>
      <c r="O424" s="12">
        <v>0.02</v>
      </c>
      <c r="P424" s="12">
        <v>7123</v>
      </c>
      <c r="Q424" s="12">
        <v>86.94</v>
      </c>
      <c r="R424" s="12">
        <v>0.02</v>
      </c>
      <c r="S424" s="12">
        <v>7527</v>
      </c>
      <c r="T424" s="12">
        <v>2383913</v>
      </c>
      <c r="U424" s="12">
        <v>191055</v>
      </c>
      <c r="V424" s="12">
        <v>910.9</v>
      </c>
      <c r="W424" s="12">
        <v>0</v>
      </c>
      <c r="X424" s="12">
        <v>10.02</v>
      </c>
      <c r="Y424" s="12">
        <v>0</v>
      </c>
      <c r="Z424" s="12">
        <v>0</v>
      </c>
      <c r="AA424" s="12">
        <f t="shared" si="6"/>
        <v>0</v>
      </c>
    </row>
    <row r="425" spans="2:27" x14ac:dyDescent="0.35">
      <c r="B425" s="12">
        <v>668</v>
      </c>
      <c r="C425" s="12">
        <v>59575</v>
      </c>
      <c r="D425" s="12">
        <v>82382</v>
      </c>
      <c r="E425" s="12">
        <v>141957</v>
      </c>
      <c r="F425" s="12">
        <v>213.4</v>
      </c>
      <c r="G425" s="12">
        <v>901223</v>
      </c>
      <c r="H425" s="12">
        <v>0.64700000000000002</v>
      </c>
      <c r="I425" s="12">
        <v>6563066</v>
      </c>
      <c r="J425" s="12">
        <v>32.4</v>
      </c>
      <c r="K425" s="12">
        <v>-55.97</v>
      </c>
      <c r="L425" s="12">
        <v>86.71</v>
      </c>
      <c r="M425" s="12">
        <v>86.43</v>
      </c>
      <c r="N425" s="12">
        <v>86.85</v>
      </c>
      <c r="O425" s="12">
        <v>0.01</v>
      </c>
      <c r="P425" s="12">
        <v>7136</v>
      </c>
      <c r="Q425" s="12">
        <v>87.02</v>
      </c>
      <c r="R425" s="12">
        <v>0.01</v>
      </c>
      <c r="S425" s="12">
        <v>7539</v>
      </c>
      <c r="T425" s="12">
        <v>2397757</v>
      </c>
      <c r="U425" s="12">
        <v>191061</v>
      </c>
      <c r="V425" s="12">
        <v>910.9</v>
      </c>
      <c r="W425" s="12">
        <v>0</v>
      </c>
      <c r="X425" s="12">
        <v>10.039999999999999</v>
      </c>
      <c r="Y425" s="12">
        <v>0</v>
      </c>
      <c r="Z425" s="12">
        <v>0</v>
      </c>
      <c r="AA425" s="12">
        <f t="shared" si="6"/>
        <v>0</v>
      </c>
    </row>
    <row r="426" spans="2:27" x14ac:dyDescent="0.35">
      <c r="B426" s="12">
        <v>670</v>
      </c>
      <c r="C426" s="12">
        <v>59575</v>
      </c>
      <c r="D426" s="12">
        <v>81955</v>
      </c>
      <c r="E426" s="12">
        <v>141530</v>
      </c>
      <c r="F426" s="12">
        <v>213.4</v>
      </c>
      <c r="G426" s="12">
        <v>901223</v>
      </c>
      <c r="H426" s="12">
        <v>0.64900000000000002</v>
      </c>
      <c r="I426" s="12">
        <v>6563069</v>
      </c>
      <c r="J426" s="12">
        <v>32.409999999999997</v>
      </c>
      <c r="K426" s="12">
        <v>-55.82</v>
      </c>
      <c r="L426" s="12">
        <v>86.8</v>
      </c>
      <c r="M426" s="12">
        <v>86.53</v>
      </c>
      <c r="N426" s="12">
        <v>86.94</v>
      </c>
      <c r="O426" s="12">
        <v>0.01</v>
      </c>
      <c r="P426" s="12">
        <v>7148</v>
      </c>
      <c r="Q426" s="12">
        <v>87.1</v>
      </c>
      <c r="R426" s="12">
        <v>0.01</v>
      </c>
      <c r="S426" s="12">
        <v>7552</v>
      </c>
      <c r="T426" s="12">
        <v>2411625</v>
      </c>
      <c r="U426" s="12">
        <v>191066</v>
      </c>
      <c r="V426" s="12">
        <v>910.9</v>
      </c>
      <c r="W426" s="12">
        <v>0</v>
      </c>
      <c r="X426" s="12">
        <v>10.06</v>
      </c>
      <c r="Y426" s="12">
        <v>0</v>
      </c>
      <c r="Z426" s="12">
        <v>0</v>
      </c>
      <c r="AA426" s="12">
        <f t="shared" si="6"/>
        <v>0</v>
      </c>
    </row>
    <row r="427" spans="2:27" x14ac:dyDescent="0.35">
      <c r="B427" s="12">
        <v>672</v>
      </c>
      <c r="C427" s="12">
        <v>59575</v>
      </c>
      <c r="D427" s="12">
        <v>81528</v>
      </c>
      <c r="E427" s="12">
        <v>141103</v>
      </c>
      <c r="F427" s="12">
        <v>213.4</v>
      </c>
      <c r="G427" s="12">
        <v>901223</v>
      </c>
      <c r="H427" s="12">
        <v>0.65100000000000002</v>
      </c>
      <c r="I427" s="12">
        <v>6563072</v>
      </c>
      <c r="J427" s="12">
        <v>32.409999999999997</v>
      </c>
      <c r="K427" s="12">
        <v>-55.67</v>
      </c>
      <c r="L427" s="12">
        <v>86.89</v>
      </c>
      <c r="M427" s="12">
        <v>86.63</v>
      </c>
      <c r="N427" s="12">
        <v>87.03</v>
      </c>
      <c r="O427" s="12">
        <v>0.01</v>
      </c>
      <c r="P427" s="12">
        <v>7161</v>
      </c>
      <c r="Q427" s="12">
        <v>87.19</v>
      </c>
      <c r="R427" s="12">
        <v>0.01</v>
      </c>
      <c r="S427" s="12">
        <v>7565</v>
      </c>
      <c r="T427" s="12">
        <v>2425518</v>
      </c>
      <c r="U427" s="12">
        <v>191071</v>
      </c>
      <c r="V427" s="12">
        <v>911</v>
      </c>
      <c r="W427" s="12">
        <v>0</v>
      </c>
      <c r="X427" s="12">
        <v>10.08</v>
      </c>
      <c r="Y427" s="12">
        <v>0</v>
      </c>
      <c r="Z427" s="12">
        <v>0</v>
      </c>
      <c r="AA427" s="12">
        <f t="shared" si="6"/>
        <v>0</v>
      </c>
    </row>
    <row r="428" spans="2:27" x14ac:dyDescent="0.35">
      <c r="B428" s="12">
        <v>674</v>
      </c>
      <c r="C428" s="12">
        <v>59575</v>
      </c>
      <c r="D428" s="12">
        <v>81101</v>
      </c>
      <c r="E428" s="12">
        <v>140677</v>
      </c>
      <c r="F428" s="12">
        <v>213.4</v>
      </c>
      <c r="G428" s="12">
        <v>901223</v>
      </c>
      <c r="H428" s="12">
        <v>0.65300000000000002</v>
      </c>
      <c r="I428" s="12">
        <v>6563073</v>
      </c>
      <c r="J428" s="12">
        <v>32.42</v>
      </c>
      <c r="K428" s="12">
        <v>-55.53</v>
      </c>
      <c r="L428" s="12">
        <v>86.98</v>
      </c>
      <c r="M428" s="12">
        <v>86.72</v>
      </c>
      <c r="N428" s="12">
        <v>87.12</v>
      </c>
      <c r="O428" s="12">
        <v>0.01</v>
      </c>
      <c r="P428" s="12">
        <v>7174</v>
      </c>
      <c r="Q428" s="12">
        <v>87.27</v>
      </c>
      <c r="R428" s="12">
        <v>0.01</v>
      </c>
      <c r="S428" s="12">
        <v>7577</v>
      </c>
      <c r="T428" s="12">
        <v>2439436</v>
      </c>
      <c r="U428" s="12">
        <v>191075</v>
      </c>
      <c r="V428" s="12">
        <v>911</v>
      </c>
      <c r="W428" s="12">
        <v>0</v>
      </c>
      <c r="X428" s="12">
        <v>10.09</v>
      </c>
      <c r="Y428" s="12">
        <v>0</v>
      </c>
      <c r="Z428" s="12">
        <v>0</v>
      </c>
      <c r="AA428" s="12">
        <f t="shared" si="6"/>
        <v>0</v>
      </c>
    </row>
    <row r="429" spans="2:27" x14ac:dyDescent="0.35">
      <c r="B429" s="12">
        <v>676</v>
      </c>
      <c r="C429" s="12">
        <v>59575</v>
      </c>
      <c r="D429" s="12">
        <v>80674</v>
      </c>
      <c r="E429" s="12">
        <v>140250</v>
      </c>
      <c r="F429" s="12">
        <v>213.4</v>
      </c>
      <c r="G429" s="12">
        <v>901223</v>
      </c>
      <c r="H429" s="12">
        <v>0.65500000000000003</v>
      </c>
      <c r="I429" s="12">
        <v>6563075</v>
      </c>
      <c r="J429" s="12">
        <v>32.42</v>
      </c>
      <c r="K429" s="12">
        <v>-55.38</v>
      </c>
      <c r="L429" s="12">
        <v>87.07</v>
      </c>
      <c r="M429" s="12">
        <v>86.82</v>
      </c>
      <c r="N429" s="12">
        <v>87.2</v>
      </c>
      <c r="O429" s="12">
        <v>0</v>
      </c>
      <c r="P429" s="12">
        <v>7187</v>
      </c>
      <c r="Q429" s="12">
        <v>87.35</v>
      </c>
      <c r="R429" s="12">
        <v>0</v>
      </c>
      <c r="S429" s="12">
        <v>7590</v>
      </c>
      <c r="T429" s="12">
        <v>2453378</v>
      </c>
      <c r="U429" s="12">
        <v>191078</v>
      </c>
      <c r="V429" s="12">
        <v>911</v>
      </c>
      <c r="W429" s="12">
        <v>0</v>
      </c>
      <c r="X429" s="12">
        <v>10.11</v>
      </c>
      <c r="Y429" s="12">
        <v>0</v>
      </c>
      <c r="Z429" s="12">
        <v>0</v>
      </c>
      <c r="AA429" s="12">
        <f t="shared" si="6"/>
        <v>0</v>
      </c>
    </row>
    <row r="430" spans="2:27" x14ac:dyDescent="0.35">
      <c r="B430" s="12">
        <v>678</v>
      </c>
      <c r="C430" s="12">
        <v>59575</v>
      </c>
      <c r="D430" s="12">
        <v>80248</v>
      </c>
      <c r="E430" s="12">
        <v>139823</v>
      </c>
      <c r="F430" s="12">
        <v>213.4</v>
      </c>
      <c r="G430" s="12">
        <v>901223</v>
      </c>
      <c r="H430" s="12">
        <v>0.65700000000000003</v>
      </c>
      <c r="I430" s="12">
        <v>6563075</v>
      </c>
      <c r="J430" s="12">
        <v>32.43</v>
      </c>
      <c r="K430" s="12">
        <v>-55.23</v>
      </c>
      <c r="L430" s="12">
        <v>87.16</v>
      </c>
      <c r="M430" s="12">
        <v>86.92</v>
      </c>
      <c r="N430" s="12">
        <v>87.29</v>
      </c>
      <c r="O430" s="12">
        <v>0</v>
      </c>
      <c r="P430" s="12">
        <v>7200</v>
      </c>
      <c r="Q430" s="12">
        <v>87.44</v>
      </c>
      <c r="R430" s="12">
        <v>0</v>
      </c>
      <c r="S430" s="12">
        <v>7603</v>
      </c>
      <c r="T430" s="12">
        <v>2467346</v>
      </c>
      <c r="U430" s="12">
        <v>191081</v>
      </c>
      <c r="V430" s="12">
        <v>911</v>
      </c>
      <c r="W430" s="12">
        <v>0</v>
      </c>
      <c r="X430" s="12">
        <v>10.130000000000001</v>
      </c>
      <c r="Y430" s="12">
        <v>0</v>
      </c>
      <c r="Z430" s="12">
        <v>0</v>
      </c>
      <c r="AA430" s="12">
        <f t="shared" si="6"/>
        <v>0</v>
      </c>
    </row>
    <row r="431" spans="2:27" x14ac:dyDescent="0.35">
      <c r="B431" s="12">
        <v>680</v>
      </c>
      <c r="C431" s="12">
        <v>59575</v>
      </c>
      <c r="D431" s="12">
        <v>79821</v>
      </c>
      <c r="E431" s="12">
        <v>139396</v>
      </c>
      <c r="F431" s="12">
        <v>213.4</v>
      </c>
      <c r="G431" s="12">
        <v>901223</v>
      </c>
      <c r="H431" s="12">
        <v>0.65900000000000003</v>
      </c>
      <c r="I431" s="12">
        <v>6563076</v>
      </c>
      <c r="J431" s="12">
        <v>32.44</v>
      </c>
      <c r="K431" s="12">
        <v>-55.08</v>
      </c>
      <c r="L431" s="12">
        <v>87.25</v>
      </c>
      <c r="M431" s="12">
        <v>87.01</v>
      </c>
      <c r="N431" s="12">
        <v>87.38</v>
      </c>
      <c r="O431" s="12">
        <v>0</v>
      </c>
      <c r="P431" s="12">
        <v>7212</v>
      </c>
      <c r="Q431" s="12">
        <v>87.52</v>
      </c>
      <c r="R431" s="12">
        <v>0</v>
      </c>
      <c r="S431" s="12">
        <v>7616</v>
      </c>
      <c r="T431" s="12">
        <v>2481338</v>
      </c>
      <c r="U431" s="12">
        <v>191083</v>
      </c>
      <c r="V431" s="12">
        <v>911</v>
      </c>
      <c r="W431" s="12">
        <v>0</v>
      </c>
      <c r="X431" s="12">
        <v>10.15</v>
      </c>
      <c r="Y431" s="12">
        <v>0</v>
      </c>
      <c r="Z431" s="12">
        <v>0</v>
      </c>
      <c r="AA431" s="12">
        <f t="shared" si="6"/>
        <v>0</v>
      </c>
    </row>
    <row r="432" spans="2:27" x14ac:dyDescent="0.35">
      <c r="B432" s="12">
        <v>682</v>
      </c>
      <c r="C432" s="12">
        <v>59575</v>
      </c>
      <c r="D432" s="12">
        <v>79394</v>
      </c>
      <c r="E432" s="12">
        <v>138969</v>
      </c>
      <c r="F432" s="12">
        <v>213.4</v>
      </c>
      <c r="G432" s="12">
        <v>901223</v>
      </c>
      <c r="H432" s="12">
        <v>0.66100000000000003</v>
      </c>
      <c r="I432" s="12">
        <v>6563076</v>
      </c>
      <c r="J432" s="12">
        <v>32.44</v>
      </c>
      <c r="K432" s="12">
        <v>-54.93</v>
      </c>
      <c r="L432" s="12">
        <v>87.33</v>
      </c>
      <c r="M432" s="12">
        <v>87.11</v>
      </c>
      <c r="N432" s="12">
        <v>87.47</v>
      </c>
      <c r="O432" s="12">
        <v>0</v>
      </c>
      <c r="P432" s="12">
        <v>7225</v>
      </c>
      <c r="Q432" s="12">
        <v>87.6</v>
      </c>
      <c r="R432" s="12">
        <v>0</v>
      </c>
      <c r="S432" s="12">
        <v>7629</v>
      </c>
      <c r="T432" s="12">
        <v>2495356</v>
      </c>
      <c r="U432" s="12">
        <v>191085</v>
      </c>
      <c r="V432" s="12">
        <v>911</v>
      </c>
      <c r="W432" s="12">
        <v>0</v>
      </c>
      <c r="X432" s="12">
        <v>10.17</v>
      </c>
      <c r="Y432" s="12">
        <v>0</v>
      </c>
      <c r="Z432" s="12">
        <v>0</v>
      </c>
      <c r="AA432" s="12">
        <f t="shared" si="6"/>
        <v>0</v>
      </c>
    </row>
    <row r="433" spans="1:27" x14ac:dyDescent="0.35">
      <c r="B433" s="12">
        <v>684</v>
      </c>
      <c r="C433" s="12">
        <v>59575</v>
      </c>
      <c r="D433" s="12">
        <v>78967</v>
      </c>
      <c r="E433" s="12">
        <v>138542</v>
      </c>
      <c r="F433" s="12">
        <v>213.4</v>
      </c>
      <c r="G433" s="12">
        <v>901223</v>
      </c>
      <c r="H433" s="12">
        <v>0.66300000000000003</v>
      </c>
      <c r="I433" s="12">
        <v>6563075</v>
      </c>
      <c r="J433" s="12">
        <v>32.450000000000003</v>
      </c>
      <c r="K433" s="12">
        <v>-54.78</v>
      </c>
      <c r="L433" s="12">
        <v>87.42</v>
      </c>
      <c r="M433" s="12">
        <v>87.21</v>
      </c>
      <c r="N433" s="12">
        <v>87.56</v>
      </c>
      <c r="O433" s="12">
        <v>0</v>
      </c>
      <c r="P433" s="12">
        <v>7238</v>
      </c>
      <c r="Q433" s="12">
        <v>87.69</v>
      </c>
      <c r="R433" s="12">
        <v>0</v>
      </c>
      <c r="S433" s="12">
        <v>7642</v>
      </c>
      <c r="T433" s="12">
        <v>2509398</v>
      </c>
      <c r="U433" s="12">
        <v>191086</v>
      </c>
      <c r="V433" s="12">
        <v>911</v>
      </c>
      <c r="W433" s="12">
        <v>0</v>
      </c>
      <c r="X433" s="12">
        <v>10.18</v>
      </c>
      <c r="Y433" s="12">
        <v>0</v>
      </c>
      <c r="Z433" s="12">
        <v>0</v>
      </c>
      <c r="AA433" s="12">
        <f t="shared" si="6"/>
        <v>0</v>
      </c>
    </row>
    <row r="434" spans="1:27" x14ac:dyDescent="0.35">
      <c r="B434" s="12">
        <v>686</v>
      </c>
      <c r="C434" s="12">
        <v>59575</v>
      </c>
      <c r="D434" s="12">
        <v>78540</v>
      </c>
      <c r="E434" s="12">
        <v>138116</v>
      </c>
      <c r="F434" s="12">
        <v>213.4</v>
      </c>
      <c r="G434" s="12">
        <v>901223</v>
      </c>
      <c r="H434" s="12">
        <v>0.66500000000000004</v>
      </c>
      <c r="I434" s="12">
        <v>6563075</v>
      </c>
      <c r="J434" s="12">
        <v>32.450000000000003</v>
      </c>
      <c r="K434" s="12">
        <v>-54.63</v>
      </c>
      <c r="L434" s="12">
        <v>87.51</v>
      </c>
      <c r="M434" s="12">
        <v>87.31</v>
      </c>
      <c r="N434" s="12">
        <v>87.65</v>
      </c>
      <c r="O434" s="12">
        <v>0</v>
      </c>
      <c r="P434" s="12">
        <v>7251</v>
      </c>
      <c r="Q434" s="12">
        <v>87.77</v>
      </c>
      <c r="R434" s="12">
        <v>0</v>
      </c>
      <c r="S434" s="12">
        <v>7655</v>
      </c>
      <c r="T434" s="12">
        <v>2523466</v>
      </c>
      <c r="U434" s="12">
        <v>191088</v>
      </c>
      <c r="V434" s="12">
        <v>911</v>
      </c>
      <c r="W434" s="12">
        <v>0</v>
      </c>
      <c r="X434" s="12">
        <v>10.199999999999999</v>
      </c>
      <c r="Y434" s="12">
        <v>0</v>
      </c>
      <c r="Z434" s="12">
        <v>0</v>
      </c>
      <c r="AA434" s="12">
        <f t="shared" si="6"/>
        <v>0</v>
      </c>
    </row>
    <row r="435" spans="1:27" x14ac:dyDescent="0.35">
      <c r="B435" s="12">
        <v>688</v>
      </c>
      <c r="C435" s="12">
        <v>59575</v>
      </c>
      <c r="D435" s="12">
        <v>78114</v>
      </c>
      <c r="E435" s="12">
        <v>137689</v>
      </c>
      <c r="F435" s="12">
        <v>213.4</v>
      </c>
      <c r="G435" s="12">
        <v>901223</v>
      </c>
      <c r="H435" s="12">
        <v>0.66700000000000004</v>
      </c>
      <c r="I435" s="12">
        <v>6563074</v>
      </c>
      <c r="J435" s="12">
        <v>32.46</v>
      </c>
      <c r="K435" s="12">
        <v>-54.48</v>
      </c>
      <c r="L435" s="12">
        <v>87.6</v>
      </c>
      <c r="M435" s="12">
        <v>87.4</v>
      </c>
      <c r="N435" s="12">
        <v>87.74</v>
      </c>
      <c r="O435" s="12">
        <v>0</v>
      </c>
      <c r="P435" s="12">
        <v>7264</v>
      </c>
      <c r="Q435" s="12">
        <v>87.86</v>
      </c>
      <c r="R435" s="12">
        <v>0</v>
      </c>
      <c r="S435" s="12">
        <v>7668</v>
      </c>
      <c r="T435" s="12">
        <v>2537560</v>
      </c>
      <c r="U435" s="12">
        <v>191089</v>
      </c>
      <c r="V435" s="12">
        <v>911</v>
      </c>
      <c r="W435" s="12">
        <v>0</v>
      </c>
      <c r="X435" s="12">
        <v>10.220000000000001</v>
      </c>
      <c r="Y435" s="12">
        <v>0</v>
      </c>
      <c r="Z435" s="12">
        <v>0</v>
      </c>
      <c r="AA435" s="12">
        <f t="shared" si="6"/>
        <v>0</v>
      </c>
    </row>
    <row r="436" spans="1:27" x14ac:dyDescent="0.35">
      <c r="B436" s="12">
        <v>690</v>
      </c>
      <c r="C436" s="12">
        <v>59575</v>
      </c>
      <c r="D436" s="12">
        <v>77687</v>
      </c>
      <c r="E436" s="12">
        <v>137262</v>
      </c>
      <c r="F436" s="12">
        <v>213.4</v>
      </c>
      <c r="G436" s="12">
        <v>901223</v>
      </c>
      <c r="H436" s="12">
        <v>0.67</v>
      </c>
      <c r="I436" s="12">
        <v>6563074</v>
      </c>
      <c r="J436" s="12">
        <v>32.46</v>
      </c>
      <c r="K436" s="12">
        <v>-54.33</v>
      </c>
      <c r="L436" s="12">
        <v>87.69</v>
      </c>
      <c r="M436" s="12">
        <v>87.5</v>
      </c>
      <c r="N436" s="12">
        <v>87.83</v>
      </c>
      <c r="O436" s="12">
        <v>0</v>
      </c>
      <c r="P436" s="12">
        <v>7278</v>
      </c>
      <c r="Q436" s="12">
        <v>87.94</v>
      </c>
      <c r="R436" s="12">
        <v>0</v>
      </c>
      <c r="S436" s="12">
        <v>7681</v>
      </c>
      <c r="T436" s="12">
        <v>2551678</v>
      </c>
      <c r="U436" s="12">
        <v>191090</v>
      </c>
      <c r="V436" s="12">
        <v>911</v>
      </c>
      <c r="W436" s="12">
        <v>0</v>
      </c>
      <c r="X436" s="12">
        <v>10.24</v>
      </c>
      <c r="Y436" s="12">
        <v>0</v>
      </c>
      <c r="Z436" s="12">
        <v>0</v>
      </c>
      <c r="AA436" s="12">
        <f t="shared" si="6"/>
        <v>0</v>
      </c>
    </row>
    <row r="437" spans="1:27" x14ac:dyDescent="0.35">
      <c r="B437" s="12">
        <v>692</v>
      </c>
      <c r="C437" s="12">
        <v>59575</v>
      </c>
      <c r="D437" s="12">
        <v>77260</v>
      </c>
      <c r="E437" s="12">
        <v>136835</v>
      </c>
      <c r="F437" s="12">
        <v>213.4</v>
      </c>
      <c r="G437" s="12">
        <v>901223</v>
      </c>
      <c r="H437" s="12">
        <v>0.67200000000000004</v>
      </c>
      <c r="I437" s="12">
        <v>6563073</v>
      </c>
      <c r="J437" s="12">
        <v>32.47</v>
      </c>
      <c r="K437" s="12">
        <v>-54.18</v>
      </c>
      <c r="L437" s="12">
        <v>87.78</v>
      </c>
      <c r="M437" s="12">
        <v>87.6</v>
      </c>
      <c r="N437" s="12">
        <v>87.92</v>
      </c>
      <c r="O437" s="12">
        <v>0</v>
      </c>
      <c r="P437" s="12">
        <v>7291</v>
      </c>
      <c r="Q437" s="12">
        <v>88.03</v>
      </c>
      <c r="R437" s="12">
        <v>0</v>
      </c>
      <c r="S437" s="12">
        <v>7694</v>
      </c>
      <c r="T437" s="12">
        <v>2565822</v>
      </c>
      <c r="U437" s="12">
        <v>191091</v>
      </c>
      <c r="V437" s="12">
        <v>911</v>
      </c>
      <c r="W437" s="12">
        <v>0</v>
      </c>
      <c r="X437" s="12">
        <v>10.26</v>
      </c>
      <c r="Y437" s="12">
        <v>0</v>
      </c>
      <c r="Z437" s="12">
        <v>0</v>
      </c>
      <c r="AA437" s="12">
        <f t="shared" si="6"/>
        <v>0</v>
      </c>
    </row>
    <row r="438" spans="1:27" x14ac:dyDescent="0.35">
      <c r="B438" s="12">
        <v>694</v>
      </c>
      <c r="C438" s="12">
        <v>59575</v>
      </c>
      <c r="D438" s="12">
        <v>76833</v>
      </c>
      <c r="E438" s="12">
        <v>136408</v>
      </c>
      <c r="F438" s="12">
        <v>213.4</v>
      </c>
      <c r="G438" s="12">
        <v>901223</v>
      </c>
      <c r="H438" s="12">
        <v>0.67400000000000004</v>
      </c>
      <c r="I438" s="12">
        <v>6563073</v>
      </c>
      <c r="J438" s="12">
        <v>32.47</v>
      </c>
      <c r="K438" s="12">
        <v>-54.03</v>
      </c>
      <c r="L438" s="12">
        <v>87.87</v>
      </c>
      <c r="M438" s="12">
        <v>87.7</v>
      </c>
      <c r="N438" s="12">
        <v>88.01</v>
      </c>
      <c r="O438" s="12">
        <v>0</v>
      </c>
      <c r="P438" s="12">
        <v>7304</v>
      </c>
      <c r="Q438" s="12">
        <v>88.11</v>
      </c>
      <c r="R438" s="12">
        <v>0</v>
      </c>
      <c r="S438" s="12">
        <v>7707</v>
      </c>
      <c r="T438" s="12">
        <v>2579992</v>
      </c>
      <c r="U438" s="12">
        <v>191093</v>
      </c>
      <c r="V438" s="12">
        <v>911</v>
      </c>
      <c r="W438" s="12">
        <v>0</v>
      </c>
      <c r="X438" s="12">
        <v>10.28</v>
      </c>
      <c r="Y438" s="12">
        <v>0</v>
      </c>
      <c r="Z438" s="12">
        <v>0</v>
      </c>
      <c r="AA438" s="12">
        <f t="shared" si="6"/>
        <v>0</v>
      </c>
    </row>
    <row r="439" spans="1:27" x14ac:dyDescent="0.35">
      <c r="B439" s="12">
        <v>696</v>
      </c>
      <c r="C439" s="12">
        <v>59575</v>
      </c>
      <c r="D439" s="12">
        <v>76406</v>
      </c>
      <c r="E439" s="12">
        <v>135981</v>
      </c>
      <c r="F439" s="12">
        <v>213.4</v>
      </c>
      <c r="G439" s="12">
        <v>901223</v>
      </c>
      <c r="H439" s="12">
        <v>0.67600000000000005</v>
      </c>
      <c r="I439" s="12">
        <v>6563073</v>
      </c>
      <c r="J439" s="12">
        <v>32.479999999999997</v>
      </c>
      <c r="K439" s="12">
        <v>-53.88</v>
      </c>
      <c r="L439" s="12">
        <v>87.96</v>
      </c>
      <c r="M439" s="12">
        <v>87.79</v>
      </c>
      <c r="N439" s="12">
        <v>88.1</v>
      </c>
      <c r="O439" s="12">
        <v>0</v>
      </c>
      <c r="P439" s="12">
        <v>7317</v>
      </c>
      <c r="Q439" s="12">
        <v>88.2</v>
      </c>
      <c r="R439" s="12">
        <v>0</v>
      </c>
      <c r="S439" s="12">
        <v>7721</v>
      </c>
      <c r="T439" s="12">
        <v>2594187</v>
      </c>
      <c r="U439" s="12">
        <v>191094</v>
      </c>
      <c r="V439" s="12">
        <v>911</v>
      </c>
      <c r="W439" s="12">
        <v>0</v>
      </c>
      <c r="X439" s="12">
        <v>10.29</v>
      </c>
      <c r="Y439" s="12">
        <v>0</v>
      </c>
      <c r="Z439" s="12">
        <v>0</v>
      </c>
      <c r="AA439" s="12">
        <f t="shared" si="6"/>
        <v>0</v>
      </c>
    </row>
    <row r="440" spans="1:27" x14ac:dyDescent="0.35">
      <c r="B440" s="12">
        <v>698</v>
      </c>
      <c r="C440" s="12">
        <v>59575</v>
      </c>
      <c r="D440" s="12">
        <v>75979</v>
      </c>
      <c r="E440" s="12">
        <v>135555</v>
      </c>
      <c r="F440" s="12">
        <v>213.4</v>
      </c>
      <c r="G440" s="12">
        <v>901223</v>
      </c>
      <c r="H440" s="12">
        <v>0.67800000000000005</v>
      </c>
      <c r="I440" s="12">
        <v>6563074</v>
      </c>
      <c r="J440" s="12">
        <v>32.479999999999997</v>
      </c>
      <c r="K440" s="12">
        <v>-53.73</v>
      </c>
      <c r="L440" s="12">
        <v>88.05</v>
      </c>
      <c r="M440" s="12">
        <v>87.89</v>
      </c>
      <c r="N440" s="12">
        <v>88.19</v>
      </c>
      <c r="O440" s="12">
        <v>0</v>
      </c>
      <c r="P440" s="12">
        <v>7330</v>
      </c>
      <c r="Q440" s="12">
        <v>88.28</v>
      </c>
      <c r="R440" s="12">
        <v>0</v>
      </c>
      <c r="S440" s="12">
        <v>7734</v>
      </c>
      <c r="T440" s="12">
        <v>2608408</v>
      </c>
      <c r="U440" s="12">
        <v>191096</v>
      </c>
      <c r="V440" s="12">
        <v>911</v>
      </c>
      <c r="W440" s="12">
        <v>0</v>
      </c>
      <c r="X440" s="12">
        <v>10.31</v>
      </c>
      <c r="Y440" s="12">
        <v>0</v>
      </c>
      <c r="Z440" s="12">
        <v>0</v>
      </c>
      <c r="AA440" s="12">
        <f t="shared" si="6"/>
        <v>0</v>
      </c>
    </row>
    <row r="441" spans="1:27" x14ac:dyDescent="0.35">
      <c r="B441" s="12">
        <v>700</v>
      </c>
      <c r="C441" s="12">
        <v>59575</v>
      </c>
      <c r="D441" s="12">
        <v>75553</v>
      </c>
      <c r="E441" s="12">
        <v>135128</v>
      </c>
      <c r="F441" s="12">
        <v>213.4</v>
      </c>
      <c r="G441" s="12">
        <v>901223</v>
      </c>
      <c r="H441" s="12">
        <v>0.68</v>
      </c>
      <c r="I441" s="12">
        <v>6563074</v>
      </c>
      <c r="J441" s="12">
        <v>32.479999999999997</v>
      </c>
      <c r="K441" s="12">
        <v>-53.58</v>
      </c>
      <c r="L441" s="12">
        <v>88.14</v>
      </c>
      <c r="M441" s="12">
        <v>87.99</v>
      </c>
      <c r="N441" s="12">
        <v>88.28</v>
      </c>
      <c r="O441" s="12">
        <v>0</v>
      </c>
      <c r="P441" s="12">
        <v>7344</v>
      </c>
      <c r="Q441" s="12">
        <v>88.37</v>
      </c>
      <c r="R441" s="12">
        <v>0</v>
      </c>
      <c r="S441" s="12">
        <v>7747</v>
      </c>
      <c r="T441" s="12">
        <v>2622655</v>
      </c>
      <c r="U441" s="12">
        <v>191098</v>
      </c>
      <c r="V441" s="12">
        <v>911</v>
      </c>
      <c r="W441" s="12">
        <v>0</v>
      </c>
      <c r="X441" s="12">
        <v>10.33</v>
      </c>
      <c r="Y441" s="12">
        <v>0</v>
      </c>
      <c r="Z441" s="12">
        <v>0</v>
      </c>
      <c r="AA441" s="12">
        <f t="shared" si="6"/>
        <v>0</v>
      </c>
    </row>
    <row r="442" spans="1:27" x14ac:dyDescent="0.35">
      <c r="B442" s="12">
        <v>702</v>
      </c>
      <c r="C442" s="12">
        <v>59575</v>
      </c>
      <c r="D442" s="12">
        <v>75126</v>
      </c>
      <c r="E442" s="12">
        <v>134701</v>
      </c>
      <c r="F442" s="12">
        <v>213.4</v>
      </c>
      <c r="G442" s="12">
        <v>901223</v>
      </c>
      <c r="H442" s="12">
        <v>0.68200000000000005</v>
      </c>
      <c r="I442" s="12">
        <v>6563076</v>
      </c>
      <c r="J442" s="12">
        <v>32.49</v>
      </c>
      <c r="K442" s="12">
        <v>-53.42</v>
      </c>
      <c r="L442" s="12">
        <v>88.23</v>
      </c>
      <c r="M442" s="12">
        <v>88.08</v>
      </c>
      <c r="N442" s="12">
        <v>88.37</v>
      </c>
      <c r="O442" s="12">
        <v>0.01</v>
      </c>
      <c r="P442" s="12">
        <v>7357</v>
      </c>
      <c r="Q442" s="12">
        <v>88.46</v>
      </c>
      <c r="R442" s="12">
        <v>0.01</v>
      </c>
      <c r="S442" s="12">
        <v>7761</v>
      </c>
      <c r="T442" s="12">
        <v>2636928</v>
      </c>
      <c r="U442" s="12">
        <v>191101</v>
      </c>
      <c r="V442" s="12">
        <v>911</v>
      </c>
      <c r="W442" s="12">
        <v>0</v>
      </c>
      <c r="X442" s="12">
        <v>10.35</v>
      </c>
      <c r="Y442" s="12">
        <v>0</v>
      </c>
      <c r="Z442" s="12">
        <v>0</v>
      </c>
      <c r="AA442" s="12">
        <f t="shared" si="6"/>
        <v>0</v>
      </c>
    </row>
    <row r="443" spans="1:27" x14ac:dyDescent="0.35">
      <c r="B443" s="12">
        <v>704</v>
      </c>
      <c r="C443" s="12">
        <v>59575</v>
      </c>
      <c r="D443" s="12">
        <v>74699</v>
      </c>
      <c r="E443" s="12">
        <v>134274</v>
      </c>
      <c r="F443" s="12">
        <v>213.4</v>
      </c>
      <c r="G443" s="12">
        <v>901223</v>
      </c>
      <c r="H443" s="12">
        <v>0.68400000000000005</v>
      </c>
      <c r="I443" s="12">
        <v>6563078</v>
      </c>
      <c r="J443" s="12">
        <v>32.49</v>
      </c>
      <c r="K443" s="12">
        <v>-53.27</v>
      </c>
      <c r="L443" s="12">
        <v>88.32</v>
      </c>
      <c r="M443" s="12">
        <v>88.18</v>
      </c>
      <c r="N443" s="12">
        <v>88.46</v>
      </c>
      <c r="O443" s="12">
        <v>0.01</v>
      </c>
      <c r="P443" s="12">
        <v>7370</v>
      </c>
      <c r="Q443" s="12">
        <v>88.54</v>
      </c>
      <c r="R443" s="12">
        <v>0.01</v>
      </c>
      <c r="S443" s="12">
        <v>7774</v>
      </c>
      <c r="T443" s="12">
        <v>2651226</v>
      </c>
      <c r="U443" s="12">
        <v>191104</v>
      </c>
      <c r="V443" s="12">
        <v>911</v>
      </c>
      <c r="W443" s="12">
        <v>0</v>
      </c>
      <c r="X443" s="12">
        <v>10.37</v>
      </c>
      <c r="Y443" s="12">
        <v>0</v>
      </c>
      <c r="Z443" s="12">
        <v>0</v>
      </c>
      <c r="AA443" s="12">
        <f t="shared" si="6"/>
        <v>0</v>
      </c>
    </row>
    <row r="444" spans="1:27" x14ac:dyDescent="0.35">
      <c r="B444" s="12">
        <v>706</v>
      </c>
      <c r="C444" s="12">
        <v>59575</v>
      </c>
      <c r="D444" s="12">
        <v>74272</v>
      </c>
      <c r="E444" s="12">
        <v>133847</v>
      </c>
      <c r="F444" s="12">
        <v>213.4</v>
      </c>
      <c r="G444" s="12">
        <v>901223</v>
      </c>
      <c r="H444" s="12">
        <v>0.68700000000000006</v>
      </c>
      <c r="I444" s="12">
        <v>6563080</v>
      </c>
      <c r="J444" s="12">
        <v>32.5</v>
      </c>
      <c r="K444" s="12">
        <v>-53.12</v>
      </c>
      <c r="L444" s="12">
        <v>88.42</v>
      </c>
      <c r="M444" s="12">
        <v>88.23</v>
      </c>
      <c r="N444" s="12">
        <v>88.55</v>
      </c>
      <c r="O444" s="12">
        <v>0.01</v>
      </c>
      <c r="P444" s="12">
        <v>7384</v>
      </c>
      <c r="Q444" s="12">
        <v>88.63</v>
      </c>
      <c r="R444" s="12">
        <v>0.01</v>
      </c>
      <c r="S444" s="12">
        <v>7787</v>
      </c>
      <c r="T444" s="12">
        <v>2665551</v>
      </c>
      <c r="U444" s="12">
        <v>191107</v>
      </c>
      <c r="V444" s="12">
        <v>911.1</v>
      </c>
      <c r="W444" s="12">
        <v>0</v>
      </c>
      <c r="X444" s="12">
        <v>10.39</v>
      </c>
      <c r="Y444" s="12">
        <v>0</v>
      </c>
      <c r="Z444" s="12">
        <v>0</v>
      </c>
      <c r="AA444" s="12">
        <f t="shared" si="6"/>
        <v>0</v>
      </c>
    </row>
    <row r="445" spans="1:27" x14ac:dyDescent="0.35">
      <c r="A445" s="11" t="s">
        <v>64</v>
      </c>
      <c r="B445" s="12">
        <v>706.85</v>
      </c>
      <c r="C445" s="12">
        <v>59575</v>
      </c>
      <c r="D445" s="12">
        <v>74091</v>
      </c>
      <c r="E445" s="12">
        <v>133666</v>
      </c>
      <c r="F445" s="12">
        <v>213.4</v>
      </c>
      <c r="G445" s="12">
        <v>901223</v>
      </c>
      <c r="H445" s="12">
        <v>0.68799999999999994</v>
      </c>
      <c r="I445" s="12">
        <v>6563081</v>
      </c>
      <c r="J445" s="12">
        <v>32.5</v>
      </c>
      <c r="K445" s="12">
        <v>-53.05</v>
      </c>
      <c r="L445" s="12">
        <v>88.45</v>
      </c>
      <c r="M445" s="12">
        <v>88.23</v>
      </c>
      <c r="N445" s="12">
        <v>88.59</v>
      </c>
      <c r="O445" s="12">
        <v>0.01</v>
      </c>
      <c r="P445" s="12">
        <v>7390</v>
      </c>
      <c r="Q445" s="12">
        <v>88.66</v>
      </c>
      <c r="R445" s="12">
        <v>0.01</v>
      </c>
      <c r="S445" s="12">
        <v>7793</v>
      </c>
      <c r="T445" s="12">
        <v>2671647</v>
      </c>
      <c r="U445" s="12">
        <v>191109</v>
      </c>
      <c r="V445" s="12">
        <v>911.1</v>
      </c>
      <c r="W445" s="12">
        <v>0</v>
      </c>
      <c r="X445" s="12">
        <v>10.4</v>
      </c>
      <c r="Y445" s="12">
        <v>0</v>
      </c>
      <c r="Z445" s="12">
        <v>0</v>
      </c>
      <c r="AA445" s="12">
        <f t="shared" si="6"/>
        <v>0</v>
      </c>
    </row>
    <row r="446" spans="1:27" x14ac:dyDescent="0.35">
      <c r="A446" s="12">
        <f>B445-B368</f>
        <v>152.85000000000002</v>
      </c>
      <c r="B446" s="12">
        <v>708</v>
      </c>
      <c r="C446" s="12">
        <v>59575</v>
      </c>
      <c r="D446" s="12">
        <v>74091</v>
      </c>
      <c r="E446" s="12">
        <v>133666</v>
      </c>
      <c r="F446" s="12">
        <v>0</v>
      </c>
      <c r="G446" s="12">
        <v>0</v>
      </c>
      <c r="H446" s="12">
        <v>0</v>
      </c>
      <c r="I446" s="12">
        <v>6563083</v>
      </c>
      <c r="J446" s="12">
        <v>32.5</v>
      </c>
      <c r="K446" s="12">
        <v>-52.97</v>
      </c>
      <c r="L446" s="12">
        <v>88.51</v>
      </c>
      <c r="M446" s="12">
        <v>88.23</v>
      </c>
      <c r="N446" s="12">
        <v>88.64</v>
      </c>
      <c r="O446" s="12">
        <v>0.01</v>
      </c>
      <c r="P446" s="12">
        <v>7390</v>
      </c>
      <c r="Q446" s="12">
        <v>88.71</v>
      </c>
      <c r="R446" s="12">
        <v>0.01</v>
      </c>
      <c r="S446" s="12">
        <v>7793</v>
      </c>
      <c r="T446" s="12">
        <v>2679897</v>
      </c>
      <c r="U446" s="12">
        <v>191111</v>
      </c>
      <c r="V446" s="12">
        <v>911.1</v>
      </c>
      <c r="W446" s="12">
        <v>0</v>
      </c>
      <c r="X446" s="12">
        <v>10.4</v>
      </c>
      <c r="Y446" s="12">
        <v>0</v>
      </c>
      <c r="Z446" s="12">
        <v>0</v>
      </c>
      <c r="AA446" s="12">
        <f t="shared" si="6"/>
        <v>0</v>
      </c>
    </row>
    <row r="447" spans="1:27" x14ac:dyDescent="0.35">
      <c r="B447" s="12">
        <v>710</v>
      </c>
      <c r="C447" s="12">
        <v>59575</v>
      </c>
      <c r="D447" s="12">
        <v>74091</v>
      </c>
      <c r="E447" s="12">
        <v>133666</v>
      </c>
      <c r="F447" s="12">
        <v>0</v>
      </c>
      <c r="G447" s="12">
        <v>0</v>
      </c>
      <c r="H447" s="12">
        <v>0</v>
      </c>
      <c r="I447" s="12">
        <v>6563086</v>
      </c>
      <c r="J447" s="12">
        <v>32.5</v>
      </c>
      <c r="K447" s="12">
        <v>-52.81</v>
      </c>
      <c r="L447" s="12">
        <v>88.6</v>
      </c>
      <c r="M447" s="12">
        <v>88.23</v>
      </c>
      <c r="N447" s="12">
        <v>88.73</v>
      </c>
      <c r="O447" s="12">
        <v>0.01</v>
      </c>
      <c r="P447" s="12">
        <v>7390</v>
      </c>
      <c r="Q447" s="12">
        <v>88.8</v>
      </c>
      <c r="R447" s="12">
        <v>0.01</v>
      </c>
      <c r="S447" s="12">
        <v>7793</v>
      </c>
      <c r="T447" s="12">
        <v>2694246</v>
      </c>
      <c r="U447" s="12">
        <v>191116</v>
      </c>
      <c r="V447" s="12">
        <v>911.1</v>
      </c>
      <c r="W447" s="12">
        <v>0</v>
      </c>
      <c r="X447" s="12">
        <v>10.4</v>
      </c>
      <c r="Y447" s="12">
        <v>0</v>
      </c>
      <c r="Z447" s="12">
        <v>0</v>
      </c>
      <c r="AA447" s="12">
        <f t="shared" si="6"/>
        <v>0</v>
      </c>
    </row>
    <row r="448" spans="1:27" x14ac:dyDescent="0.35">
      <c r="B448" s="12">
        <v>712</v>
      </c>
      <c r="C448" s="12">
        <v>59575</v>
      </c>
      <c r="D448" s="12">
        <v>74091</v>
      </c>
      <c r="E448" s="12">
        <v>133666</v>
      </c>
      <c r="F448" s="12">
        <v>0</v>
      </c>
      <c r="G448" s="12">
        <v>0</v>
      </c>
      <c r="H448" s="12">
        <v>0</v>
      </c>
      <c r="I448" s="12">
        <v>6563090</v>
      </c>
      <c r="J448" s="12">
        <v>32.5</v>
      </c>
      <c r="K448" s="12">
        <v>-52.66</v>
      </c>
      <c r="L448" s="12">
        <v>88.69</v>
      </c>
      <c r="M448" s="12">
        <v>88.23</v>
      </c>
      <c r="N448" s="12">
        <v>88.83</v>
      </c>
      <c r="O448" s="12">
        <v>0.01</v>
      </c>
      <c r="P448" s="12">
        <v>7390</v>
      </c>
      <c r="Q448" s="12">
        <v>88.89</v>
      </c>
      <c r="R448" s="12">
        <v>0.01</v>
      </c>
      <c r="S448" s="12">
        <v>7793</v>
      </c>
      <c r="T448" s="12">
        <v>2708595</v>
      </c>
      <c r="U448" s="12">
        <v>191120</v>
      </c>
      <c r="V448" s="12">
        <v>911.1</v>
      </c>
      <c r="W448" s="12">
        <v>0</v>
      </c>
      <c r="X448" s="12">
        <v>10.4</v>
      </c>
      <c r="Y448" s="12">
        <v>0</v>
      </c>
      <c r="Z448" s="12">
        <v>0</v>
      </c>
      <c r="AA448" s="12">
        <f t="shared" si="6"/>
        <v>0</v>
      </c>
    </row>
    <row r="449" spans="1:27" x14ac:dyDescent="0.35">
      <c r="B449" s="12">
        <v>714</v>
      </c>
      <c r="C449" s="12">
        <v>59575</v>
      </c>
      <c r="D449" s="12">
        <v>74091</v>
      </c>
      <c r="E449" s="12">
        <v>133666</v>
      </c>
      <c r="F449" s="12">
        <v>0</v>
      </c>
      <c r="G449" s="12">
        <v>0</v>
      </c>
      <c r="H449" s="12">
        <v>0</v>
      </c>
      <c r="I449" s="12">
        <v>6563093</v>
      </c>
      <c r="J449" s="12">
        <v>32.51</v>
      </c>
      <c r="K449" s="12">
        <v>-52.51</v>
      </c>
      <c r="L449" s="12">
        <v>88.78</v>
      </c>
      <c r="M449" s="12">
        <v>88.23</v>
      </c>
      <c r="N449" s="12">
        <v>88.92</v>
      </c>
      <c r="O449" s="12">
        <v>0.01</v>
      </c>
      <c r="P449" s="12">
        <v>7390</v>
      </c>
      <c r="Q449" s="12">
        <v>88.97</v>
      </c>
      <c r="R449" s="12">
        <v>0.01</v>
      </c>
      <c r="S449" s="12">
        <v>7793</v>
      </c>
      <c r="T449" s="12">
        <v>2722944</v>
      </c>
      <c r="U449" s="12">
        <v>191124</v>
      </c>
      <c r="V449" s="12">
        <v>911.1</v>
      </c>
      <c r="W449" s="12">
        <v>0</v>
      </c>
      <c r="X449" s="12">
        <v>10.4</v>
      </c>
      <c r="Y449" s="12">
        <v>0</v>
      </c>
      <c r="Z449" s="12">
        <v>0</v>
      </c>
      <c r="AA449" s="12">
        <f t="shared" si="6"/>
        <v>0</v>
      </c>
    </row>
    <row r="450" spans="1:27" x14ac:dyDescent="0.35">
      <c r="B450" s="12">
        <v>716</v>
      </c>
      <c r="C450" s="12">
        <v>59575</v>
      </c>
      <c r="D450" s="12">
        <v>74091</v>
      </c>
      <c r="E450" s="12">
        <v>133666</v>
      </c>
      <c r="F450" s="12">
        <v>0</v>
      </c>
      <c r="G450" s="12">
        <v>0</v>
      </c>
      <c r="H450" s="12">
        <v>0</v>
      </c>
      <c r="I450" s="12">
        <v>6563096</v>
      </c>
      <c r="J450" s="12">
        <v>32.51</v>
      </c>
      <c r="K450" s="12">
        <v>-52.35</v>
      </c>
      <c r="L450" s="12">
        <v>88.87</v>
      </c>
      <c r="M450" s="12">
        <v>88.23</v>
      </c>
      <c r="N450" s="12">
        <v>89.01</v>
      </c>
      <c r="O450" s="12">
        <v>0.01</v>
      </c>
      <c r="P450" s="12">
        <v>7390</v>
      </c>
      <c r="Q450" s="12">
        <v>89.06</v>
      </c>
      <c r="R450" s="12">
        <v>0.01</v>
      </c>
      <c r="S450" s="12">
        <v>7793</v>
      </c>
      <c r="T450" s="12">
        <v>2737292</v>
      </c>
      <c r="U450" s="12">
        <v>191128</v>
      </c>
      <c r="V450" s="12">
        <v>911.1</v>
      </c>
      <c r="W450" s="12">
        <v>0</v>
      </c>
      <c r="X450" s="12">
        <v>10.39</v>
      </c>
      <c r="Y450" s="12">
        <v>0</v>
      </c>
      <c r="Z450" s="12">
        <v>0</v>
      </c>
      <c r="AA450" s="12">
        <f t="shared" si="6"/>
        <v>0</v>
      </c>
    </row>
    <row r="451" spans="1:27" x14ac:dyDescent="0.35">
      <c r="A451" s="11" t="s">
        <v>63</v>
      </c>
      <c r="B451" s="12">
        <v>716.85</v>
      </c>
      <c r="C451" s="12">
        <v>59575</v>
      </c>
      <c r="D451" s="12">
        <v>74091</v>
      </c>
      <c r="E451" s="12">
        <v>133666</v>
      </c>
      <c r="F451" s="12">
        <v>0</v>
      </c>
      <c r="G451" s="12">
        <v>0</v>
      </c>
      <c r="H451" s="12">
        <v>0</v>
      </c>
      <c r="I451" s="12">
        <v>6563097</v>
      </c>
      <c r="J451" s="12">
        <v>32.51</v>
      </c>
      <c r="K451" s="12">
        <v>-52.29</v>
      </c>
      <c r="L451" s="12">
        <v>88.91</v>
      </c>
      <c r="M451" s="12">
        <v>88.23</v>
      </c>
      <c r="N451" s="12">
        <v>89.05</v>
      </c>
      <c r="O451" s="12">
        <v>0.01</v>
      </c>
      <c r="P451" s="12">
        <v>7390</v>
      </c>
      <c r="Q451" s="12">
        <v>89.1</v>
      </c>
      <c r="R451" s="12">
        <v>0.01</v>
      </c>
      <c r="S451" s="12">
        <v>7793</v>
      </c>
      <c r="T451" s="12">
        <v>2743391</v>
      </c>
      <c r="U451" s="12">
        <v>191130</v>
      </c>
      <c r="V451" s="12">
        <v>911.1</v>
      </c>
      <c r="W451" s="12">
        <v>0</v>
      </c>
      <c r="X451" s="12">
        <v>10.39</v>
      </c>
      <c r="Y451" s="12">
        <v>0</v>
      </c>
      <c r="Z451" s="12">
        <v>0</v>
      </c>
      <c r="AA451" s="12">
        <f t="shared" si="6"/>
        <v>0</v>
      </c>
    </row>
  </sheetData>
  <mergeCells count="6">
    <mergeCell ref="V1:W1"/>
    <mergeCell ref="C1:E1"/>
    <mergeCell ref="J1:K1"/>
    <mergeCell ref="L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E6" sqref="E6"/>
    </sheetView>
    <sheetView tabSelected="1" workbookViewId="1">
      <selection activeCell="D2" sqref="D2"/>
    </sheetView>
  </sheetViews>
  <sheetFormatPr baseColWidth="10" defaultRowHeight="14.5" x14ac:dyDescent="0.35"/>
  <cols>
    <col min="1" max="1" width="3.90625" customWidth="1"/>
    <col min="2" max="2" width="8.7265625" customWidth="1"/>
    <col min="3" max="3" width="10.1796875" customWidth="1"/>
    <col min="4" max="14" width="7.7265625" customWidth="1"/>
  </cols>
  <sheetData>
    <row r="1" spans="1:14" x14ac:dyDescent="0.35">
      <c r="A1" s="13"/>
      <c r="B1" s="13" t="s">
        <v>79</v>
      </c>
      <c r="C1" s="13" t="s">
        <v>80</v>
      </c>
      <c r="D1" s="19" t="s">
        <v>96</v>
      </c>
      <c r="E1" s="13" t="s">
        <v>83</v>
      </c>
      <c r="F1" s="13" t="s">
        <v>81</v>
      </c>
      <c r="G1" s="13" t="s">
        <v>89</v>
      </c>
      <c r="H1" s="13" t="s">
        <v>84</v>
      </c>
      <c r="I1" s="13" t="s">
        <v>82</v>
      </c>
      <c r="J1" s="13" t="s">
        <v>90</v>
      </c>
      <c r="K1" s="13" t="s">
        <v>85</v>
      </c>
      <c r="L1" s="13" t="s">
        <v>86</v>
      </c>
      <c r="M1" s="13" t="s">
        <v>91</v>
      </c>
      <c r="N1" s="13" t="s">
        <v>88</v>
      </c>
    </row>
    <row r="2" spans="1:14" x14ac:dyDescent="0.35">
      <c r="A2" s="3" t="s">
        <v>75</v>
      </c>
      <c r="B2" s="18">
        <f>'S-IC'!B2</f>
        <v>177469.37553961016</v>
      </c>
      <c r="C2" s="18">
        <f>'S-IC'!B1</f>
        <v>2106424.90645664</v>
      </c>
      <c r="D2" s="18">
        <v>0.3</v>
      </c>
      <c r="E2" s="18">
        <f>'S-IC'!A8+$D$2</f>
        <v>70</v>
      </c>
      <c r="F2" s="18">
        <f>'S-IC'!B8</f>
        <v>13225.7465341386</v>
      </c>
      <c r="G2" s="18">
        <f>'S-IC'!F8</f>
        <v>306</v>
      </c>
      <c r="H2" s="18">
        <f>'S-IC'!A9+$D$2</f>
        <v>135.19999999999999</v>
      </c>
      <c r="I2" s="18">
        <f>'S-IC'!B9</f>
        <v>13441.447849768401</v>
      </c>
      <c r="J2" s="18">
        <f>'S-IC'!F9</f>
        <v>305</v>
      </c>
      <c r="K2" s="18">
        <f>'S-IC'!A11+$D$2</f>
        <v>161.63</v>
      </c>
      <c r="L2" s="18">
        <f>'S-IC'!B11</f>
        <v>10716.827345347201</v>
      </c>
      <c r="M2" s="18">
        <f>'S-IC'!F11</f>
        <v>304</v>
      </c>
      <c r="N2" s="18">
        <f>'S-IC'!B4</f>
        <v>53.760504284555338</v>
      </c>
    </row>
    <row r="3" spans="1:14" x14ac:dyDescent="0.35">
      <c r="A3" s="3" t="s">
        <v>76</v>
      </c>
      <c r="B3" s="18">
        <f>'S-II + Tour de svgde'!B2</f>
        <v>44433.908565199992</v>
      </c>
      <c r="C3" s="18">
        <f>'S-II + Tour de svgde'!B1</f>
        <v>443235.04182342003</v>
      </c>
      <c r="D3" s="18">
        <f>'Traj ref'!A170</f>
        <v>2.3700000000000045</v>
      </c>
      <c r="E3" s="18">
        <f>'S-II + Tour de svgde'!A8+$D$3</f>
        <v>298.99</v>
      </c>
      <c r="F3" s="18">
        <f>'S-II + Tour de svgde'!B8</f>
        <v>1225.4478264105001</v>
      </c>
      <c r="G3" s="18">
        <f>'S-II + Tour de svgde'!F8</f>
        <v>424.74</v>
      </c>
      <c r="H3" s="18">
        <f>'S-II + Tour de svgde'!A10+$D$3</f>
        <v>349.21000000000004</v>
      </c>
      <c r="I3" s="18">
        <f>'S-II + Tour de svgde'!B10</f>
        <v>980.35826112840016</v>
      </c>
      <c r="J3" s="18">
        <f>'S-II + Tour de svgde'!F10</f>
        <v>423</v>
      </c>
      <c r="K3" s="18">
        <f>'S-II + Tour de svgde'!A12+$D$3</f>
        <v>399.43000000000006</v>
      </c>
      <c r="L3" s="18">
        <f>'S-II + Tour de svgde'!B12</f>
        <v>728.51924138070001</v>
      </c>
      <c r="M3" s="18">
        <f>'S-II + Tour de svgde'!F12</f>
        <v>427</v>
      </c>
      <c r="N3" s="18">
        <f>'S-II + Tour de svgde'!B4</f>
        <v>17.318029502913735</v>
      </c>
    </row>
    <row r="4" spans="1:14" x14ac:dyDescent="0.35">
      <c r="A4" s="3" t="s">
        <v>77</v>
      </c>
      <c r="B4" s="18">
        <f>'S-IVB + Case à équipements'!B2</f>
        <v>12023.826543960007</v>
      </c>
      <c r="C4" s="18">
        <f>'S-IVB + Case à équipements'!B1</f>
        <v>107095.42651885</v>
      </c>
      <c r="D4" s="18">
        <f>'Traj ref'!A368</f>
        <v>5.7799999999999727</v>
      </c>
      <c r="E4" s="18">
        <f>'Traj ref'!A446+$D$4</f>
        <v>158.63</v>
      </c>
      <c r="F4" s="18">
        <f>'S-IVB + Case à équipements'!B8</f>
        <v>213.41521008500001</v>
      </c>
      <c r="G4" s="18">
        <f>'S-IVB + Case à équipements'!F8</f>
        <v>430.46506430548038</v>
      </c>
      <c r="H4" s="18"/>
      <c r="I4" s="18"/>
      <c r="J4" s="18"/>
      <c r="K4" s="18"/>
      <c r="L4" s="18"/>
      <c r="M4" s="18"/>
      <c r="N4" s="18">
        <f>'S-IVB + Case à équipements'!B4</f>
        <v>3.4636059005827469</v>
      </c>
    </row>
    <row r="5" spans="1:14" x14ac:dyDescent="0.35">
      <c r="A5" s="3" t="s">
        <v>78</v>
      </c>
      <c r="B5" s="18">
        <f>Payload!B9</f>
        <v>47632.188366069997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7" spans="1:14" x14ac:dyDescent="0.35">
      <c r="A7" s="13" t="s">
        <v>92</v>
      </c>
      <c r="B7" s="13" t="s">
        <v>93</v>
      </c>
    </row>
    <row r="8" spans="1:14" x14ac:dyDescent="0.35">
      <c r="A8" s="11">
        <v>0</v>
      </c>
      <c r="B8" s="11">
        <v>0.3</v>
      </c>
    </row>
    <row r="9" spans="1:14" x14ac:dyDescent="0.35">
      <c r="A9" s="11">
        <v>0.5</v>
      </c>
      <c r="B9" s="11">
        <v>0.26</v>
      </c>
    </row>
    <row r="10" spans="1:14" x14ac:dyDescent="0.35">
      <c r="A10" s="11">
        <v>1</v>
      </c>
      <c r="B10" s="11">
        <v>0.4</v>
      </c>
    </row>
    <row r="11" spans="1:14" x14ac:dyDescent="0.35">
      <c r="A11" s="11">
        <v>1.4</v>
      </c>
      <c r="B11" s="11">
        <v>0.55000000000000004</v>
      </c>
    </row>
    <row r="12" spans="1:14" x14ac:dyDescent="0.35">
      <c r="A12" s="11">
        <v>2.5</v>
      </c>
      <c r="B12" s="11">
        <v>0.35</v>
      </c>
    </row>
    <row r="13" spans="1:14" x14ac:dyDescent="0.35">
      <c r="A13" s="11">
        <v>3.5</v>
      </c>
      <c r="B13" s="11">
        <v>0.23</v>
      </c>
    </row>
    <row r="14" spans="1:14" x14ac:dyDescent="0.35">
      <c r="A14" s="11">
        <v>5</v>
      </c>
      <c r="B14" s="11">
        <v>0.2</v>
      </c>
    </row>
    <row r="15" spans="1:14" x14ac:dyDescent="0.35">
      <c r="A15" s="11">
        <v>8.5</v>
      </c>
      <c r="B15" s="11">
        <v>0.26</v>
      </c>
    </row>
    <row r="16" spans="1:14" x14ac:dyDescent="0.35">
      <c r="A16" s="11"/>
      <c r="B16" s="11"/>
    </row>
    <row r="17" spans="1:2" x14ac:dyDescent="0.35">
      <c r="A17" s="11"/>
      <c r="B17" s="11"/>
    </row>
    <row r="18" spans="1:2" x14ac:dyDescent="0.35">
      <c r="A18" s="11"/>
      <c r="B18" s="11"/>
    </row>
    <row r="19" spans="1:2" x14ac:dyDescent="0.35">
      <c r="A19" s="11"/>
      <c r="B19" s="11"/>
    </row>
    <row r="20" spans="1:2" x14ac:dyDescent="0.35">
      <c r="A20" s="11"/>
      <c r="B20" s="11"/>
    </row>
    <row r="21" spans="1:2" x14ac:dyDescent="0.35">
      <c r="A21" s="11"/>
      <c r="B21" s="11"/>
    </row>
    <row r="22" spans="1:2" x14ac:dyDescent="0.35">
      <c r="A22" s="11"/>
      <c r="B22" s="11"/>
    </row>
    <row r="23" spans="1:2" x14ac:dyDescent="0.35">
      <c r="A23" s="11"/>
      <c r="B23" s="11"/>
    </row>
    <row r="24" spans="1:2" x14ac:dyDescent="0.35">
      <c r="A24" s="11"/>
      <c r="B24" s="11"/>
    </row>
    <row r="25" spans="1:2" x14ac:dyDescent="0.35">
      <c r="A25" s="11"/>
      <c r="B25" s="11"/>
    </row>
    <row r="26" spans="1:2" x14ac:dyDescent="0.35">
      <c r="A26" s="11"/>
      <c r="B26" s="11"/>
    </row>
    <row r="27" spans="1:2" x14ac:dyDescent="0.35">
      <c r="A27" s="11"/>
      <c r="B27" s="11"/>
    </row>
    <row r="28" spans="1:2" x14ac:dyDescent="0.35">
      <c r="A28" s="11"/>
      <c r="B28" s="11"/>
    </row>
    <row r="29" spans="1:2" x14ac:dyDescent="0.35">
      <c r="A29" s="11"/>
      <c r="B29" s="11"/>
    </row>
    <row r="30" spans="1:2" x14ac:dyDescent="0.35">
      <c r="A30" s="11"/>
      <c r="B30" s="11"/>
    </row>
    <row r="31" spans="1:2" x14ac:dyDescent="0.35">
      <c r="A31" s="11"/>
      <c r="B31" s="11"/>
    </row>
    <row r="32" spans="1:2" x14ac:dyDescent="0.35">
      <c r="A32" s="11"/>
      <c r="B32" s="11"/>
    </row>
    <row r="33" spans="1:2" x14ac:dyDescent="0.35">
      <c r="A33" s="11"/>
      <c r="B33" s="11"/>
    </row>
    <row r="34" spans="1:2" x14ac:dyDescent="0.35">
      <c r="A34" s="11"/>
      <c r="B34" s="11"/>
    </row>
    <row r="35" spans="1:2" x14ac:dyDescent="0.35">
      <c r="A35" s="11"/>
      <c r="B35" s="11"/>
    </row>
    <row r="36" spans="1:2" x14ac:dyDescent="0.35">
      <c r="A36" s="11"/>
      <c r="B36" s="11"/>
    </row>
    <row r="37" spans="1:2" x14ac:dyDescent="0.35">
      <c r="A37" s="11"/>
      <c r="B37" s="11"/>
    </row>
    <row r="38" spans="1:2" x14ac:dyDescent="0.35">
      <c r="A38" s="11"/>
      <c r="B38" s="11"/>
    </row>
    <row r="39" spans="1:2" x14ac:dyDescent="0.35">
      <c r="A39" s="11"/>
      <c r="B39" s="11"/>
    </row>
    <row r="40" spans="1:2" x14ac:dyDescent="0.35">
      <c r="A40" s="11"/>
      <c r="B40" s="11"/>
    </row>
    <row r="41" spans="1:2" x14ac:dyDescent="0.35">
      <c r="A41" s="11"/>
      <c r="B41" s="11"/>
    </row>
    <row r="42" spans="1:2" x14ac:dyDescent="0.35">
      <c r="A42" s="11"/>
      <c r="B42" s="11"/>
    </row>
    <row r="43" spans="1:2" x14ac:dyDescent="0.35">
      <c r="A43" s="11"/>
      <c r="B43" s="11"/>
    </row>
    <row r="44" spans="1:2" x14ac:dyDescent="0.35">
      <c r="A44" s="11"/>
      <c r="B44" s="11"/>
    </row>
    <row r="45" spans="1:2" x14ac:dyDescent="0.35">
      <c r="A45" s="11"/>
      <c r="B45" s="11"/>
    </row>
    <row r="46" spans="1:2" x14ac:dyDescent="0.35">
      <c r="A46" s="11"/>
      <c r="B46" s="11"/>
    </row>
    <row r="47" spans="1:2" x14ac:dyDescent="0.35">
      <c r="A47" s="11"/>
      <c r="B47" s="11"/>
    </row>
    <row r="48" spans="1:2" x14ac:dyDescent="0.35">
      <c r="A48" s="11"/>
      <c r="B48" s="11"/>
    </row>
    <row r="49" spans="1:2" x14ac:dyDescent="0.35">
      <c r="A49" s="11"/>
      <c r="B49" s="11"/>
    </row>
    <row r="50" spans="1:2" x14ac:dyDescent="0.35">
      <c r="A50" s="11"/>
      <c r="B50" s="11"/>
    </row>
    <row r="51" spans="1:2" x14ac:dyDescent="0.35">
      <c r="A51" s="11"/>
      <c r="B51" s="11"/>
    </row>
    <row r="52" spans="1:2" x14ac:dyDescent="0.35">
      <c r="A52" s="11"/>
      <c r="B52" s="11"/>
    </row>
    <row r="53" spans="1:2" x14ac:dyDescent="0.35">
      <c r="A53" s="11"/>
      <c r="B53" s="11"/>
    </row>
    <row r="54" spans="1:2" x14ac:dyDescent="0.35">
      <c r="A54" s="11"/>
      <c r="B54" s="11"/>
    </row>
    <row r="55" spans="1:2" x14ac:dyDescent="0.35">
      <c r="A55" s="11"/>
      <c r="B55" s="11"/>
    </row>
    <row r="56" spans="1:2" x14ac:dyDescent="0.35">
      <c r="A56" s="11"/>
      <c r="B56" s="11"/>
    </row>
    <row r="57" spans="1:2" x14ac:dyDescent="0.35">
      <c r="A57" s="11"/>
      <c r="B57" s="11"/>
    </row>
    <row r="58" spans="1:2" x14ac:dyDescent="0.35">
      <c r="A58" s="11"/>
      <c r="B58" s="11"/>
    </row>
    <row r="59" spans="1:2" x14ac:dyDescent="0.35">
      <c r="A59" s="11"/>
      <c r="B59" s="11"/>
    </row>
    <row r="60" spans="1:2" x14ac:dyDescent="0.35">
      <c r="A60" s="11"/>
      <c r="B60" s="11"/>
    </row>
    <row r="61" spans="1:2" x14ac:dyDescent="0.35">
      <c r="A61" s="11"/>
      <c r="B61" s="11"/>
    </row>
    <row r="62" spans="1:2" x14ac:dyDescent="0.35">
      <c r="A62" s="11"/>
      <c r="B62" s="11"/>
    </row>
    <row r="63" spans="1:2" x14ac:dyDescent="0.35">
      <c r="A63" s="11"/>
      <c r="B63" s="11"/>
    </row>
    <row r="64" spans="1:2" x14ac:dyDescent="0.35">
      <c r="A64" s="11"/>
      <c r="B64" s="11"/>
    </row>
    <row r="65" spans="1:2" x14ac:dyDescent="0.35">
      <c r="A65" s="11"/>
      <c r="B65" s="11"/>
    </row>
    <row r="66" spans="1:2" x14ac:dyDescent="0.35">
      <c r="A66" s="11"/>
      <c r="B66" s="11"/>
    </row>
    <row r="67" spans="1:2" x14ac:dyDescent="0.35">
      <c r="A67" s="11"/>
      <c r="B67" s="11"/>
    </row>
    <row r="68" spans="1:2" x14ac:dyDescent="0.35">
      <c r="A68" s="11"/>
      <c r="B68" s="11"/>
    </row>
    <row r="69" spans="1:2" x14ac:dyDescent="0.35">
      <c r="A69" s="11"/>
      <c r="B69" s="11"/>
    </row>
    <row r="70" spans="1:2" x14ac:dyDescent="0.35">
      <c r="A70" s="11"/>
      <c r="B70" s="11"/>
    </row>
    <row r="71" spans="1:2" x14ac:dyDescent="0.35">
      <c r="A71" s="11"/>
      <c r="B71" s="11"/>
    </row>
    <row r="72" spans="1:2" x14ac:dyDescent="0.35">
      <c r="A72" s="11"/>
      <c r="B72" s="11"/>
    </row>
    <row r="73" spans="1:2" x14ac:dyDescent="0.35">
      <c r="A73" s="11"/>
      <c r="B73" s="11"/>
    </row>
    <row r="74" spans="1:2" x14ac:dyDescent="0.35">
      <c r="A74" s="11"/>
      <c r="B74" s="11"/>
    </row>
    <row r="75" spans="1:2" x14ac:dyDescent="0.35">
      <c r="A75" s="11"/>
      <c r="B75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3"/>
  <sheetViews>
    <sheetView workbookViewId="0"/>
    <sheetView workbookViewId="1"/>
  </sheetViews>
  <sheetFormatPr baseColWidth="10" defaultRowHeight="14.5" x14ac:dyDescent="0.35"/>
  <cols>
    <col min="1" max="1" width="19.54296875" bestFit="1" customWidth="1"/>
    <col min="2" max="2" width="17.08984375" bestFit="1" customWidth="1"/>
    <col min="3" max="3" width="17.1796875" bestFit="1" customWidth="1"/>
  </cols>
  <sheetData>
    <row r="3" spans="1:2" x14ac:dyDescent="0.35">
      <c r="A3" s="16" t="s">
        <v>94</v>
      </c>
      <c r="B3" t="s">
        <v>97</v>
      </c>
    </row>
    <row r="4" spans="1:2" x14ac:dyDescent="0.35">
      <c r="A4" s="17">
        <v>0</v>
      </c>
      <c r="B4" s="15">
        <v>0</v>
      </c>
    </row>
    <row r="5" spans="1:2" x14ac:dyDescent="0.35">
      <c r="A5" s="17">
        <v>0.7</v>
      </c>
      <c r="B5" s="15">
        <v>42</v>
      </c>
    </row>
    <row r="6" spans="1:2" x14ac:dyDescent="0.35">
      <c r="A6" s="17">
        <v>1.7</v>
      </c>
      <c r="B6" s="15">
        <v>253</v>
      </c>
    </row>
    <row r="7" spans="1:2" x14ac:dyDescent="0.35">
      <c r="A7" s="17">
        <v>2.7</v>
      </c>
      <c r="B7" s="15">
        <v>652</v>
      </c>
    </row>
    <row r="8" spans="1:2" x14ac:dyDescent="0.35">
      <c r="A8" s="17">
        <v>3.7</v>
      </c>
      <c r="B8" s="15">
        <v>1251</v>
      </c>
    </row>
    <row r="9" spans="1:2" x14ac:dyDescent="0.35">
      <c r="A9" s="17">
        <v>4.7</v>
      </c>
      <c r="B9" s="15">
        <v>2064</v>
      </c>
    </row>
    <row r="10" spans="1:2" x14ac:dyDescent="0.35">
      <c r="A10" s="17">
        <v>5.7</v>
      </c>
      <c r="B10" s="15">
        <v>3101</v>
      </c>
    </row>
    <row r="11" spans="1:2" x14ac:dyDescent="0.35">
      <c r="A11" s="17">
        <v>6.7</v>
      </c>
      <c r="B11" s="15">
        <v>4375</v>
      </c>
    </row>
    <row r="12" spans="1:2" x14ac:dyDescent="0.35">
      <c r="A12" s="17">
        <v>7.7</v>
      </c>
      <c r="B12" s="15">
        <v>5900</v>
      </c>
    </row>
    <row r="13" spans="1:2" x14ac:dyDescent="0.35">
      <c r="A13" s="17">
        <v>8.6999999999999993</v>
      </c>
      <c r="B13" s="15">
        <v>7687</v>
      </c>
    </row>
    <row r="14" spans="1:2" x14ac:dyDescent="0.35">
      <c r="A14" s="17">
        <v>9.6999999999999993</v>
      </c>
      <c r="B14" s="15">
        <v>9750</v>
      </c>
    </row>
    <row r="15" spans="1:2" x14ac:dyDescent="0.35">
      <c r="A15" s="17">
        <v>10.7</v>
      </c>
      <c r="B15" s="15">
        <v>12101</v>
      </c>
    </row>
    <row r="16" spans="1:2" x14ac:dyDescent="0.35">
      <c r="A16" s="17">
        <v>11.7</v>
      </c>
      <c r="B16" s="15">
        <v>14752</v>
      </c>
    </row>
    <row r="17" spans="1:2" x14ac:dyDescent="0.35">
      <c r="A17" s="17">
        <v>12.7</v>
      </c>
      <c r="B17" s="15">
        <v>17716</v>
      </c>
    </row>
    <row r="18" spans="1:2" x14ac:dyDescent="0.35">
      <c r="A18" s="17">
        <v>13.7</v>
      </c>
      <c r="B18" s="15">
        <v>21006</v>
      </c>
    </row>
    <row r="19" spans="1:2" x14ac:dyDescent="0.35">
      <c r="A19" s="17">
        <v>14.7</v>
      </c>
      <c r="B19" s="15">
        <v>24634</v>
      </c>
    </row>
    <row r="20" spans="1:2" x14ac:dyDescent="0.35">
      <c r="A20" s="17">
        <v>15.7</v>
      </c>
      <c r="B20" s="15">
        <v>28612</v>
      </c>
    </row>
    <row r="21" spans="1:2" x14ac:dyDescent="0.35">
      <c r="A21" s="17">
        <v>16.7</v>
      </c>
      <c r="B21" s="15">
        <v>32952</v>
      </c>
    </row>
    <row r="22" spans="1:2" x14ac:dyDescent="0.35">
      <c r="A22" s="17">
        <v>17.7</v>
      </c>
      <c r="B22" s="15">
        <v>37665</v>
      </c>
    </row>
    <row r="23" spans="1:2" x14ac:dyDescent="0.35">
      <c r="A23" s="17">
        <v>18.7</v>
      </c>
      <c r="B23" s="15">
        <v>42764</v>
      </c>
    </row>
    <row r="24" spans="1:2" x14ac:dyDescent="0.35">
      <c r="A24" s="17">
        <v>19.7</v>
      </c>
      <c r="B24" s="15">
        <v>48259</v>
      </c>
    </row>
    <row r="25" spans="1:2" x14ac:dyDescent="0.35">
      <c r="A25" s="17">
        <v>20.7</v>
      </c>
      <c r="B25" s="15">
        <v>54162</v>
      </c>
    </row>
    <row r="26" spans="1:2" x14ac:dyDescent="0.35">
      <c r="A26" s="17">
        <v>21.7</v>
      </c>
      <c r="B26" s="15">
        <v>60481</v>
      </c>
    </row>
    <row r="27" spans="1:2" x14ac:dyDescent="0.35">
      <c r="A27" s="17">
        <v>22.7</v>
      </c>
      <c r="B27" s="15">
        <v>67228</v>
      </c>
    </row>
    <row r="28" spans="1:2" x14ac:dyDescent="0.35">
      <c r="A28" s="17">
        <v>23.7</v>
      </c>
      <c r="B28" s="15">
        <v>74412</v>
      </c>
    </row>
    <row r="29" spans="1:2" x14ac:dyDescent="0.35">
      <c r="A29" s="17">
        <v>24.7</v>
      </c>
      <c r="B29" s="15">
        <v>82041</v>
      </c>
    </row>
    <row r="30" spans="1:2" x14ac:dyDescent="0.35">
      <c r="A30" s="17">
        <v>25.7</v>
      </c>
      <c r="B30" s="15">
        <v>90125</v>
      </c>
    </row>
    <row r="31" spans="1:2" x14ac:dyDescent="0.35">
      <c r="A31" s="17">
        <v>26.7</v>
      </c>
      <c r="B31" s="15">
        <v>98671</v>
      </c>
    </row>
    <row r="32" spans="1:2" x14ac:dyDescent="0.35">
      <c r="A32" s="17">
        <v>27.7</v>
      </c>
      <c r="B32" s="15">
        <v>107687</v>
      </c>
    </row>
    <row r="33" spans="1:2" x14ac:dyDescent="0.35">
      <c r="A33" s="17">
        <v>28.7</v>
      </c>
      <c r="B33" s="15">
        <v>117180</v>
      </c>
    </row>
    <row r="34" spans="1:2" x14ac:dyDescent="0.35">
      <c r="A34" s="17">
        <v>29.7</v>
      </c>
      <c r="B34" s="15">
        <v>127155</v>
      </c>
    </row>
    <row r="35" spans="1:2" x14ac:dyDescent="0.35">
      <c r="A35" s="17">
        <v>30.7</v>
      </c>
      <c r="B35" s="15">
        <v>137618</v>
      </c>
    </row>
    <row r="36" spans="1:2" x14ac:dyDescent="0.35">
      <c r="A36" s="17">
        <v>31.7</v>
      </c>
      <c r="B36" s="15">
        <v>148568</v>
      </c>
    </row>
    <row r="37" spans="1:2" x14ac:dyDescent="0.35">
      <c r="A37" s="17">
        <v>32.700000000000003</v>
      </c>
      <c r="B37" s="15">
        <v>160007</v>
      </c>
    </row>
    <row r="38" spans="1:2" x14ac:dyDescent="0.35">
      <c r="A38" s="17">
        <v>33.700000000000003</v>
      </c>
      <c r="B38" s="15">
        <v>171936</v>
      </c>
    </row>
    <row r="39" spans="1:2" x14ac:dyDescent="0.35">
      <c r="A39" s="17">
        <v>34.700000000000003</v>
      </c>
      <c r="B39" s="15">
        <v>184361</v>
      </c>
    </row>
    <row r="40" spans="1:2" x14ac:dyDescent="0.35">
      <c r="A40" s="17">
        <v>35.700000000000003</v>
      </c>
      <c r="B40" s="15">
        <v>197285</v>
      </c>
    </row>
    <row r="41" spans="1:2" x14ac:dyDescent="0.35">
      <c r="A41" s="17">
        <v>36.700000000000003</v>
      </c>
      <c r="B41" s="15">
        <v>210716</v>
      </c>
    </row>
    <row r="42" spans="1:2" x14ac:dyDescent="0.35">
      <c r="A42" s="17">
        <v>37.700000000000003</v>
      </c>
      <c r="B42" s="15">
        <v>224590</v>
      </c>
    </row>
    <row r="43" spans="1:2" x14ac:dyDescent="0.35">
      <c r="A43" s="17">
        <v>38.700000000000003</v>
      </c>
      <c r="B43" s="15">
        <v>238947</v>
      </c>
    </row>
    <row r="44" spans="1:2" x14ac:dyDescent="0.35">
      <c r="A44" s="17">
        <v>39.700000000000003</v>
      </c>
      <c r="B44" s="15">
        <v>253819</v>
      </c>
    </row>
    <row r="45" spans="1:2" x14ac:dyDescent="0.35">
      <c r="A45" s="17">
        <v>40.700000000000003</v>
      </c>
      <c r="B45" s="15">
        <v>269213</v>
      </c>
    </row>
    <row r="46" spans="1:2" x14ac:dyDescent="0.35">
      <c r="A46" s="17">
        <v>41.7</v>
      </c>
      <c r="B46" s="15">
        <v>285142</v>
      </c>
    </row>
    <row r="47" spans="1:2" x14ac:dyDescent="0.35">
      <c r="A47" s="17">
        <v>42.7</v>
      </c>
      <c r="B47" s="15">
        <v>301616</v>
      </c>
    </row>
    <row r="48" spans="1:2" x14ac:dyDescent="0.35">
      <c r="A48" s="17">
        <v>43.7</v>
      </c>
      <c r="B48" s="15">
        <v>318649</v>
      </c>
    </row>
    <row r="49" spans="1:2" x14ac:dyDescent="0.35">
      <c r="A49" s="17">
        <v>44.7</v>
      </c>
      <c r="B49" s="15">
        <v>336254</v>
      </c>
    </row>
    <row r="50" spans="1:2" x14ac:dyDescent="0.35">
      <c r="A50" s="17">
        <v>45.7</v>
      </c>
      <c r="B50" s="15">
        <v>354448</v>
      </c>
    </row>
    <row r="51" spans="1:2" x14ac:dyDescent="0.35">
      <c r="A51" s="17">
        <v>46.7</v>
      </c>
      <c r="B51" s="15">
        <v>373378</v>
      </c>
    </row>
    <row r="52" spans="1:2" x14ac:dyDescent="0.35">
      <c r="A52" s="17">
        <v>47.7</v>
      </c>
      <c r="B52" s="15">
        <v>393339</v>
      </c>
    </row>
    <row r="53" spans="1:2" x14ac:dyDescent="0.35">
      <c r="A53" s="17">
        <v>48.7</v>
      </c>
      <c r="B53" s="15">
        <v>414451</v>
      </c>
    </row>
    <row r="54" spans="1:2" x14ac:dyDescent="0.35">
      <c r="A54" s="17">
        <v>49.7</v>
      </c>
      <c r="B54" s="15">
        <v>436870</v>
      </c>
    </row>
    <row r="55" spans="1:2" x14ac:dyDescent="0.35">
      <c r="A55" s="17">
        <v>50.7</v>
      </c>
      <c r="B55" s="15">
        <v>460773</v>
      </c>
    </row>
    <row r="56" spans="1:2" x14ac:dyDescent="0.35">
      <c r="A56" s="17">
        <v>51.7</v>
      </c>
      <c r="B56" s="15">
        <v>486356</v>
      </c>
    </row>
    <row r="57" spans="1:2" x14ac:dyDescent="0.35">
      <c r="A57" s="17">
        <v>52.7</v>
      </c>
      <c r="B57" s="15">
        <v>513835</v>
      </c>
    </row>
    <row r="58" spans="1:2" x14ac:dyDescent="0.35">
      <c r="A58" s="17">
        <v>53.7</v>
      </c>
      <c r="B58" s="15">
        <v>543445</v>
      </c>
    </row>
    <row r="59" spans="1:2" x14ac:dyDescent="0.35">
      <c r="A59" s="17">
        <v>54.7</v>
      </c>
      <c r="B59" s="15">
        <v>575436</v>
      </c>
    </row>
    <row r="60" spans="1:2" x14ac:dyDescent="0.35">
      <c r="A60" s="17">
        <v>55.7</v>
      </c>
      <c r="B60" s="15">
        <v>610074</v>
      </c>
    </row>
    <row r="61" spans="1:2" x14ac:dyDescent="0.35">
      <c r="A61" s="17">
        <v>56.7</v>
      </c>
      <c r="B61" s="15">
        <v>647632</v>
      </c>
    </row>
    <row r="62" spans="1:2" x14ac:dyDescent="0.35">
      <c r="A62" s="17">
        <v>57.7</v>
      </c>
      <c r="B62" s="15">
        <v>688388</v>
      </c>
    </row>
    <row r="63" spans="1:2" x14ac:dyDescent="0.35">
      <c r="A63" s="17">
        <v>58.7</v>
      </c>
      <c r="B63" s="15">
        <v>732614</v>
      </c>
    </row>
    <row r="64" spans="1:2" x14ac:dyDescent="0.35">
      <c r="A64" s="17">
        <v>59.7</v>
      </c>
      <c r="B64" s="15">
        <v>781480</v>
      </c>
    </row>
    <row r="65" spans="1:2" x14ac:dyDescent="0.35">
      <c r="A65" s="17">
        <v>60.7</v>
      </c>
      <c r="B65" s="15">
        <v>835240</v>
      </c>
    </row>
    <row r="66" spans="1:2" x14ac:dyDescent="0.35">
      <c r="A66" s="17">
        <v>61.7</v>
      </c>
      <c r="B66" s="15">
        <v>893547</v>
      </c>
    </row>
    <row r="67" spans="1:2" x14ac:dyDescent="0.35">
      <c r="A67" s="17">
        <v>62.7</v>
      </c>
      <c r="B67" s="15">
        <v>956581</v>
      </c>
    </row>
    <row r="68" spans="1:2" x14ac:dyDescent="0.35">
      <c r="A68" s="17">
        <v>63.7</v>
      </c>
      <c r="B68" s="15">
        <v>1024442</v>
      </c>
    </row>
    <row r="69" spans="1:2" x14ac:dyDescent="0.35">
      <c r="A69" s="17">
        <v>64.7</v>
      </c>
      <c r="B69" s="15">
        <v>1097121</v>
      </c>
    </row>
    <row r="70" spans="1:2" x14ac:dyDescent="0.35">
      <c r="A70" s="17">
        <v>65.7</v>
      </c>
      <c r="B70" s="15">
        <v>1174469</v>
      </c>
    </row>
    <row r="71" spans="1:2" x14ac:dyDescent="0.35">
      <c r="A71" s="17">
        <v>66.2</v>
      </c>
      <c r="B71" s="15">
        <v>1214802</v>
      </c>
    </row>
    <row r="72" spans="1:2" x14ac:dyDescent="0.35">
      <c r="A72" s="17">
        <v>66.7</v>
      </c>
      <c r="B72" s="15">
        <v>1256166</v>
      </c>
    </row>
    <row r="73" spans="1:2" x14ac:dyDescent="0.35">
      <c r="A73" s="17">
        <v>67.7</v>
      </c>
      <c r="B73" s="15">
        <v>1341675</v>
      </c>
    </row>
    <row r="74" spans="1:2" x14ac:dyDescent="0.35">
      <c r="A74" s="17">
        <v>68.7</v>
      </c>
      <c r="B74" s="15">
        <v>1430205</v>
      </c>
    </row>
    <row r="75" spans="1:2" x14ac:dyDescent="0.35">
      <c r="A75" s="17">
        <v>69.7</v>
      </c>
      <c r="B75" s="15">
        <v>1520657</v>
      </c>
    </row>
    <row r="76" spans="1:2" x14ac:dyDescent="0.35">
      <c r="A76" s="17">
        <v>70.7</v>
      </c>
      <c r="B76" s="15">
        <v>1611609</v>
      </c>
    </row>
    <row r="77" spans="1:2" x14ac:dyDescent="0.35">
      <c r="A77" s="17">
        <v>71.7</v>
      </c>
      <c r="B77" s="15">
        <v>1701220</v>
      </c>
    </row>
    <row r="78" spans="1:2" x14ac:dyDescent="0.35">
      <c r="A78" s="17">
        <v>72.7</v>
      </c>
      <c r="B78" s="15">
        <v>1787121</v>
      </c>
    </row>
    <row r="79" spans="1:2" x14ac:dyDescent="0.35">
      <c r="A79" s="17">
        <v>73.7</v>
      </c>
      <c r="B79" s="15">
        <v>1864726</v>
      </c>
    </row>
    <row r="80" spans="1:2" x14ac:dyDescent="0.35">
      <c r="A80" s="17">
        <v>74.7</v>
      </c>
      <c r="B80" s="15">
        <v>1932644</v>
      </c>
    </row>
    <row r="81" spans="1:2" x14ac:dyDescent="0.35">
      <c r="A81" s="17">
        <v>75.7</v>
      </c>
      <c r="B81" s="15">
        <v>1987151</v>
      </c>
    </row>
    <row r="82" spans="1:2" x14ac:dyDescent="0.35">
      <c r="A82" s="17">
        <v>76.7</v>
      </c>
      <c r="B82" s="15">
        <v>2022524</v>
      </c>
    </row>
    <row r="83" spans="1:2" x14ac:dyDescent="0.35">
      <c r="A83" s="17">
        <v>77.7</v>
      </c>
      <c r="B83" s="15">
        <v>2041841</v>
      </c>
    </row>
    <row r="84" spans="1:2" x14ac:dyDescent="0.35">
      <c r="A84" s="17">
        <v>78.7</v>
      </c>
      <c r="B84" s="15">
        <v>2053799</v>
      </c>
    </row>
    <row r="85" spans="1:2" x14ac:dyDescent="0.35">
      <c r="A85" s="17">
        <v>79.7</v>
      </c>
      <c r="B85" s="15">
        <v>2057801</v>
      </c>
    </row>
    <row r="86" spans="1:2" x14ac:dyDescent="0.35">
      <c r="A86" s="17">
        <v>80.7</v>
      </c>
      <c r="B86" s="15">
        <v>2053356</v>
      </c>
    </row>
    <row r="87" spans="1:2" x14ac:dyDescent="0.35">
      <c r="A87" s="17">
        <v>81.7</v>
      </c>
      <c r="B87" s="15">
        <v>2040137</v>
      </c>
    </row>
    <row r="88" spans="1:2" x14ac:dyDescent="0.35">
      <c r="A88" s="17">
        <v>82.7</v>
      </c>
      <c r="B88" s="15">
        <v>2018005</v>
      </c>
    </row>
    <row r="89" spans="1:2" x14ac:dyDescent="0.35">
      <c r="A89" s="17">
        <v>83.4</v>
      </c>
      <c r="B89" s="15">
        <v>1997236</v>
      </c>
    </row>
    <row r="90" spans="1:2" x14ac:dyDescent="0.35">
      <c r="A90" s="17">
        <v>83.7</v>
      </c>
      <c r="B90" s="15">
        <v>1987025</v>
      </c>
    </row>
    <row r="91" spans="1:2" x14ac:dyDescent="0.35">
      <c r="A91" s="17">
        <v>84.7</v>
      </c>
      <c r="B91" s="15">
        <v>1947469</v>
      </c>
    </row>
    <row r="92" spans="1:2" x14ac:dyDescent="0.35">
      <c r="A92" s="17">
        <v>85.7</v>
      </c>
      <c r="B92" s="15">
        <v>1899801</v>
      </c>
    </row>
    <row r="93" spans="1:2" x14ac:dyDescent="0.35">
      <c r="A93" s="17">
        <v>86.7</v>
      </c>
      <c r="B93" s="15">
        <v>1844660</v>
      </c>
    </row>
    <row r="94" spans="1:2" x14ac:dyDescent="0.35">
      <c r="A94" s="17">
        <v>87.7</v>
      </c>
      <c r="B94" s="15">
        <v>1771862</v>
      </c>
    </row>
    <row r="95" spans="1:2" x14ac:dyDescent="0.35">
      <c r="A95" s="17">
        <v>88.7</v>
      </c>
      <c r="B95" s="15">
        <v>1689211</v>
      </c>
    </row>
    <row r="96" spans="1:2" x14ac:dyDescent="0.35">
      <c r="A96" s="17">
        <v>89.7</v>
      </c>
      <c r="B96" s="15">
        <v>1605806</v>
      </c>
    </row>
    <row r="97" spans="1:2" x14ac:dyDescent="0.35">
      <c r="A97" s="17">
        <v>90.7</v>
      </c>
      <c r="B97" s="15">
        <v>1522460</v>
      </c>
    </row>
    <row r="98" spans="1:2" x14ac:dyDescent="0.35">
      <c r="A98" s="17">
        <v>91.7</v>
      </c>
      <c r="B98" s="15">
        <v>1439878</v>
      </c>
    </row>
    <row r="99" spans="1:2" x14ac:dyDescent="0.35">
      <c r="A99" s="17">
        <v>92.7</v>
      </c>
      <c r="B99" s="15">
        <v>1358642</v>
      </c>
    </row>
    <row r="100" spans="1:2" x14ac:dyDescent="0.35">
      <c r="A100" s="17">
        <v>93.7</v>
      </c>
      <c r="B100" s="15">
        <v>1279466</v>
      </c>
    </row>
    <row r="101" spans="1:2" x14ac:dyDescent="0.35">
      <c r="A101" s="17">
        <v>94.7</v>
      </c>
      <c r="B101" s="15">
        <v>1204740</v>
      </c>
    </row>
    <row r="102" spans="1:2" x14ac:dyDescent="0.35">
      <c r="A102" s="17">
        <v>95.7</v>
      </c>
      <c r="B102" s="15">
        <v>1132877</v>
      </c>
    </row>
    <row r="103" spans="1:2" x14ac:dyDescent="0.35">
      <c r="A103" s="17">
        <v>96.7</v>
      </c>
      <c r="B103" s="15">
        <v>1063466</v>
      </c>
    </row>
    <row r="104" spans="1:2" x14ac:dyDescent="0.35">
      <c r="A104" s="17">
        <v>97.7</v>
      </c>
      <c r="B104" s="15">
        <v>996474</v>
      </c>
    </row>
    <row r="105" spans="1:2" x14ac:dyDescent="0.35">
      <c r="A105" s="17">
        <v>98.7</v>
      </c>
      <c r="B105" s="15">
        <v>933490</v>
      </c>
    </row>
    <row r="106" spans="1:2" x14ac:dyDescent="0.35">
      <c r="A106" s="17">
        <v>99.7</v>
      </c>
      <c r="B106" s="15">
        <v>873587</v>
      </c>
    </row>
    <row r="107" spans="1:2" x14ac:dyDescent="0.35">
      <c r="A107" s="17">
        <v>100.7</v>
      </c>
      <c r="B107" s="15">
        <v>816731</v>
      </c>
    </row>
    <row r="108" spans="1:2" x14ac:dyDescent="0.35">
      <c r="A108" s="17">
        <v>101.7</v>
      </c>
      <c r="B108" s="15">
        <v>762876</v>
      </c>
    </row>
    <row r="109" spans="1:2" x14ac:dyDescent="0.35">
      <c r="A109" s="17">
        <v>102.7</v>
      </c>
      <c r="B109" s="15">
        <v>711968</v>
      </c>
    </row>
    <row r="110" spans="1:2" x14ac:dyDescent="0.35">
      <c r="A110" s="17">
        <v>103.7</v>
      </c>
      <c r="B110" s="15">
        <v>663938</v>
      </c>
    </row>
    <row r="111" spans="1:2" x14ac:dyDescent="0.35">
      <c r="A111" s="17">
        <v>104.7</v>
      </c>
      <c r="B111" s="15">
        <v>618711</v>
      </c>
    </row>
    <row r="112" spans="1:2" x14ac:dyDescent="0.35">
      <c r="A112" s="17">
        <v>105.7</v>
      </c>
      <c r="B112" s="15">
        <v>576202</v>
      </c>
    </row>
    <row r="113" spans="1:2" x14ac:dyDescent="0.35">
      <c r="A113" s="17">
        <v>106.7</v>
      </c>
      <c r="B113" s="15">
        <v>536320</v>
      </c>
    </row>
    <row r="114" spans="1:2" x14ac:dyDescent="0.35">
      <c r="A114" s="17">
        <v>107.7</v>
      </c>
      <c r="B114" s="15">
        <v>498965</v>
      </c>
    </row>
    <row r="115" spans="1:2" x14ac:dyDescent="0.35">
      <c r="A115" s="17">
        <v>108.7</v>
      </c>
      <c r="B115" s="15">
        <v>464036</v>
      </c>
    </row>
    <row r="116" spans="1:2" x14ac:dyDescent="0.35">
      <c r="A116" s="17">
        <v>109.7</v>
      </c>
      <c r="B116" s="15">
        <v>431425</v>
      </c>
    </row>
    <row r="117" spans="1:2" x14ac:dyDescent="0.35">
      <c r="A117" s="17">
        <v>110.7</v>
      </c>
      <c r="B117" s="15">
        <v>401022</v>
      </c>
    </row>
    <row r="118" spans="1:2" x14ac:dyDescent="0.35">
      <c r="A118" s="17">
        <v>111.7</v>
      </c>
      <c r="B118" s="15">
        <v>372716</v>
      </c>
    </row>
    <row r="119" spans="1:2" x14ac:dyDescent="0.35">
      <c r="A119" s="17">
        <v>112.7</v>
      </c>
      <c r="B119" s="15">
        <v>346395</v>
      </c>
    </row>
    <row r="120" spans="1:2" x14ac:dyDescent="0.35">
      <c r="A120" s="17">
        <v>113.7</v>
      </c>
      <c r="B120" s="15">
        <v>321946</v>
      </c>
    </row>
    <row r="121" spans="1:2" x14ac:dyDescent="0.35">
      <c r="A121" s="17">
        <v>114.7</v>
      </c>
      <c r="B121" s="15">
        <v>299258</v>
      </c>
    </row>
    <row r="122" spans="1:2" x14ac:dyDescent="0.35">
      <c r="A122" s="17">
        <v>115.7</v>
      </c>
      <c r="B122" s="15">
        <v>278223</v>
      </c>
    </row>
    <row r="123" spans="1:2" x14ac:dyDescent="0.35">
      <c r="A123" s="17">
        <v>116.7</v>
      </c>
      <c r="B123" s="15">
        <v>258733</v>
      </c>
    </row>
    <row r="124" spans="1:2" x14ac:dyDescent="0.35">
      <c r="A124" s="17">
        <v>117.7</v>
      </c>
      <c r="B124" s="15">
        <v>240686</v>
      </c>
    </row>
    <row r="125" spans="1:2" x14ac:dyDescent="0.35">
      <c r="A125" s="17">
        <v>118.7</v>
      </c>
      <c r="B125" s="15">
        <v>223981</v>
      </c>
    </row>
    <row r="126" spans="1:2" x14ac:dyDescent="0.35">
      <c r="A126" s="17">
        <v>119.7</v>
      </c>
      <c r="B126" s="15">
        <v>208523</v>
      </c>
    </row>
    <row r="127" spans="1:2" x14ac:dyDescent="0.35">
      <c r="A127" s="17">
        <v>120.7</v>
      </c>
      <c r="B127" s="15">
        <v>194219</v>
      </c>
    </row>
    <row r="128" spans="1:2" x14ac:dyDescent="0.35">
      <c r="A128" s="17">
        <v>121.7</v>
      </c>
      <c r="B128" s="15">
        <v>180984</v>
      </c>
    </row>
    <row r="129" spans="1:2" x14ac:dyDescent="0.35">
      <c r="A129" s="17">
        <v>122.7</v>
      </c>
      <c r="B129" s="15">
        <v>168734</v>
      </c>
    </row>
    <row r="130" spans="1:2" x14ac:dyDescent="0.35">
      <c r="A130" s="17">
        <v>123.7</v>
      </c>
      <c r="B130" s="15">
        <v>157394</v>
      </c>
    </row>
    <row r="131" spans="1:2" x14ac:dyDescent="0.35">
      <c r="A131" s="17">
        <v>124.7</v>
      </c>
      <c r="B131" s="15">
        <v>146890</v>
      </c>
    </row>
    <row r="132" spans="1:2" x14ac:dyDescent="0.35">
      <c r="A132" s="17">
        <v>125.7</v>
      </c>
      <c r="B132" s="15">
        <v>137055</v>
      </c>
    </row>
    <row r="133" spans="1:2" x14ac:dyDescent="0.35">
      <c r="A133" s="17">
        <v>126.7</v>
      </c>
      <c r="B133" s="15">
        <v>127944</v>
      </c>
    </row>
    <row r="134" spans="1:2" x14ac:dyDescent="0.35">
      <c r="A134" s="17">
        <v>127.7</v>
      </c>
      <c r="B134" s="15">
        <v>119490</v>
      </c>
    </row>
    <row r="135" spans="1:2" x14ac:dyDescent="0.35">
      <c r="A135" s="17">
        <v>128.69999999999999</v>
      </c>
      <c r="B135" s="15">
        <v>111641</v>
      </c>
    </row>
    <row r="136" spans="1:2" x14ac:dyDescent="0.35">
      <c r="A136" s="17">
        <v>129.69999999999999</v>
      </c>
      <c r="B136" s="15">
        <v>104350</v>
      </c>
    </row>
    <row r="137" spans="1:2" x14ac:dyDescent="0.35">
      <c r="A137" s="17">
        <v>130.69999999999999</v>
      </c>
      <c r="B137" s="15">
        <v>97529</v>
      </c>
    </row>
    <row r="138" spans="1:2" x14ac:dyDescent="0.35">
      <c r="A138" s="17">
        <v>131.69999999999999</v>
      </c>
      <c r="B138" s="15">
        <v>91194</v>
      </c>
    </row>
    <row r="139" spans="1:2" x14ac:dyDescent="0.35">
      <c r="A139" s="17">
        <v>132.69999999999999</v>
      </c>
      <c r="B139" s="15">
        <v>85267</v>
      </c>
    </row>
    <row r="140" spans="1:2" x14ac:dyDescent="0.35">
      <c r="A140" s="17">
        <v>133.69999999999999</v>
      </c>
      <c r="B140" s="15">
        <v>79922</v>
      </c>
    </row>
    <row r="141" spans="1:2" x14ac:dyDescent="0.35">
      <c r="A141" s="17">
        <v>134.69999999999999</v>
      </c>
      <c r="B141" s="15">
        <v>74936</v>
      </c>
    </row>
    <row r="142" spans="1:2" x14ac:dyDescent="0.35">
      <c r="A142" s="17">
        <v>134.89999999999998</v>
      </c>
      <c r="B142" s="15">
        <v>73977</v>
      </c>
    </row>
    <row r="143" spans="1:2" x14ac:dyDescent="0.35">
      <c r="A143" s="17">
        <v>135.69999999999999</v>
      </c>
      <c r="B143" s="15">
        <v>69763</v>
      </c>
    </row>
    <row r="144" spans="1:2" x14ac:dyDescent="0.35">
      <c r="A144" s="17">
        <v>136.69999999999999</v>
      </c>
      <c r="B144" s="15">
        <v>64796</v>
      </c>
    </row>
    <row r="145" spans="1:2" x14ac:dyDescent="0.35">
      <c r="A145" s="17">
        <v>137.69999999999999</v>
      </c>
      <c r="B145" s="15">
        <v>60198</v>
      </c>
    </row>
    <row r="146" spans="1:2" x14ac:dyDescent="0.35">
      <c r="A146" s="17">
        <v>138.69999999999999</v>
      </c>
      <c r="B146" s="15">
        <v>55940</v>
      </c>
    </row>
    <row r="147" spans="1:2" x14ac:dyDescent="0.35">
      <c r="A147" s="17">
        <v>139.69999999999999</v>
      </c>
      <c r="B147" s="15">
        <v>52068</v>
      </c>
    </row>
    <row r="148" spans="1:2" x14ac:dyDescent="0.35">
      <c r="A148" s="17">
        <v>140.69999999999999</v>
      </c>
      <c r="B148" s="15">
        <v>48612</v>
      </c>
    </row>
    <row r="149" spans="1:2" x14ac:dyDescent="0.35">
      <c r="A149" s="17">
        <v>141.69999999999999</v>
      </c>
      <c r="B149" s="15">
        <v>45391</v>
      </c>
    </row>
    <row r="150" spans="1:2" x14ac:dyDescent="0.35">
      <c r="A150" s="17">
        <v>142.69999999999999</v>
      </c>
      <c r="B150" s="15">
        <v>42385</v>
      </c>
    </row>
    <row r="151" spans="1:2" x14ac:dyDescent="0.35">
      <c r="A151" s="17">
        <v>143.69999999999999</v>
      </c>
      <c r="B151" s="15">
        <v>39673</v>
      </c>
    </row>
    <row r="152" spans="1:2" x14ac:dyDescent="0.35">
      <c r="A152" s="17">
        <v>144.69999999999999</v>
      </c>
      <c r="B152" s="15">
        <v>37196</v>
      </c>
    </row>
    <row r="153" spans="1:2" x14ac:dyDescent="0.35">
      <c r="A153" s="17">
        <v>145.69999999999999</v>
      </c>
      <c r="B153" s="15">
        <v>34871</v>
      </c>
    </row>
    <row r="154" spans="1:2" x14ac:dyDescent="0.35">
      <c r="A154" s="17">
        <v>146.69999999999999</v>
      </c>
      <c r="B154" s="15">
        <v>32685</v>
      </c>
    </row>
    <row r="155" spans="1:2" x14ac:dyDescent="0.35">
      <c r="A155" s="17">
        <v>147.69999999999999</v>
      </c>
      <c r="B155" s="15">
        <v>30626</v>
      </c>
    </row>
    <row r="156" spans="1:2" x14ac:dyDescent="0.35">
      <c r="A156" s="17">
        <v>148.69999999999999</v>
      </c>
      <c r="B156" s="15">
        <v>28683</v>
      </c>
    </row>
    <row r="157" spans="1:2" x14ac:dyDescent="0.35">
      <c r="A157" s="17">
        <v>149.69999999999999</v>
      </c>
      <c r="B157" s="15">
        <v>26981</v>
      </c>
    </row>
    <row r="158" spans="1:2" x14ac:dyDescent="0.35">
      <c r="A158" s="17">
        <v>150.69999999999999</v>
      </c>
      <c r="B158" s="15">
        <v>25504</v>
      </c>
    </row>
    <row r="159" spans="1:2" x14ac:dyDescent="0.35">
      <c r="A159" s="17">
        <v>151.69999999999999</v>
      </c>
      <c r="B159" s="15">
        <v>24093</v>
      </c>
    </row>
    <row r="160" spans="1:2" x14ac:dyDescent="0.35">
      <c r="A160" s="17">
        <v>152.69999999999999</v>
      </c>
      <c r="B160" s="15">
        <v>22737</v>
      </c>
    </row>
    <row r="161" spans="1:2" x14ac:dyDescent="0.35">
      <c r="A161" s="17">
        <v>153.69999999999999</v>
      </c>
      <c r="B161" s="15">
        <v>21427</v>
      </c>
    </row>
    <row r="162" spans="1:2" x14ac:dyDescent="0.35">
      <c r="A162" s="17">
        <v>154.69999999999999</v>
      </c>
      <c r="B162" s="15">
        <v>20185</v>
      </c>
    </row>
    <row r="163" spans="1:2" x14ac:dyDescent="0.35">
      <c r="A163" s="17">
        <v>155.69999999999999</v>
      </c>
      <c r="B163" s="15">
        <v>18957</v>
      </c>
    </row>
    <row r="164" spans="1:2" x14ac:dyDescent="0.35">
      <c r="A164" s="17">
        <v>156.69999999999999</v>
      </c>
      <c r="B164" s="15">
        <v>17783</v>
      </c>
    </row>
    <row r="165" spans="1:2" x14ac:dyDescent="0.35">
      <c r="A165" s="17">
        <v>157.69999999999999</v>
      </c>
      <c r="B165" s="15">
        <v>16652</v>
      </c>
    </row>
    <row r="166" spans="1:2" x14ac:dyDescent="0.35">
      <c r="A166" s="17">
        <v>158.69999999999999</v>
      </c>
      <c r="B166" s="15">
        <v>15557</v>
      </c>
    </row>
    <row r="167" spans="1:2" x14ac:dyDescent="0.35">
      <c r="A167" s="17">
        <v>159.69999999999999</v>
      </c>
      <c r="B167" s="15">
        <v>14495</v>
      </c>
    </row>
    <row r="168" spans="1:2" x14ac:dyDescent="0.35">
      <c r="A168" s="17">
        <v>161.32999999999998</v>
      </c>
      <c r="B168" s="15">
        <v>12831</v>
      </c>
    </row>
    <row r="169" spans="1:2" x14ac:dyDescent="0.35">
      <c r="A169" s="17">
        <v>161.69999999999999</v>
      </c>
      <c r="B169" s="15">
        <v>12336</v>
      </c>
    </row>
    <row r="170" spans="1:2" x14ac:dyDescent="0.35">
      <c r="A170" s="17">
        <v>162</v>
      </c>
      <c r="B170" s="15">
        <v>11900</v>
      </c>
    </row>
    <row r="171" spans="1:2" x14ac:dyDescent="0.35">
      <c r="A171" s="17">
        <v>163.69999999999999</v>
      </c>
      <c r="B171" s="15">
        <v>6830</v>
      </c>
    </row>
    <row r="172" spans="1:2" x14ac:dyDescent="0.35">
      <c r="A172" s="17">
        <v>165.7</v>
      </c>
      <c r="B172" s="15">
        <v>5437</v>
      </c>
    </row>
    <row r="173" spans="1:2" x14ac:dyDescent="0.35">
      <c r="A173" s="17">
        <v>167.7</v>
      </c>
      <c r="B173" s="15">
        <v>4268</v>
      </c>
    </row>
    <row r="174" spans="1:2" x14ac:dyDescent="0.35">
      <c r="A174" s="17">
        <v>169.7</v>
      </c>
      <c r="B174" s="15">
        <v>3305</v>
      </c>
    </row>
    <row r="175" spans="1:2" x14ac:dyDescent="0.35">
      <c r="A175" s="17">
        <v>171.7</v>
      </c>
      <c r="B175" s="15">
        <v>2559</v>
      </c>
    </row>
    <row r="176" spans="1:2" x14ac:dyDescent="0.35">
      <c r="A176" s="17">
        <v>173.7</v>
      </c>
      <c r="B176" s="15">
        <v>1984</v>
      </c>
    </row>
    <row r="177" spans="1:2" x14ac:dyDescent="0.35">
      <c r="A177" s="17">
        <v>175.7</v>
      </c>
      <c r="B177" s="15">
        <v>1537</v>
      </c>
    </row>
    <row r="178" spans="1:2" x14ac:dyDescent="0.35">
      <c r="A178" s="17">
        <v>177.7</v>
      </c>
      <c r="B178" s="15">
        <v>1190</v>
      </c>
    </row>
    <row r="179" spans="1:2" x14ac:dyDescent="0.35">
      <c r="A179" s="17">
        <v>179.7</v>
      </c>
      <c r="B179" s="15">
        <v>921</v>
      </c>
    </row>
    <row r="180" spans="1:2" x14ac:dyDescent="0.35">
      <c r="A180" s="17">
        <v>181.7</v>
      </c>
      <c r="B180" s="15">
        <v>712</v>
      </c>
    </row>
    <row r="181" spans="1:2" x14ac:dyDescent="0.35">
      <c r="A181" s="17">
        <v>183.7</v>
      </c>
      <c r="B181" s="15">
        <v>549</v>
      </c>
    </row>
    <row r="182" spans="1:2" x14ac:dyDescent="0.35">
      <c r="A182" s="17">
        <v>185.7</v>
      </c>
      <c r="B182" s="15">
        <v>423</v>
      </c>
    </row>
    <row r="183" spans="1:2" x14ac:dyDescent="0.35">
      <c r="A183" s="17">
        <v>187.7</v>
      </c>
      <c r="B183" s="15">
        <v>326</v>
      </c>
    </row>
    <row r="184" spans="1:2" x14ac:dyDescent="0.35">
      <c r="A184" s="17">
        <v>189.7</v>
      </c>
      <c r="B184" s="15">
        <v>251</v>
      </c>
    </row>
    <row r="185" spans="1:2" x14ac:dyDescent="0.35">
      <c r="A185" s="17">
        <v>191.7</v>
      </c>
      <c r="B185" s="15">
        <v>192</v>
      </c>
    </row>
    <row r="186" spans="1:2" x14ac:dyDescent="0.35">
      <c r="A186" s="17">
        <v>193.7</v>
      </c>
      <c r="B186" s="15">
        <v>147</v>
      </c>
    </row>
    <row r="187" spans="1:2" x14ac:dyDescent="0.35">
      <c r="A187" s="17">
        <v>195.7</v>
      </c>
      <c r="B187" s="15">
        <v>112</v>
      </c>
    </row>
    <row r="188" spans="1:2" x14ac:dyDescent="0.35">
      <c r="A188" s="17">
        <v>197.7</v>
      </c>
      <c r="B188" s="15">
        <v>85</v>
      </c>
    </row>
    <row r="189" spans="1:2" x14ac:dyDescent="0.35">
      <c r="A189" s="17">
        <v>199.7</v>
      </c>
      <c r="B189" s="15">
        <v>65</v>
      </c>
    </row>
    <row r="190" spans="1:2" x14ac:dyDescent="0.35">
      <c r="A190" s="17">
        <v>201.7</v>
      </c>
      <c r="B190" s="15">
        <v>50</v>
      </c>
    </row>
    <row r="191" spans="1:2" x14ac:dyDescent="0.35">
      <c r="A191" s="17">
        <v>203.7</v>
      </c>
      <c r="B191" s="15">
        <v>39</v>
      </c>
    </row>
    <row r="192" spans="1:2" x14ac:dyDescent="0.35">
      <c r="A192" s="17">
        <v>205.7</v>
      </c>
      <c r="B192" s="15">
        <v>30</v>
      </c>
    </row>
    <row r="193" spans="1:2" x14ac:dyDescent="0.35">
      <c r="A193" s="17">
        <v>207.7</v>
      </c>
      <c r="B193" s="15">
        <v>24</v>
      </c>
    </row>
    <row r="194" spans="1:2" x14ac:dyDescent="0.35">
      <c r="A194" s="17">
        <v>209.7</v>
      </c>
      <c r="B194" s="15">
        <v>18</v>
      </c>
    </row>
    <row r="195" spans="1:2" x14ac:dyDescent="0.35">
      <c r="A195" s="17">
        <v>211.7</v>
      </c>
      <c r="B195" s="15">
        <v>15</v>
      </c>
    </row>
    <row r="196" spans="1:2" x14ac:dyDescent="0.35">
      <c r="A196" s="17">
        <v>213.7</v>
      </c>
      <c r="B196" s="15">
        <v>12</v>
      </c>
    </row>
    <row r="197" spans="1:2" x14ac:dyDescent="0.35">
      <c r="A197" s="17">
        <v>215.7</v>
      </c>
      <c r="B197" s="15">
        <v>9</v>
      </c>
    </row>
    <row r="198" spans="1:2" x14ac:dyDescent="0.35">
      <c r="A198" s="17">
        <v>217.7</v>
      </c>
      <c r="B198" s="15">
        <v>7</v>
      </c>
    </row>
    <row r="199" spans="1:2" x14ac:dyDescent="0.35">
      <c r="A199" s="17">
        <v>219.7</v>
      </c>
      <c r="B199" s="15">
        <v>6</v>
      </c>
    </row>
    <row r="200" spans="1:2" x14ac:dyDescent="0.35">
      <c r="A200" s="17">
        <v>221.7</v>
      </c>
      <c r="B200" s="15">
        <v>5</v>
      </c>
    </row>
    <row r="201" spans="1:2" x14ac:dyDescent="0.35">
      <c r="A201" s="17">
        <v>223.7</v>
      </c>
      <c r="B201" s="15">
        <v>4</v>
      </c>
    </row>
    <row r="202" spans="1:2" x14ac:dyDescent="0.35">
      <c r="A202" s="17">
        <v>225.7</v>
      </c>
      <c r="B202" s="15">
        <v>3</v>
      </c>
    </row>
    <row r="203" spans="1:2" x14ac:dyDescent="0.35">
      <c r="A203" s="17">
        <v>227.7</v>
      </c>
      <c r="B203" s="15">
        <v>3</v>
      </c>
    </row>
    <row r="204" spans="1:2" x14ac:dyDescent="0.35">
      <c r="A204" s="17">
        <v>229.7</v>
      </c>
      <c r="B204" s="15">
        <v>2</v>
      </c>
    </row>
    <row r="205" spans="1:2" x14ac:dyDescent="0.35">
      <c r="A205" s="17">
        <v>231.7</v>
      </c>
      <c r="B205" s="15">
        <v>2</v>
      </c>
    </row>
    <row r="206" spans="1:2" x14ac:dyDescent="0.35">
      <c r="A206" s="17">
        <v>233.7</v>
      </c>
      <c r="B206" s="15">
        <v>2</v>
      </c>
    </row>
    <row r="207" spans="1:2" x14ac:dyDescent="0.35">
      <c r="A207" s="17">
        <v>235.7</v>
      </c>
      <c r="B207" s="15">
        <v>1</v>
      </c>
    </row>
    <row r="208" spans="1:2" x14ac:dyDescent="0.35">
      <c r="A208" s="17">
        <v>237.7</v>
      </c>
      <c r="B208" s="15">
        <v>1</v>
      </c>
    </row>
    <row r="209" spans="1:2" x14ac:dyDescent="0.35">
      <c r="A209" s="17">
        <v>239.7</v>
      </c>
      <c r="B209" s="15">
        <v>1</v>
      </c>
    </row>
    <row r="210" spans="1:2" x14ac:dyDescent="0.35">
      <c r="A210" s="17">
        <v>241.7</v>
      </c>
      <c r="B210" s="15">
        <v>1</v>
      </c>
    </row>
    <row r="211" spans="1:2" x14ac:dyDescent="0.35">
      <c r="A211" s="17">
        <v>243.7</v>
      </c>
      <c r="B211" s="15">
        <v>1</v>
      </c>
    </row>
    <row r="212" spans="1:2" x14ac:dyDescent="0.35">
      <c r="A212" s="17">
        <v>245.7</v>
      </c>
      <c r="B212" s="15">
        <v>1</v>
      </c>
    </row>
    <row r="213" spans="1:2" x14ac:dyDescent="0.35">
      <c r="A213" s="17">
        <v>247.7</v>
      </c>
      <c r="B213" s="15">
        <v>1</v>
      </c>
    </row>
    <row r="214" spans="1:2" x14ac:dyDescent="0.35">
      <c r="A214" s="17">
        <v>249.7</v>
      </c>
      <c r="B214" s="15">
        <v>1</v>
      </c>
    </row>
    <row r="215" spans="1:2" x14ac:dyDescent="0.35">
      <c r="A215" s="17">
        <v>251.7</v>
      </c>
      <c r="B215" s="15">
        <v>1</v>
      </c>
    </row>
    <row r="216" spans="1:2" x14ac:dyDescent="0.35">
      <c r="A216" s="17">
        <v>253.7</v>
      </c>
      <c r="B216" s="15">
        <v>0</v>
      </c>
    </row>
    <row r="217" spans="1:2" x14ac:dyDescent="0.35">
      <c r="A217" s="17">
        <v>255.7</v>
      </c>
      <c r="B217" s="15">
        <v>0</v>
      </c>
    </row>
    <row r="218" spans="1:2" x14ac:dyDescent="0.35">
      <c r="A218" s="17">
        <v>257.7</v>
      </c>
      <c r="B218" s="15">
        <v>0</v>
      </c>
    </row>
    <row r="219" spans="1:2" x14ac:dyDescent="0.35">
      <c r="A219" s="17">
        <v>259.7</v>
      </c>
      <c r="B219" s="15">
        <v>0</v>
      </c>
    </row>
    <row r="220" spans="1:2" x14ac:dyDescent="0.35">
      <c r="A220" s="17">
        <v>261.7</v>
      </c>
      <c r="B220" s="15">
        <v>0</v>
      </c>
    </row>
    <row r="221" spans="1:2" x14ac:dyDescent="0.35">
      <c r="A221" s="17">
        <v>263.7</v>
      </c>
      <c r="B221" s="15">
        <v>0</v>
      </c>
    </row>
    <row r="222" spans="1:2" x14ac:dyDescent="0.35">
      <c r="A222" s="17">
        <v>265.7</v>
      </c>
      <c r="B222" s="15">
        <v>0</v>
      </c>
    </row>
    <row r="223" spans="1:2" x14ac:dyDescent="0.35">
      <c r="A223" s="17">
        <v>267.7</v>
      </c>
      <c r="B223" s="15">
        <v>0</v>
      </c>
    </row>
    <row r="224" spans="1:2" x14ac:dyDescent="0.35">
      <c r="A224" s="17">
        <v>269.7</v>
      </c>
      <c r="B224" s="15">
        <v>0</v>
      </c>
    </row>
    <row r="225" spans="1:2" x14ac:dyDescent="0.35">
      <c r="A225" s="17">
        <v>271.7</v>
      </c>
      <c r="B225" s="15">
        <v>0</v>
      </c>
    </row>
    <row r="226" spans="1:2" x14ac:dyDescent="0.35">
      <c r="A226" s="17">
        <v>273.7</v>
      </c>
      <c r="B226" s="15">
        <v>0</v>
      </c>
    </row>
    <row r="227" spans="1:2" x14ac:dyDescent="0.35">
      <c r="A227" s="17">
        <v>275.7</v>
      </c>
      <c r="B227" s="15">
        <v>0</v>
      </c>
    </row>
    <row r="228" spans="1:2" x14ac:dyDescent="0.35">
      <c r="A228" s="17">
        <v>277.7</v>
      </c>
      <c r="B228" s="15">
        <v>0</v>
      </c>
    </row>
    <row r="229" spans="1:2" x14ac:dyDescent="0.35">
      <c r="A229" s="17">
        <v>279.7</v>
      </c>
      <c r="B229" s="15">
        <v>0</v>
      </c>
    </row>
    <row r="230" spans="1:2" x14ac:dyDescent="0.35">
      <c r="A230" s="17">
        <v>281.7</v>
      </c>
      <c r="B230" s="15">
        <v>0</v>
      </c>
    </row>
    <row r="231" spans="1:2" x14ac:dyDescent="0.35">
      <c r="A231" s="17">
        <v>283.7</v>
      </c>
      <c r="B231" s="15">
        <v>0</v>
      </c>
    </row>
    <row r="232" spans="1:2" x14ac:dyDescent="0.35">
      <c r="A232" s="17">
        <v>285.7</v>
      </c>
      <c r="B232" s="15">
        <v>0</v>
      </c>
    </row>
    <row r="233" spans="1:2" x14ac:dyDescent="0.35">
      <c r="A233" s="17">
        <v>287.7</v>
      </c>
      <c r="B233" s="15">
        <v>0</v>
      </c>
    </row>
    <row r="234" spans="1:2" x14ac:dyDescent="0.35">
      <c r="A234" s="17">
        <v>289.7</v>
      </c>
      <c r="B234" s="15">
        <v>0</v>
      </c>
    </row>
    <row r="235" spans="1:2" x14ac:dyDescent="0.35">
      <c r="A235" s="17">
        <v>291.7</v>
      </c>
      <c r="B235" s="15">
        <v>0</v>
      </c>
    </row>
    <row r="236" spans="1:2" x14ac:dyDescent="0.35">
      <c r="A236" s="17">
        <v>293.7</v>
      </c>
      <c r="B236" s="15">
        <v>0</v>
      </c>
    </row>
    <row r="237" spans="1:2" x14ac:dyDescent="0.35">
      <c r="A237" s="17">
        <v>295.7</v>
      </c>
      <c r="B237" s="15">
        <v>0</v>
      </c>
    </row>
    <row r="238" spans="1:2" x14ac:dyDescent="0.35">
      <c r="A238" s="17">
        <v>297.7</v>
      </c>
      <c r="B238" s="15">
        <v>0</v>
      </c>
    </row>
    <row r="239" spans="1:2" x14ac:dyDescent="0.35">
      <c r="A239" s="17">
        <v>299.7</v>
      </c>
      <c r="B239" s="15">
        <v>0</v>
      </c>
    </row>
    <row r="240" spans="1:2" x14ac:dyDescent="0.35">
      <c r="A240" s="17">
        <v>301.7</v>
      </c>
      <c r="B240" s="15">
        <v>0</v>
      </c>
    </row>
    <row r="241" spans="1:2" x14ac:dyDescent="0.35">
      <c r="A241" s="17">
        <v>303.7</v>
      </c>
      <c r="B241" s="15">
        <v>0</v>
      </c>
    </row>
    <row r="242" spans="1:2" x14ac:dyDescent="0.35">
      <c r="A242" s="17">
        <v>305.7</v>
      </c>
      <c r="B242" s="15">
        <v>0</v>
      </c>
    </row>
    <row r="243" spans="1:2" x14ac:dyDescent="0.35">
      <c r="A243" s="17">
        <v>307.7</v>
      </c>
      <c r="B243" s="15">
        <v>0</v>
      </c>
    </row>
    <row r="244" spans="1:2" x14ac:dyDescent="0.35">
      <c r="A244" s="17">
        <v>309.7</v>
      </c>
      <c r="B244" s="15">
        <v>0</v>
      </c>
    </row>
    <row r="245" spans="1:2" x14ac:dyDescent="0.35">
      <c r="A245" s="17">
        <v>311.7</v>
      </c>
      <c r="B245" s="15">
        <v>0</v>
      </c>
    </row>
    <row r="246" spans="1:2" x14ac:dyDescent="0.35">
      <c r="A246" s="17">
        <v>313.7</v>
      </c>
      <c r="B246" s="15">
        <v>0</v>
      </c>
    </row>
    <row r="247" spans="1:2" x14ac:dyDescent="0.35">
      <c r="A247" s="17">
        <v>315.7</v>
      </c>
      <c r="B247" s="15">
        <v>0</v>
      </c>
    </row>
    <row r="248" spans="1:2" x14ac:dyDescent="0.35">
      <c r="A248" s="17">
        <v>317.7</v>
      </c>
      <c r="B248" s="15">
        <v>0</v>
      </c>
    </row>
    <row r="249" spans="1:2" x14ac:dyDescent="0.35">
      <c r="A249" s="17">
        <v>319.7</v>
      </c>
      <c r="B249" s="15">
        <v>0</v>
      </c>
    </row>
    <row r="250" spans="1:2" x14ac:dyDescent="0.35">
      <c r="A250" s="17">
        <v>321.7</v>
      </c>
      <c r="B250" s="15">
        <v>0</v>
      </c>
    </row>
    <row r="251" spans="1:2" x14ac:dyDescent="0.35">
      <c r="A251" s="17">
        <v>323.7</v>
      </c>
      <c r="B251" s="15">
        <v>0</v>
      </c>
    </row>
    <row r="252" spans="1:2" x14ac:dyDescent="0.35">
      <c r="A252" s="17">
        <v>325.7</v>
      </c>
      <c r="B252" s="15">
        <v>0</v>
      </c>
    </row>
    <row r="253" spans="1:2" x14ac:dyDescent="0.35">
      <c r="A253" s="17">
        <v>327.7</v>
      </c>
      <c r="B253" s="15">
        <v>0</v>
      </c>
    </row>
    <row r="254" spans="1:2" x14ac:dyDescent="0.35">
      <c r="A254" s="17">
        <v>329.7</v>
      </c>
      <c r="B254" s="15">
        <v>0</v>
      </c>
    </row>
    <row r="255" spans="1:2" x14ac:dyDescent="0.35">
      <c r="A255" s="17">
        <v>331.7</v>
      </c>
      <c r="B255" s="15">
        <v>0</v>
      </c>
    </row>
    <row r="256" spans="1:2" x14ac:dyDescent="0.35">
      <c r="A256" s="17">
        <v>333.7</v>
      </c>
      <c r="B256" s="15">
        <v>0</v>
      </c>
    </row>
    <row r="257" spans="1:2" x14ac:dyDescent="0.35">
      <c r="A257" s="17">
        <v>335.7</v>
      </c>
      <c r="B257" s="15">
        <v>0</v>
      </c>
    </row>
    <row r="258" spans="1:2" x14ac:dyDescent="0.35">
      <c r="A258" s="17">
        <v>337.7</v>
      </c>
      <c r="B258" s="15">
        <v>0</v>
      </c>
    </row>
    <row r="259" spans="1:2" x14ac:dyDescent="0.35">
      <c r="A259" s="17">
        <v>339.7</v>
      </c>
      <c r="B259" s="15">
        <v>0</v>
      </c>
    </row>
    <row r="260" spans="1:2" x14ac:dyDescent="0.35">
      <c r="A260" s="17">
        <v>341.7</v>
      </c>
      <c r="B260" s="15">
        <v>0</v>
      </c>
    </row>
    <row r="261" spans="1:2" x14ac:dyDescent="0.35">
      <c r="A261" s="17">
        <v>343.7</v>
      </c>
      <c r="B261" s="15">
        <v>0</v>
      </c>
    </row>
    <row r="262" spans="1:2" x14ac:dyDescent="0.35">
      <c r="A262" s="17">
        <v>345.7</v>
      </c>
      <c r="B262" s="15">
        <v>0</v>
      </c>
    </row>
    <row r="263" spans="1:2" x14ac:dyDescent="0.35">
      <c r="A263" s="17">
        <v>347.7</v>
      </c>
      <c r="B263" s="15">
        <v>0</v>
      </c>
    </row>
    <row r="264" spans="1:2" x14ac:dyDescent="0.35">
      <c r="A264" s="17">
        <v>349.7</v>
      </c>
      <c r="B264" s="15">
        <v>0</v>
      </c>
    </row>
    <row r="265" spans="1:2" x14ac:dyDescent="0.35">
      <c r="A265" s="17">
        <v>351.7</v>
      </c>
      <c r="B265" s="15">
        <v>0</v>
      </c>
    </row>
    <row r="266" spans="1:2" x14ac:dyDescent="0.35">
      <c r="A266" s="17">
        <v>353.7</v>
      </c>
      <c r="B266" s="15">
        <v>0</v>
      </c>
    </row>
    <row r="267" spans="1:2" x14ac:dyDescent="0.35">
      <c r="A267" s="17">
        <v>355.7</v>
      </c>
      <c r="B267" s="15">
        <v>0</v>
      </c>
    </row>
    <row r="268" spans="1:2" x14ac:dyDescent="0.35">
      <c r="A268" s="17">
        <v>357.7</v>
      </c>
      <c r="B268" s="15">
        <v>0</v>
      </c>
    </row>
    <row r="269" spans="1:2" x14ac:dyDescent="0.35">
      <c r="A269" s="17">
        <v>359.7</v>
      </c>
      <c r="B269" s="15">
        <v>0</v>
      </c>
    </row>
    <row r="270" spans="1:2" x14ac:dyDescent="0.35">
      <c r="A270" s="17">
        <v>361.7</v>
      </c>
      <c r="B270" s="15">
        <v>0</v>
      </c>
    </row>
    <row r="271" spans="1:2" x14ac:dyDescent="0.35">
      <c r="A271" s="17">
        <v>363.7</v>
      </c>
      <c r="B271" s="15">
        <v>0</v>
      </c>
    </row>
    <row r="272" spans="1:2" x14ac:dyDescent="0.35">
      <c r="A272" s="17">
        <v>365.7</v>
      </c>
      <c r="B272" s="15">
        <v>0</v>
      </c>
    </row>
    <row r="273" spans="1:2" x14ac:dyDescent="0.35">
      <c r="A273" s="17">
        <v>367.7</v>
      </c>
      <c r="B273" s="15">
        <v>0</v>
      </c>
    </row>
    <row r="274" spans="1:2" x14ac:dyDescent="0.35">
      <c r="A274" s="17">
        <v>369.7</v>
      </c>
      <c r="B274" s="15">
        <v>0</v>
      </c>
    </row>
    <row r="275" spans="1:2" x14ac:dyDescent="0.35">
      <c r="A275" s="17">
        <v>371.7</v>
      </c>
      <c r="B275" s="15">
        <v>0</v>
      </c>
    </row>
    <row r="276" spans="1:2" x14ac:dyDescent="0.35">
      <c r="A276" s="17">
        <v>373.7</v>
      </c>
      <c r="B276" s="15">
        <v>0</v>
      </c>
    </row>
    <row r="277" spans="1:2" x14ac:dyDescent="0.35">
      <c r="A277" s="17">
        <v>375.7</v>
      </c>
      <c r="B277" s="15">
        <v>0</v>
      </c>
    </row>
    <row r="278" spans="1:2" x14ac:dyDescent="0.35">
      <c r="A278" s="17">
        <v>377.7</v>
      </c>
      <c r="B278" s="15">
        <v>0</v>
      </c>
    </row>
    <row r="279" spans="1:2" x14ac:dyDescent="0.35">
      <c r="A279" s="17">
        <v>379.7</v>
      </c>
      <c r="B279" s="15">
        <v>0</v>
      </c>
    </row>
    <row r="280" spans="1:2" x14ac:dyDescent="0.35">
      <c r="A280" s="17">
        <v>381.7</v>
      </c>
      <c r="B280" s="15">
        <v>0</v>
      </c>
    </row>
    <row r="281" spans="1:2" x14ac:dyDescent="0.35">
      <c r="A281" s="17">
        <v>383.7</v>
      </c>
      <c r="B281" s="15">
        <v>0</v>
      </c>
    </row>
    <row r="282" spans="1:2" x14ac:dyDescent="0.35">
      <c r="A282" s="17">
        <v>385.7</v>
      </c>
      <c r="B282" s="15">
        <v>0</v>
      </c>
    </row>
    <row r="283" spans="1:2" x14ac:dyDescent="0.35">
      <c r="A283" s="17">
        <v>387.7</v>
      </c>
      <c r="B283" s="15">
        <v>0</v>
      </c>
    </row>
    <row r="284" spans="1:2" x14ac:dyDescent="0.35">
      <c r="A284" s="17">
        <v>389.7</v>
      </c>
      <c r="B284" s="15">
        <v>0</v>
      </c>
    </row>
    <row r="285" spans="1:2" x14ac:dyDescent="0.35">
      <c r="A285" s="17">
        <v>391.7</v>
      </c>
      <c r="B285" s="15">
        <v>0</v>
      </c>
    </row>
    <row r="286" spans="1:2" x14ac:dyDescent="0.35">
      <c r="A286" s="17">
        <v>393.7</v>
      </c>
      <c r="B286" s="15">
        <v>0</v>
      </c>
    </row>
    <row r="287" spans="1:2" x14ac:dyDescent="0.35">
      <c r="A287" s="17">
        <v>395.7</v>
      </c>
      <c r="B287" s="15">
        <v>0</v>
      </c>
    </row>
    <row r="288" spans="1:2" x14ac:dyDescent="0.35">
      <c r="A288" s="17">
        <v>397.7</v>
      </c>
      <c r="B288" s="15">
        <v>0</v>
      </c>
    </row>
    <row r="289" spans="1:2" x14ac:dyDescent="0.35">
      <c r="A289" s="17">
        <v>399.7</v>
      </c>
      <c r="B289" s="15">
        <v>0</v>
      </c>
    </row>
    <row r="290" spans="1:2" x14ac:dyDescent="0.35">
      <c r="A290" s="17">
        <v>401.7</v>
      </c>
      <c r="B290" s="15">
        <v>0</v>
      </c>
    </row>
    <row r="291" spans="1:2" x14ac:dyDescent="0.35">
      <c r="A291" s="17">
        <v>403.7</v>
      </c>
      <c r="B291" s="15">
        <v>0</v>
      </c>
    </row>
    <row r="292" spans="1:2" x14ac:dyDescent="0.35">
      <c r="A292" s="17">
        <v>405.7</v>
      </c>
      <c r="B292" s="15">
        <v>0</v>
      </c>
    </row>
    <row r="293" spans="1:2" x14ac:dyDescent="0.35">
      <c r="A293" s="17">
        <v>407.7</v>
      </c>
      <c r="B293" s="15">
        <v>0</v>
      </c>
    </row>
    <row r="294" spans="1:2" x14ac:dyDescent="0.35">
      <c r="A294" s="17">
        <v>409.7</v>
      </c>
      <c r="B294" s="15">
        <v>0</v>
      </c>
    </row>
    <row r="295" spans="1:2" x14ac:dyDescent="0.35">
      <c r="A295" s="17">
        <v>411.7</v>
      </c>
      <c r="B295" s="15">
        <v>0</v>
      </c>
    </row>
    <row r="296" spans="1:2" x14ac:dyDescent="0.35">
      <c r="A296" s="17">
        <v>413.7</v>
      </c>
      <c r="B296" s="15">
        <v>0</v>
      </c>
    </row>
    <row r="297" spans="1:2" x14ac:dyDescent="0.35">
      <c r="A297" s="17">
        <v>415.7</v>
      </c>
      <c r="B297" s="15">
        <v>0</v>
      </c>
    </row>
    <row r="298" spans="1:2" x14ac:dyDescent="0.35">
      <c r="A298" s="17">
        <v>417.7</v>
      </c>
      <c r="B298" s="15">
        <v>0</v>
      </c>
    </row>
    <row r="299" spans="1:2" x14ac:dyDescent="0.35">
      <c r="A299" s="17">
        <v>419.7</v>
      </c>
      <c r="B299" s="15">
        <v>0</v>
      </c>
    </row>
    <row r="300" spans="1:2" x14ac:dyDescent="0.35">
      <c r="A300" s="17">
        <v>421.7</v>
      </c>
      <c r="B300" s="15">
        <v>0</v>
      </c>
    </row>
    <row r="301" spans="1:2" x14ac:dyDescent="0.35">
      <c r="A301" s="17">
        <v>423.7</v>
      </c>
      <c r="B301" s="15">
        <v>0</v>
      </c>
    </row>
    <row r="302" spans="1:2" x14ac:dyDescent="0.35">
      <c r="A302" s="17">
        <v>425.7</v>
      </c>
      <c r="B302" s="15">
        <v>0</v>
      </c>
    </row>
    <row r="303" spans="1:2" x14ac:dyDescent="0.35">
      <c r="A303" s="17">
        <v>427.7</v>
      </c>
      <c r="B303" s="15">
        <v>0</v>
      </c>
    </row>
    <row r="304" spans="1:2" x14ac:dyDescent="0.35">
      <c r="A304" s="17">
        <v>429.7</v>
      </c>
      <c r="B304" s="15">
        <v>0</v>
      </c>
    </row>
    <row r="305" spans="1:2" x14ac:dyDescent="0.35">
      <c r="A305" s="17">
        <v>431.7</v>
      </c>
      <c r="B305" s="15">
        <v>0</v>
      </c>
    </row>
    <row r="306" spans="1:2" x14ac:dyDescent="0.35">
      <c r="A306" s="17">
        <v>433.7</v>
      </c>
      <c r="B306" s="15">
        <v>0</v>
      </c>
    </row>
    <row r="307" spans="1:2" x14ac:dyDescent="0.35">
      <c r="A307" s="17">
        <v>435.7</v>
      </c>
      <c r="B307" s="15">
        <v>0</v>
      </c>
    </row>
    <row r="308" spans="1:2" x14ac:dyDescent="0.35">
      <c r="A308" s="17">
        <v>437.7</v>
      </c>
      <c r="B308" s="15">
        <v>0</v>
      </c>
    </row>
    <row r="309" spans="1:2" x14ac:dyDescent="0.35">
      <c r="A309" s="17">
        <v>439.7</v>
      </c>
      <c r="B309" s="15">
        <v>0</v>
      </c>
    </row>
    <row r="310" spans="1:2" x14ac:dyDescent="0.35">
      <c r="A310" s="17">
        <v>441.7</v>
      </c>
      <c r="B310" s="15">
        <v>0</v>
      </c>
    </row>
    <row r="311" spans="1:2" x14ac:dyDescent="0.35">
      <c r="A311" s="17">
        <v>443.7</v>
      </c>
      <c r="B311" s="15">
        <v>0</v>
      </c>
    </row>
    <row r="312" spans="1:2" x14ac:dyDescent="0.35">
      <c r="A312" s="17">
        <v>445.7</v>
      </c>
      <c r="B312" s="15">
        <v>0</v>
      </c>
    </row>
    <row r="313" spans="1:2" x14ac:dyDescent="0.35">
      <c r="A313" s="17">
        <v>447.7</v>
      </c>
      <c r="B313" s="15">
        <v>0</v>
      </c>
    </row>
    <row r="314" spans="1:2" x14ac:dyDescent="0.35">
      <c r="A314" s="17">
        <v>449.7</v>
      </c>
      <c r="B314" s="15">
        <v>0</v>
      </c>
    </row>
    <row r="315" spans="1:2" x14ac:dyDescent="0.35">
      <c r="A315" s="17">
        <v>451.7</v>
      </c>
      <c r="B315" s="15">
        <v>0</v>
      </c>
    </row>
    <row r="316" spans="1:2" x14ac:dyDescent="0.35">
      <c r="A316" s="17">
        <v>453.7</v>
      </c>
      <c r="B316" s="15">
        <v>0</v>
      </c>
    </row>
    <row r="317" spans="1:2" x14ac:dyDescent="0.35">
      <c r="A317" s="17">
        <v>455.7</v>
      </c>
      <c r="B317" s="15">
        <v>0</v>
      </c>
    </row>
    <row r="318" spans="1:2" x14ac:dyDescent="0.35">
      <c r="A318" s="17">
        <v>457.7</v>
      </c>
      <c r="B318" s="15">
        <v>0</v>
      </c>
    </row>
    <row r="319" spans="1:2" x14ac:dyDescent="0.35">
      <c r="A319" s="17">
        <v>459.7</v>
      </c>
      <c r="B319" s="15">
        <v>0</v>
      </c>
    </row>
    <row r="320" spans="1:2" x14ac:dyDescent="0.35">
      <c r="A320" s="17">
        <v>460.32</v>
      </c>
      <c r="B320" s="15">
        <v>0</v>
      </c>
    </row>
    <row r="321" spans="1:2" x14ac:dyDescent="0.35">
      <c r="A321" s="17">
        <v>461.7</v>
      </c>
      <c r="B321" s="15">
        <v>0</v>
      </c>
    </row>
    <row r="322" spans="1:2" x14ac:dyDescent="0.35">
      <c r="A322" s="17">
        <v>463.7</v>
      </c>
      <c r="B322" s="15">
        <v>0</v>
      </c>
    </row>
    <row r="323" spans="1:2" x14ac:dyDescent="0.35">
      <c r="A323" s="17">
        <v>465.7</v>
      </c>
      <c r="B323" s="15">
        <v>0</v>
      </c>
    </row>
    <row r="324" spans="1:2" x14ac:dyDescent="0.35">
      <c r="A324" s="17">
        <v>467.7</v>
      </c>
      <c r="B324" s="15">
        <v>0</v>
      </c>
    </row>
    <row r="325" spans="1:2" x14ac:dyDescent="0.35">
      <c r="A325" s="17">
        <v>469.7</v>
      </c>
      <c r="B325" s="15">
        <v>0</v>
      </c>
    </row>
    <row r="326" spans="1:2" x14ac:dyDescent="0.35">
      <c r="A326" s="17">
        <v>471.7</v>
      </c>
      <c r="B326" s="15">
        <v>0</v>
      </c>
    </row>
    <row r="327" spans="1:2" x14ac:dyDescent="0.35">
      <c r="A327" s="17">
        <v>473.7</v>
      </c>
      <c r="B327" s="15">
        <v>0</v>
      </c>
    </row>
    <row r="328" spans="1:2" x14ac:dyDescent="0.35">
      <c r="A328" s="17">
        <v>475.7</v>
      </c>
      <c r="B328" s="15">
        <v>0</v>
      </c>
    </row>
    <row r="329" spans="1:2" x14ac:dyDescent="0.35">
      <c r="A329" s="17">
        <v>477.7</v>
      </c>
      <c r="B329" s="15">
        <v>0</v>
      </c>
    </row>
    <row r="330" spans="1:2" x14ac:dyDescent="0.35">
      <c r="A330" s="17">
        <v>479.7</v>
      </c>
      <c r="B330" s="15">
        <v>0</v>
      </c>
    </row>
    <row r="331" spans="1:2" x14ac:dyDescent="0.35">
      <c r="A331" s="17">
        <v>481.7</v>
      </c>
      <c r="B331" s="15">
        <v>0</v>
      </c>
    </row>
    <row r="332" spans="1:2" x14ac:dyDescent="0.35">
      <c r="A332" s="17">
        <v>483.7</v>
      </c>
      <c r="B332" s="15">
        <v>0</v>
      </c>
    </row>
    <row r="333" spans="1:2" x14ac:dyDescent="0.35">
      <c r="A333" s="17">
        <v>485.7</v>
      </c>
      <c r="B333" s="15">
        <v>0</v>
      </c>
    </row>
    <row r="334" spans="1:2" x14ac:dyDescent="0.35">
      <c r="A334" s="17">
        <v>487.7</v>
      </c>
      <c r="B334" s="15">
        <v>0</v>
      </c>
    </row>
    <row r="335" spans="1:2" x14ac:dyDescent="0.35">
      <c r="A335" s="17">
        <v>489.7</v>
      </c>
      <c r="B335" s="15">
        <v>0</v>
      </c>
    </row>
    <row r="336" spans="1:2" x14ac:dyDescent="0.35">
      <c r="A336" s="17">
        <v>491.7</v>
      </c>
      <c r="B336" s="15">
        <v>0</v>
      </c>
    </row>
    <row r="337" spans="1:2" x14ac:dyDescent="0.35">
      <c r="A337" s="17">
        <v>493.7</v>
      </c>
      <c r="B337" s="15">
        <v>0</v>
      </c>
    </row>
    <row r="338" spans="1:2" x14ac:dyDescent="0.35">
      <c r="A338" s="17">
        <v>495.7</v>
      </c>
      <c r="B338" s="15">
        <v>0</v>
      </c>
    </row>
    <row r="339" spans="1:2" x14ac:dyDescent="0.35">
      <c r="A339" s="17">
        <v>497.7</v>
      </c>
      <c r="B339" s="15">
        <v>0</v>
      </c>
    </row>
    <row r="340" spans="1:2" x14ac:dyDescent="0.35">
      <c r="A340" s="17">
        <v>499.7</v>
      </c>
      <c r="B340" s="15">
        <v>0</v>
      </c>
    </row>
    <row r="341" spans="1:2" x14ac:dyDescent="0.35">
      <c r="A341" s="17">
        <v>501.7</v>
      </c>
      <c r="B341" s="15">
        <v>0</v>
      </c>
    </row>
    <row r="342" spans="1:2" x14ac:dyDescent="0.35">
      <c r="A342" s="17">
        <v>503.7</v>
      </c>
      <c r="B342" s="15">
        <v>0</v>
      </c>
    </row>
    <row r="343" spans="1:2" x14ac:dyDescent="0.35">
      <c r="A343" s="17">
        <v>505.7</v>
      </c>
      <c r="B343" s="15">
        <v>0</v>
      </c>
    </row>
    <row r="344" spans="1:2" x14ac:dyDescent="0.35">
      <c r="A344" s="17">
        <v>507.7</v>
      </c>
      <c r="B344" s="15">
        <v>0</v>
      </c>
    </row>
    <row r="345" spans="1:2" x14ac:dyDescent="0.35">
      <c r="A345" s="17">
        <v>509.7</v>
      </c>
      <c r="B345" s="15">
        <v>0</v>
      </c>
    </row>
    <row r="346" spans="1:2" x14ac:dyDescent="0.35">
      <c r="A346" s="17">
        <v>511.7</v>
      </c>
      <c r="B346" s="15">
        <v>0</v>
      </c>
    </row>
    <row r="347" spans="1:2" x14ac:dyDescent="0.35">
      <c r="A347" s="17">
        <v>513.70000000000005</v>
      </c>
      <c r="B347" s="15">
        <v>0</v>
      </c>
    </row>
    <row r="348" spans="1:2" x14ac:dyDescent="0.35">
      <c r="A348" s="17">
        <v>515.70000000000005</v>
      </c>
      <c r="B348" s="15">
        <v>0</v>
      </c>
    </row>
    <row r="349" spans="1:2" x14ac:dyDescent="0.35">
      <c r="A349" s="17">
        <v>517.70000000000005</v>
      </c>
      <c r="B349" s="15">
        <v>0</v>
      </c>
    </row>
    <row r="350" spans="1:2" x14ac:dyDescent="0.35">
      <c r="A350" s="17">
        <v>519.70000000000005</v>
      </c>
      <c r="B350" s="15">
        <v>0</v>
      </c>
    </row>
    <row r="351" spans="1:2" x14ac:dyDescent="0.35">
      <c r="A351" s="17">
        <v>521.70000000000005</v>
      </c>
      <c r="B351" s="15">
        <v>0</v>
      </c>
    </row>
    <row r="352" spans="1:2" x14ac:dyDescent="0.35">
      <c r="A352" s="17">
        <v>523.70000000000005</v>
      </c>
      <c r="B352" s="15">
        <v>0</v>
      </c>
    </row>
    <row r="353" spans="1:2" x14ac:dyDescent="0.35">
      <c r="A353" s="17">
        <v>525.70000000000005</v>
      </c>
      <c r="B353" s="15">
        <v>0</v>
      </c>
    </row>
    <row r="354" spans="1:2" x14ac:dyDescent="0.35">
      <c r="A354" s="17">
        <v>527.70000000000005</v>
      </c>
      <c r="B354" s="15">
        <v>0</v>
      </c>
    </row>
    <row r="355" spans="1:2" x14ac:dyDescent="0.35">
      <c r="A355" s="17">
        <v>529.70000000000005</v>
      </c>
      <c r="B355" s="15">
        <v>0</v>
      </c>
    </row>
    <row r="356" spans="1:2" x14ac:dyDescent="0.35">
      <c r="A356" s="17">
        <v>531.70000000000005</v>
      </c>
      <c r="B356" s="15">
        <v>0</v>
      </c>
    </row>
    <row r="357" spans="1:2" x14ac:dyDescent="0.35">
      <c r="A357" s="17">
        <v>533.70000000000005</v>
      </c>
      <c r="B357" s="15">
        <v>0</v>
      </c>
    </row>
    <row r="358" spans="1:2" x14ac:dyDescent="0.35">
      <c r="A358" s="17">
        <v>535.70000000000005</v>
      </c>
      <c r="B358" s="15">
        <v>0</v>
      </c>
    </row>
    <row r="359" spans="1:2" x14ac:dyDescent="0.35">
      <c r="A359" s="17">
        <v>537.70000000000005</v>
      </c>
      <c r="B359" s="15">
        <v>0</v>
      </c>
    </row>
    <row r="360" spans="1:2" x14ac:dyDescent="0.35">
      <c r="A360" s="17">
        <v>539.70000000000005</v>
      </c>
      <c r="B360" s="15">
        <v>0</v>
      </c>
    </row>
    <row r="361" spans="1:2" x14ac:dyDescent="0.35">
      <c r="A361" s="17">
        <v>541.70000000000005</v>
      </c>
      <c r="B361" s="15">
        <v>0</v>
      </c>
    </row>
    <row r="362" spans="1:2" x14ac:dyDescent="0.35">
      <c r="A362" s="17">
        <v>543.70000000000005</v>
      </c>
      <c r="B362" s="15">
        <v>0</v>
      </c>
    </row>
    <row r="363" spans="1:2" x14ac:dyDescent="0.35">
      <c r="A363" s="17">
        <v>545.70000000000005</v>
      </c>
      <c r="B363" s="15">
        <v>0</v>
      </c>
    </row>
    <row r="364" spans="1:2" x14ac:dyDescent="0.35">
      <c r="A364" s="17">
        <v>547.70000000000005</v>
      </c>
      <c r="B364" s="15">
        <v>0</v>
      </c>
    </row>
    <row r="365" spans="1:2" x14ac:dyDescent="0.35">
      <c r="A365" s="17">
        <v>547.92000000000007</v>
      </c>
      <c r="B365" s="15">
        <v>0</v>
      </c>
    </row>
    <row r="366" spans="1:2" x14ac:dyDescent="0.35">
      <c r="A366" s="17">
        <v>548.70000000000005</v>
      </c>
      <c r="B366" s="15">
        <v>0</v>
      </c>
    </row>
    <row r="367" spans="1:2" x14ac:dyDescent="0.35">
      <c r="A367" s="17">
        <v>549.70000000000005</v>
      </c>
      <c r="B367" s="15">
        <v>0</v>
      </c>
    </row>
    <row r="368" spans="1:2" x14ac:dyDescent="0.35">
      <c r="A368" s="17">
        <v>551.70000000000005</v>
      </c>
      <c r="B368" s="15">
        <v>0</v>
      </c>
    </row>
    <row r="369" spans="1:2" x14ac:dyDescent="0.35">
      <c r="A369" s="17">
        <v>553.70000000000005</v>
      </c>
      <c r="B369" s="15">
        <v>0</v>
      </c>
    </row>
    <row r="370" spans="1:2" x14ac:dyDescent="0.35">
      <c r="A370" s="17">
        <v>555.70000000000005</v>
      </c>
      <c r="B370" s="15">
        <v>0</v>
      </c>
    </row>
    <row r="371" spans="1:2" x14ac:dyDescent="0.35">
      <c r="A371" s="17">
        <v>557.70000000000005</v>
      </c>
      <c r="B371" s="15">
        <v>0</v>
      </c>
    </row>
    <row r="372" spans="1:2" x14ac:dyDescent="0.35">
      <c r="A372" s="17">
        <v>559.70000000000005</v>
      </c>
      <c r="B372" s="15">
        <v>0</v>
      </c>
    </row>
    <row r="373" spans="1:2" x14ac:dyDescent="0.35">
      <c r="A373" s="17">
        <v>561.70000000000005</v>
      </c>
      <c r="B373" s="15">
        <v>0</v>
      </c>
    </row>
    <row r="374" spans="1:2" x14ac:dyDescent="0.35">
      <c r="A374" s="17">
        <v>563.70000000000005</v>
      </c>
      <c r="B374" s="15">
        <v>0</v>
      </c>
    </row>
    <row r="375" spans="1:2" x14ac:dyDescent="0.35">
      <c r="A375" s="17">
        <v>565.70000000000005</v>
      </c>
      <c r="B375" s="15">
        <v>0</v>
      </c>
    </row>
    <row r="376" spans="1:2" x14ac:dyDescent="0.35">
      <c r="A376" s="17">
        <v>567.70000000000005</v>
      </c>
      <c r="B376" s="15">
        <v>0</v>
      </c>
    </row>
    <row r="377" spans="1:2" x14ac:dyDescent="0.35">
      <c r="A377" s="17">
        <v>569.70000000000005</v>
      </c>
      <c r="B377" s="15">
        <v>0</v>
      </c>
    </row>
    <row r="378" spans="1:2" x14ac:dyDescent="0.35">
      <c r="A378" s="17">
        <v>571.70000000000005</v>
      </c>
      <c r="B378" s="15">
        <v>0</v>
      </c>
    </row>
    <row r="379" spans="1:2" x14ac:dyDescent="0.35">
      <c r="A379" s="17">
        <v>573.70000000000005</v>
      </c>
      <c r="B379" s="15">
        <v>0</v>
      </c>
    </row>
    <row r="380" spans="1:2" x14ac:dyDescent="0.35">
      <c r="A380" s="17">
        <v>575.70000000000005</v>
      </c>
      <c r="B380" s="15">
        <v>0</v>
      </c>
    </row>
    <row r="381" spans="1:2" x14ac:dyDescent="0.35">
      <c r="A381" s="17">
        <v>577.70000000000005</v>
      </c>
      <c r="B381" s="15">
        <v>0</v>
      </c>
    </row>
    <row r="382" spans="1:2" x14ac:dyDescent="0.35">
      <c r="A382" s="17">
        <v>579.70000000000005</v>
      </c>
      <c r="B382" s="15">
        <v>0</v>
      </c>
    </row>
    <row r="383" spans="1:2" x14ac:dyDescent="0.35">
      <c r="A383" s="17">
        <v>581.70000000000005</v>
      </c>
      <c r="B383" s="15">
        <v>0</v>
      </c>
    </row>
    <row r="384" spans="1:2" x14ac:dyDescent="0.35">
      <c r="A384" s="17">
        <v>583.70000000000005</v>
      </c>
      <c r="B384" s="15">
        <v>0</v>
      </c>
    </row>
    <row r="385" spans="1:2" x14ac:dyDescent="0.35">
      <c r="A385" s="17">
        <v>585.70000000000005</v>
      </c>
      <c r="B385" s="15">
        <v>0</v>
      </c>
    </row>
    <row r="386" spans="1:2" x14ac:dyDescent="0.35">
      <c r="A386" s="17">
        <v>587.70000000000005</v>
      </c>
      <c r="B386" s="15">
        <v>0</v>
      </c>
    </row>
    <row r="387" spans="1:2" x14ac:dyDescent="0.35">
      <c r="A387" s="17">
        <v>589.70000000000005</v>
      </c>
      <c r="B387" s="15">
        <v>0</v>
      </c>
    </row>
    <row r="388" spans="1:2" x14ac:dyDescent="0.35">
      <c r="A388" s="17">
        <v>591.70000000000005</v>
      </c>
      <c r="B388" s="15">
        <v>0</v>
      </c>
    </row>
    <row r="389" spans="1:2" x14ac:dyDescent="0.35">
      <c r="A389" s="17">
        <v>593.70000000000005</v>
      </c>
      <c r="B389" s="15">
        <v>0</v>
      </c>
    </row>
    <row r="390" spans="1:2" x14ac:dyDescent="0.35">
      <c r="A390" s="17">
        <v>595.70000000000005</v>
      </c>
      <c r="B390" s="15">
        <v>0</v>
      </c>
    </row>
    <row r="391" spans="1:2" x14ac:dyDescent="0.35">
      <c r="A391" s="17">
        <v>597.70000000000005</v>
      </c>
      <c r="B391" s="15">
        <v>0</v>
      </c>
    </row>
    <row r="392" spans="1:2" x14ac:dyDescent="0.35">
      <c r="A392" s="17">
        <v>599.70000000000005</v>
      </c>
      <c r="B392" s="15">
        <v>0</v>
      </c>
    </row>
    <row r="393" spans="1:2" x14ac:dyDescent="0.35">
      <c r="A393" s="17">
        <v>601.70000000000005</v>
      </c>
      <c r="B393" s="15">
        <v>0</v>
      </c>
    </row>
    <row r="394" spans="1:2" x14ac:dyDescent="0.35">
      <c r="A394" s="17">
        <v>603.70000000000005</v>
      </c>
      <c r="B394" s="15">
        <v>0</v>
      </c>
    </row>
    <row r="395" spans="1:2" x14ac:dyDescent="0.35">
      <c r="A395" s="17">
        <v>605.70000000000005</v>
      </c>
      <c r="B395" s="15">
        <v>0</v>
      </c>
    </row>
    <row r="396" spans="1:2" x14ac:dyDescent="0.35">
      <c r="A396" s="17">
        <v>607.70000000000005</v>
      </c>
      <c r="B396" s="15">
        <v>0</v>
      </c>
    </row>
    <row r="397" spans="1:2" x14ac:dyDescent="0.35">
      <c r="A397" s="17">
        <v>609.70000000000005</v>
      </c>
      <c r="B397" s="15">
        <v>0</v>
      </c>
    </row>
    <row r="398" spans="1:2" x14ac:dyDescent="0.35">
      <c r="A398" s="17">
        <v>611.70000000000005</v>
      </c>
      <c r="B398" s="15">
        <v>0</v>
      </c>
    </row>
    <row r="399" spans="1:2" x14ac:dyDescent="0.35">
      <c r="A399" s="17">
        <v>613.70000000000005</v>
      </c>
      <c r="B399" s="15">
        <v>0</v>
      </c>
    </row>
    <row r="400" spans="1:2" x14ac:dyDescent="0.35">
      <c r="A400" s="17">
        <v>615.70000000000005</v>
      </c>
      <c r="B400" s="15">
        <v>0</v>
      </c>
    </row>
    <row r="401" spans="1:2" x14ac:dyDescent="0.35">
      <c r="A401" s="17">
        <v>617.70000000000005</v>
      </c>
      <c r="B401" s="15">
        <v>0</v>
      </c>
    </row>
    <row r="402" spans="1:2" x14ac:dyDescent="0.35">
      <c r="A402" s="17">
        <v>619.70000000000005</v>
      </c>
      <c r="B402" s="15">
        <v>0</v>
      </c>
    </row>
    <row r="403" spans="1:2" x14ac:dyDescent="0.35">
      <c r="A403" s="17">
        <v>621.70000000000005</v>
      </c>
      <c r="B403" s="15">
        <v>0</v>
      </c>
    </row>
    <row r="404" spans="1:2" x14ac:dyDescent="0.35">
      <c r="A404" s="17">
        <v>623.70000000000005</v>
      </c>
      <c r="B404" s="15">
        <v>0</v>
      </c>
    </row>
    <row r="405" spans="1:2" x14ac:dyDescent="0.35">
      <c r="A405" s="17">
        <v>625.70000000000005</v>
      </c>
      <c r="B405" s="15">
        <v>0</v>
      </c>
    </row>
    <row r="406" spans="1:2" x14ac:dyDescent="0.35">
      <c r="A406" s="17">
        <v>627.70000000000005</v>
      </c>
      <c r="B406" s="15">
        <v>0</v>
      </c>
    </row>
    <row r="407" spans="1:2" x14ac:dyDescent="0.35">
      <c r="A407" s="17">
        <v>629.70000000000005</v>
      </c>
      <c r="B407" s="15">
        <v>0</v>
      </c>
    </row>
    <row r="408" spans="1:2" x14ac:dyDescent="0.35">
      <c r="A408" s="17">
        <v>631.70000000000005</v>
      </c>
      <c r="B408" s="15">
        <v>0</v>
      </c>
    </row>
    <row r="409" spans="1:2" x14ac:dyDescent="0.35">
      <c r="A409" s="17">
        <v>633.70000000000005</v>
      </c>
      <c r="B409" s="15">
        <v>0</v>
      </c>
    </row>
    <row r="410" spans="1:2" x14ac:dyDescent="0.35">
      <c r="A410" s="17">
        <v>635.70000000000005</v>
      </c>
      <c r="B410" s="15">
        <v>0</v>
      </c>
    </row>
    <row r="411" spans="1:2" x14ac:dyDescent="0.35">
      <c r="A411" s="17">
        <v>637.70000000000005</v>
      </c>
      <c r="B411" s="15">
        <v>0</v>
      </c>
    </row>
    <row r="412" spans="1:2" x14ac:dyDescent="0.35">
      <c r="A412" s="17">
        <v>639.70000000000005</v>
      </c>
      <c r="B412" s="15">
        <v>0</v>
      </c>
    </row>
    <row r="413" spans="1:2" x14ac:dyDescent="0.35">
      <c r="A413" s="17">
        <v>641.70000000000005</v>
      </c>
      <c r="B413" s="15">
        <v>0</v>
      </c>
    </row>
    <row r="414" spans="1:2" x14ac:dyDescent="0.35">
      <c r="A414" s="17">
        <v>643.70000000000005</v>
      </c>
      <c r="B414" s="15">
        <v>0</v>
      </c>
    </row>
    <row r="415" spans="1:2" x14ac:dyDescent="0.35">
      <c r="A415" s="17">
        <v>645.70000000000005</v>
      </c>
      <c r="B415" s="15">
        <v>0</v>
      </c>
    </row>
    <row r="416" spans="1:2" x14ac:dyDescent="0.35">
      <c r="A416" s="17">
        <v>647.70000000000005</v>
      </c>
      <c r="B416" s="15">
        <v>0</v>
      </c>
    </row>
    <row r="417" spans="1:2" x14ac:dyDescent="0.35">
      <c r="A417" s="17">
        <v>649.70000000000005</v>
      </c>
      <c r="B417" s="15">
        <v>0</v>
      </c>
    </row>
    <row r="418" spans="1:2" x14ac:dyDescent="0.35">
      <c r="A418" s="17">
        <v>651.70000000000005</v>
      </c>
      <c r="B418" s="15">
        <v>0</v>
      </c>
    </row>
    <row r="419" spans="1:2" x14ac:dyDescent="0.35">
      <c r="A419" s="17">
        <v>653.70000000000005</v>
      </c>
      <c r="B419" s="15">
        <v>0</v>
      </c>
    </row>
    <row r="420" spans="1:2" x14ac:dyDescent="0.35">
      <c r="A420" s="17">
        <v>655.7</v>
      </c>
      <c r="B420" s="15">
        <v>0</v>
      </c>
    </row>
    <row r="421" spans="1:2" x14ac:dyDescent="0.35">
      <c r="A421" s="17">
        <v>657.7</v>
      </c>
      <c r="B421" s="15">
        <v>0</v>
      </c>
    </row>
    <row r="422" spans="1:2" x14ac:dyDescent="0.35">
      <c r="A422" s="17">
        <v>659.7</v>
      </c>
      <c r="B422" s="15">
        <v>0</v>
      </c>
    </row>
    <row r="423" spans="1:2" x14ac:dyDescent="0.35">
      <c r="A423" s="17">
        <v>661.7</v>
      </c>
      <c r="B423" s="15">
        <v>0</v>
      </c>
    </row>
    <row r="424" spans="1:2" x14ac:dyDescent="0.35">
      <c r="A424" s="17">
        <v>663.7</v>
      </c>
      <c r="B424" s="15">
        <v>0</v>
      </c>
    </row>
    <row r="425" spans="1:2" x14ac:dyDescent="0.35">
      <c r="A425" s="17">
        <v>665.7</v>
      </c>
      <c r="B425" s="15">
        <v>0</v>
      </c>
    </row>
    <row r="426" spans="1:2" x14ac:dyDescent="0.35">
      <c r="A426" s="17">
        <v>667.7</v>
      </c>
      <c r="B426" s="15">
        <v>0</v>
      </c>
    </row>
    <row r="427" spans="1:2" x14ac:dyDescent="0.35">
      <c r="A427" s="17">
        <v>669.7</v>
      </c>
      <c r="B427" s="15">
        <v>0</v>
      </c>
    </row>
    <row r="428" spans="1:2" x14ac:dyDescent="0.35">
      <c r="A428" s="17">
        <v>671.7</v>
      </c>
      <c r="B428" s="15">
        <v>0</v>
      </c>
    </row>
    <row r="429" spans="1:2" x14ac:dyDescent="0.35">
      <c r="A429" s="17">
        <v>673.7</v>
      </c>
      <c r="B429" s="15">
        <v>0</v>
      </c>
    </row>
    <row r="430" spans="1:2" x14ac:dyDescent="0.35">
      <c r="A430" s="17">
        <v>675.7</v>
      </c>
      <c r="B430" s="15">
        <v>0</v>
      </c>
    </row>
    <row r="431" spans="1:2" x14ac:dyDescent="0.35">
      <c r="A431" s="17">
        <v>677.7</v>
      </c>
      <c r="B431" s="15">
        <v>0</v>
      </c>
    </row>
    <row r="432" spans="1:2" x14ac:dyDescent="0.35">
      <c r="A432" s="17">
        <v>679.7</v>
      </c>
      <c r="B432" s="15">
        <v>0</v>
      </c>
    </row>
    <row r="433" spans="1:2" x14ac:dyDescent="0.35">
      <c r="A433" s="17">
        <v>681.7</v>
      </c>
      <c r="B433" s="15">
        <v>0</v>
      </c>
    </row>
    <row r="434" spans="1:2" x14ac:dyDescent="0.35">
      <c r="A434" s="17">
        <v>683.7</v>
      </c>
      <c r="B434" s="15">
        <v>0</v>
      </c>
    </row>
    <row r="435" spans="1:2" x14ac:dyDescent="0.35">
      <c r="A435" s="17">
        <v>685.7</v>
      </c>
      <c r="B435" s="15">
        <v>0</v>
      </c>
    </row>
    <row r="436" spans="1:2" x14ac:dyDescent="0.35">
      <c r="A436" s="17">
        <v>687.7</v>
      </c>
      <c r="B436" s="15">
        <v>0</v>
      </c>
    </row>
    <row r="437" spans="1:2" x14ac:dyDescent="0.35">
      <c r="A437" s="17">
        <v>689.7</v>
      </c>
      <c r="B437" s="15">
        <v>0</v>
      </c>
    </row>
    <row r="438" spans="1:2" x14ac:dyDescent="0.35">
      <c r="A438" s="17">
        <v>691.7</v>
      </c>
      <c r="B438" s="15">
        <v>0</v>
      </c>
    </row>
    <row r="439" spans="1:2" x14ac:dyDescent="0.35">
      <c r="A439" s="17">
        <v>693.7</v>
      </c>
      <c r="B439" s="15">
        <v>0</v>
      </c>
    </row>
    <row r="440" spans="1:2" x14ac:dyDescent="0.35">
      <c r="A440" s="17">
        <v>695.7</v>
      </c>
      <c r="B440" s="15">
        <v>0</v>
      </c>
    </row>
    <row r="441" spans="1:2" x14ac:dyDescent="0.35">
      <c r="A441" s="17">
        <v>697.7</v>
      </c>
      <c r="B441" s="15">
        <v>0</v>
      </c>
    </row>
    <row r="442" spans="1:2" x14ac:dyDescent="0.35">
      <c r="A442" s="17">
        <v>699.7</v>
      </c>
      <c r="B442" s="15">
        <v>0</v>
      </c>
    </row>
    <row r="443" spans="1:2" x14ac:dyDescent="0.35">
      <c r="A443" s="17">
        <v>701.7</v>
      </c>
      <c r="B443" s="15">
        <v>0</v>
      </c>
    </row>
    <row r="444" spans="1:2" x14ac:dyDescent="0.35">
      <c r="A444" s="17">
        <v>703.7</v>
      </c>
      <c r="B444" s="15">
        <v>0</v>
      </c>
    </row>
    <row r="445" spans="1:2" x14ac:dyDescent="0.35">
      <c r="A445" s="17">
        <v>705.7</v>
      </c>
      <c r="B445" s="15">
        <v>0</v>
      </c>
    </row>
    <row r="446" spans="1:2" x14ac:dyDescent="0.35">
      <c r="A446" s="17">
        <v>706.55000000000007</v>
      </c>
      <c r="B446" s="15">
        <v>0</v>
      </c>
    </row>
    <row r="447" spans="1:2" x14ac:dyDescent="0.35">
      <c r="A447" s="17">
        <v>707.7</v>
      </c>
      <c r="B447" s="15">
        <v>0</v>
      </c>
    </row>
    <row r="448" spans="1:2" x14ac:dyDescent="0.35">
      <c r="A448" s="17">
        <v>709.7</v>
      </c>
      <c r="B448" s="15">
        <v>0</v>
      </c>
    </row>
    <row r="449" spans="1:2" x14ac:dyDescent="0.35">
      <c r="A449" s="17">
        <v>711.7</v>
      </c>
      <c r="B449" s="15">
        <v>0</v>
      </c>
    </row>
    <row r="450" spans="1:2" x14ac:dyDescent="0.35">
      <c r="A450" s="17">
        <v>713.7</v>
      </c>
      <c r="B450" s="15">
        <v>0</v>
      </c>
    </row>
    <row r="451" spans="1:2" x14ac:dyDescent="0.35">
      <c r="A451" s="17">
        <v>715.7</v>
      </c>
      <c r="B451" s="15">
        <v>0</v>
      </c>
    </row>
    <row r="452" spans="1:2" x14ac:dyDescent="0.35">
      <c r="A452" s="17">
        <v>716.55000000000007</v>
      </c>
      <c r="B452" s="15">
        <v>0</v>
      </c>
    </row>
    <row r="453" spans="1:2" x14ac:dyDescent="0.35">
      <c r="A453" s="17" t="s">
        <v>95</v>
      </c>
      <c r="B453" s="15">
        <v>89030546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</vt:i4>
      </vt:variant>
    </vt:vector>
  </HeadingPairs>
  <TitlesOfParts>
    <vt:vector size="9" baseType="lpstr">
      <vt:lpstr>S-IC</vt:lpstr>
      <vt:lpstr>S-II + Tour de svgde</vt:lpstr>
      <vt:lpstr>S-IVB + Case à équipements</vt:lpstr>
      <vt:lpstr>Payload</vt:lpstr>
      <vt:lpstr>Lanceur</vt:lpstr>
      <vt:lpstr>Traj ref</vt:lpstr>
      <vt:lpstr>matlab</vt:lpstr>
      <vt:lpstr>Feuil2</vt:lpstr>
      <vt:lpstr>Graphique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Blaudin de the Yann</dc:creator>
  <cp:lastModifiedBy>Blaudin de the Yann</cp:lastModifiedBy>
  <dcterms:created xsi:type="dcterms:W3CDTF">2021-08-30T13:59:51Z</dcterms:created>
  <dcterms:modified xsi:type="dcterms:W3CDTF">2021-09-01T12:03:31Z</dcterms:modified>
</cp:coreProperties>
</file>