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https://d.docs.live.net/42bfa40781cf34df/Desktop/YELLOW DAIMOND'S/"/>
    </mc:Choice>
  </mc:AlternateContent>
  <xr:revisionPtr revIDLastSave="0" documentId="8_{4714625C-75B8-4E25-82AA-A5645EC84498}" xr6:coauthVersionLast="47" xr6:coauthVersionMax="47" xr10:uidLastSave="{00000000-0000-0000-0000-000000000000}"/>
  <bookViews>
    <workbookView xWindow="-108" yWindow="-108" windowWidth="23256" windowHeight="13176"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Sheet'!$A$2:$O$9</definedName>
    <definedName name="_xlnm._FilterDatabase" localSheetId="3" hidden="1">'Scrap stock detail'!$A$3:$H$5</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Sheet'!$A$1:$P$16</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4" l="1"/>
  <c r="F4" i="4" s="1"/>
  <c r="H4" i="4" s="1"/>
  <c r="J8" i="2"/>
  <c r="G7" i="2"/>
  <c r="H7" i="2"/>
  <c r="J7" i="2"/>
  <c r="H8" i="2"/>
  <c r="G4" i="3"/>
  <c r="G5" i="4"/>
  <c r="H5" i="4" l="1"/>
  <c r="F5" i="4"/>
  <c r="D5" i="4"/>
  <c r="D23" i="1" s="1"/>
  <c r="C5" i="4"/>
  <c r="J9" i="2"/>
  <c r="I9" i="2"/>
  <c r="H9" i="2"/>
  <c r="G9" i="2"/>
  <c r="F9" i="2"/>
  <c r="H1" i="3" l="1"/>
  <c r="H2" i="3"/>
  <c r="B2" i="3"/>
  <c r="C2" i="4"/>
  <c r="B2" i="4"/>
  <c r="C5" i="3"/>
  <c r="B30" i="1"/>
  <c r="C30" i="1"/>
  <c r="D30" i="1"/>
  <c r="B5" i="2"/>
  <c r="B3" i="2"/>
  <c r="K8" i="2"/>
  <c r="N8" i="2" s="1"/>
  <c r="O8" i="2" s="1"/>
  <c r="C19" i="1"/>
  <c r="C17" i="1"/>
  <c r="L8" i="2" l="1"/>
  <c r="A8" i="2"/>
  <c r="C18" i="1" l="1"/>
  <c r="K7" i="2"/>
  <c r="C20" i="1"/>
  <c r="L7" i="2" l="1"/>
  <c r="L9" i="2" s="1"/>
  <c r="K9" i="2"/>
  <c r="C21" i="1"/>
  <c r="N7" i="2"/>
  <c r="N9" i="2" s="1"/>
  <c r="O7" i="2" l="1"/>
  <c r="O9" i="2" s="1"/>
</calcChain>
</file>

<file path=xl/sharedStrings.xml><?xml version="1.0" encoding="utf-8"?>
<sst xmlns="http://schemas.openxmlformats.org/spreadsheetml/2006/main" count="101" uniqueCount="91">
  <si>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</si>
  <si>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</si>
  <si>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</si>
  <si>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</si>
  <si>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</si>
  <si>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</si>
  <si>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</si>
  <si>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</si>
  <si>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</si>
  <si>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</si>
  <si>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</si>
  <si>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</si>
  <si>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</si>
  <si>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</si>
  <si>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</si>
  <si>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</si>
  <si>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</si>
  <si>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</si>
  <si>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</si>
  <si>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</si>
  <si>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</si>
  <si>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</si>
  <si>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</si>
  <si>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</si>
  <si>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</si>
  <si>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</si>
  <si>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</si>
  <si>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</si>
  <si>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</si>
  <si>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</si>
  <si>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</si>
  <si>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</si>
  <si>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</si>
  <si>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</si>
  <si>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</si>
  <si>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</si>
  <si>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</si>
  <si>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</si>
  <si>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</si>
  <si>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</si>
  <si>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</si>
  <si>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</si>
  <si>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</si>
  <si>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</si>
  <si>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</si>
  <si>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</si>
  <si>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</si>
  <si>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</si>
  <si>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</si>
  <si>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</si>
  <si>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</si>
  <si>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</si>
  <si>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</si>
  <si>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</si>
  <si>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</si>
  <si>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</si>
  <si>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</si>
  <si>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</si>
  <si>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</si>
  <si>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</si>
  <si>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</si>
  <si>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</si>
  <si>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</si>
  <si>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</si>
  <si>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</si>
  <si>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</si>
  <si>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</si>
  <si>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</si>
  <si>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</si>
  <si>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</si>
  <si>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</si>
  <si>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</si>
  <si>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</si>
  <si>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</si>
  <si>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</si>
  <si>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</si>
  <si>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</si>
  <si>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</si>
  <si>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</si>
  <si>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AVADH</t>
  </si>
  <si>
    <t>PARTY TOY</t>
  </si>
  <si>
    <t>KESHARWANI ENTERPRISES</t>
  </si>
  <si>
    <t>D-575 OLD C GALI NO. 3 ASHOK NAGAR SHAHDARA DELHI-110093</t>
  </si>
  <si>
    <t>RAJEEV KUMAR</t>
  </si>
  <si>
    <t>RATNESH KESHARWANI</t>
  </si>
  <si>
    <t>N/A</t>
  </si>
  <si>
    <t>10:00AM</t>
  </si>
  <si>
    <t>07:00PM</t>
  </si>
  <si>
    <t>Date:-</t>
  </si>
  <si>
    <t>AVADH,PARTY TOY</t>
  </si>
  <si>
    <t>Pcs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</si>
</sst>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6">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1">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6" fillId="0" borderId="1" xfId="0" applyFont="1" applyBorder="1" applyAlignment="1">
      <alignment horizontal="center" vertical="center"/>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3" fillId="0" borderId="1" xfId="5" applyFont="1" applyBorder="1" applyAlignment="1" applyProtection="1">
      <alignment vertical="center" wrapText="1"/>
    </xf>
    <xf numFmtId="0" fontId="31"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31"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4" fillId="14" borderId="7" xfId="0" applyFont="1" applyFill="1" applyBorder="1" applyAlignment="1">
      <alignment horizontal="left" vertical="top"/>
    </xf>
    <xf numFmtId="0" fontId="34"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2"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5" fillId="0" borderId="1" xfId="3" applyFont="1" applyBorder="1" applyAlignment="1" applyProtection="1">
      <alignment vertical="center" wrapText="1"/>
    </xf>
    <xf numFmtId="14" fontId="28" fillId="0" borderId="1" xfId="0" applyNumberFormat="1" applyFont="1" applyBorder="1" applyAlignment="1">
      <alignment horizontal="center" vertical="center"/>
    </xf>
    <xf numFmtId="0" fontId="4" fillId="13" borderId="0" xfId="0" applyFont="1" applyFill="1">
      <alignment vertical="center"/>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24" fillId="2" borderId="1" xfId="0" applyFont="1" applyFill="1" applyBorder="1" applyAlignment="1" applyProtection="1">
      <alignment horizontal="center" vertical="center" wrapText="1"/>
      <protection hidden="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4" fillId="14" borderId="8" xfId="0" applyFont="1" applyFill="1" applyBorder="1" applyAlignment="1">
      <alignment horizontal="center" vertical="center"/>
    </xf>
    <xf numFmtId="0" fontId="34" fillId="14" borderId="9" xfId="0" applyFont="1" applyFill="1" applyBorder="1" applyAlignment="1">
      <alignment horizontal="center" vertical="center"/>
    </xf>
    <xf numFmtId="0" fontId="34" fillId="14" borderId="10" xfId="0" applyFont="1" applyFill="1" applyBorder="1" applyAlignment="1">
      <alignment horizontal="center" vertical="center"/>
    </xf>
    <xf numFmtId="0" fontId="34" fillId="14" borderId="2" xfId="0" applyFont="1" applyFill="1" applyBorder="1" applyAlignment="1">
      <alignment horizontal="center"/>
    </xf>
    <xf numFmtId="0" fontId="34" fillId="14" borderId="14" xfId="0" applyFont="1" applyFill="1" applyBorder="1" applyAlignment="1">
      <alignment horizontal="center"/>
    </xf>
    <xf numFmtId="0" fontId="34"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28" fillId="10" borderId="1" xfId="0" applyFont="1" applyFill="1" applyBorder="1" applyAlignment="1">
      <alignment horizontal="center"/>
    </xf>
    <xf numFmtId="0" fontId="34" fillId="14" borderId="2" xfId="0" applyFont="1" applyFill="1" applyBorder="1" applyAlignment="1" applyProtection="1">
      <alignment vertical="center" wrapText="1"/>
      <protection hidden="1"/>
    </xf>
    <xf numFmtId="0" fontId="34" fillId="14" borderId="14" xfId="0" applyFont="1" applyFill="1" applyBorder="1" applyAlignment="1" applyProtection="1">
      <alignment vertical="center" wrapText="1"/>
      <protection hidden="1"/>
    </xf>
    <xf numFmtId="0" fontId="34" fillId="14" borderId="3" xfId="0" applyFont="1" applyFill="1" applyBorder="1" applyAlignment="1" applyProtection="1">
      <alignment vertical="center" wrapText="1"/>
      <protection hidden="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abSelected="1" topLeftCell="A9" zoomScaleNormal="100" workbookViewId="0">
      <selection activeCell="H8" sqref="H8"/>
    </sheetView>
  </sheetViews>
  <sheetFormatPr defaultColWidth="10.44140625" defaultRowHeight="14.4"/>
  <cols>
    <col min="1" max="1" width="3.5546875" style="1" customWidth="1"/>
    <col min="2" max="2" width="44.5546875" style="1" customWidth="1"/>
    <col min="3" max="3" width="36.5546875" style="1" bestFit="1" customWidth="1"/>
    <col min="4" max="4" width="46" style="1" customWidth="1"/>
    <col min="5" max="16384" width="10.44140625" style="1"/>
  </cols>
  <sheetData>
    <row r="1" spans="1:4">
      <c r="A1" s="1" t="s">
        <v>65</v>
      </c>
    </row>
    <row r="2" spans="1:4" s="2" customFormat="1" ht="15.6">
      <c r="B2" s="96" t="s">
        <v>10</v>
      </c>
      <c r="C2" s="96"/>
      <c r="D2" s="96"/>
    </row>
    <row r="3" spans="1:4">
      <c r="B3" s="3" t="s">
        <v>11</v>
      </c>
      <c r="C3" s="97" t="s">
        <v>81</v>
      </c>
      <c r="D3" s="97"/>
    </row>
    <row r="4" spans="1:4">
      <c r="B4" s="4" t="s">
        <v>12</v>
      </c>
      <c r="C4" s="97" t="s">
        <v>82</v>
      </c>
      <c r="D4" s="97"/>
    </row>
    <row r="5" spans="1:4">
      <c r="B5" s="5" t="s">
        <v>13</v>
      </c>
      <c r="C5" s="98" t="s">
        <v>83</v>
      </c>
      <c r="D5" s="82"/>
    </row>
    <row r="6" spans="1:4">
      <c r="B6" s="6" t="s">
        <v>14</v>
      </c>
      <c r="C6" s="98" t="s">
        <v>84</v>
      </c>
      <c r="D6" s="82"/>
    </row>
    <row r="7" spans="1:4">
      <c r="B7" s="6" t="s">
        <v>15</v>
      </c>
      <c r="C7" s="82">
        <v>9899202915</v>
      </c>
      <c r="D7" s="82"/>
    </row>
    <row r="8" spans="1:4">
      <c r="B8" s="6" t="s">
        <v>46</v>
      </c>
      <c r="C8" s="89" t="s">
        <v>85</v>
      </c>
      <c r="D8" s="90"/>
    </row>
    <row r="9" spans="1:4">
      <c r="B9" s="6" t="s">
        <v>27</v>
      </c>
      <c r="C9" s="89" t="s">
        <v>85</v>
      </c>
      <c r="D9" s="90"/>
    </row>
    <row r="10" spans="1:4">
      <c r="B10" s="7" t="s">
        <v>16</v>
      </c>
      <c r="C10" s="86">
        <v>45522</v>
      </c>
      <c r="D10" s="86"/>
    </row>
    <row r="11" spans="1:4">
      <c r="B11" s="7" t="s">
        <v>17</v>
      </c>
      <c r="C11" s="87" t="s">
        <v>86</v>
      </c>
      <c r="D11" s="82"/>
    </row>
    <row r="12" spans="1:4">
      <c r="B12" s="7" t="s">
        <v>18</v>
      </c>
      <c r="C12" s="86">
        <v>45522</v>
      </c>
      <c r="D12" s="86"/>
    </row>
    <row r="13" spans="1:4">
      <c r="B13" s="7" t="s">
        <v>19</v>
      </c>
      <c r="C13" s="87" t="s">
        <v>87</v>
      </c>
      <c r="D13" s="82"/>
    </row>
    <row r="14" spans="1:4">
      <c r="B14" s="83" t="s">
        <v>20</v>
      </c>
      <c r="C14" s="83"/>
      <c r="D14" s="83"/>
    </row>
    <row r="15" spans="1:4">
      <c r="B15" s="83"/>
      <c r="C15" s="83"/>
      <c r="D15" s="83"/>
    </row>
    <row r="16" spans="1:4">
      <c r="B16" s="8"/>
      <c r="C16" s="94" t="s">
        <v>21</v>
      </c>
      <c r="D16" s="95"/>
    </row>
    <row r="17" spans="2:4">
      <c r="B17" s="9" t="s">
        <v>22</v>
      </c>
      <c r="C17" s="84">
        <f>'Distributor Claim Sheet'!G9</f>
        <v>310</v>
      </c>
      <c r="D17" s="85"/>
    </row>
    <row r="18" spans="2:4">
      <c r="B18" s="9" t="s">
        <v>53</v>
      </c>
      <c r="C18" s="79">
        <f>'Distributor Claim Sheet'!H9</f>
        <v>590</v>
      </c>
      <c r="D18" s="80"/>
    </row>
    <row r="19" spans="2:4">
      <c r="B19" s="9" t="s">
        <v>61</v>
      </c>
      <c r="C19" s="79">
        <f>'Distributor Claim Sheet'!I9</f>
        <v>0</v>
      </c>
      <c r="D19" s="80"/>
    </row>
    <row r="20" spans="2:4">
      <c r="B20" s="9" t="s">
        <v>62</v>
      </c>
      <c r="C20" s="79">
        <f>'Distributor Claim Sheet'!J9</f>
        <v>8582</v>
      </c>
      <c r="D20" s="80"/>
    </row>
    <row r="21" spans="2:4">
      <c r="B21" s="10" t="s">
        <v>64</v>
      </c>
      <c r="C21" s="91">
        <f>SUM(C17:C20)</f>
        <v>9482</v>
      </c>
      <c r="D21" s="92"/>
    </row>
    <row r="22" spans="2:4">
      <c r="B22" s="93" t="s">
        <v>23</v>
      </c>
      <c r="C22" s="93"/>
      <c r="D22" s="93"/>
    </row>
    <row r="23" spans="2:4">
      <c r="B23" s="88" t="s">
        <v>60</v>
      </c>
      <c r="C23" s="88"/>
      <c r="D23" s="73">
        <f>'Scrap stock detail'!D5</f>
        <v>8</v>
      </c>
    </row>
    <row r="24" spans="2:4" s="2" customFormat="1">
      <c r="B24" s="81" t="s">
        <v>29</v>
      </c>
      <c r="C24" s="81"/>
      <c r="D24" s="81"/>
    </row>
    <row r="25" spans="2:4" s="2" customFormat="1">
      <c r="B25" s="81"/>
      <c r="C25" s="81"/>
      <c r="D25" s="81"/>
    </row>
    <row r="26" spans="2:4" s="2" customFormat="1">
      <c r="B26" s="81"/>
      <c r="C26" s="81"/>
      <c r="D26" s="81"/>
    </row>
    <row r="27" spans="2:4" s="2" customFormat="1">
      <c r="B27" s="81"/>
      <c r="C27" s="81"/>
      <c r="D27" s="81"/>
    </row>
    <row r="28" spans="2:4">
      <c r="B28" s="81"/>
      <c r="C28" s="81"/>
      <c r="D28" s="81"/>
    </row>
    <row r="29" spans="2:4" s="2" customFormat="1">
      <c r="B29" s="13" t="s">
        <v>73</v>
      </c>
      <c r="C29" s="13" t="s">
        <v>72</v>
      </c>
      <c r="D29" s="13" t="s">
        <v>71</v>
      </c>
    </row>
    <row r="30" spans="2:4" s="2" customFormat="1">
      <c r="B30" s="14" t="str">
        <f>C3</f>
        <v>KESHARWANI ENTERPRISES</v>
      </c>
      <c r="C30" s="14" t="str">
        <f>C8</f>
        <v>N/A</v>
      </c>
      <c r="D30" s="14" t="str">
        <f>C5</f>
        <v>RAJEEV KUMAR</v>
      </c>
    </row>
    <row r="31" spans="2:4" s="2" customFormat="1">
      <c r="B31" s="13" t="s">
        <v>24</v>
      </c>
      <c r="C31" s="13" t="s">
        <v>25</v>
      </c>
      <c r="D31" s="13" t="s">
        <v>24</v>
      </c>
    </row>
    <row r="32" spans="2:4" s="2" customFormat="1">
      <c r="B32" s="13"/>
      <c r="C32" s="13"/>
      <c r="D32" s="13"/>
    </row>
    <row r="33" spans="2:4" s="2" customFormat="1">
      <c r="B33" s="15"/>
      <c r="C33" s="15"/>
      <c r="D33" s="15"/>
    </row>
    <row r="34" spans="2:4" s="2" customFormat="1">
      <c r="B34" s="16" t="s">
        <v>26</v>
      </c>
      <c r="C34" s="16"/>
      <c r="D34" s="16" t="s">
        <v>26</v>
      </c>
    </row>
  </sheetData>
  <mergeCells count="22">
    <mergeCell ref="C16:D16"/>
    <mergeCell ref="B2:D2"/>
    <mergeCell ref="C3:D3"/>
    <mergeCell ref="C4:D4"/>
    <mergeCell ref="C5:D5"/>
    <mergeCell ref="C6:D6"/>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Q16"/>
  <sheetViews>
    <sheetView showGridLines="0" topLeftCell="A6" zoomScaleNormal="100" workbookViewId="0">
      <selection activeCell="D21" sqref="D21"/>
    </sheetView>
  </sheetViews>
  <sheetFormatPr defaultColWidth="16" defaultRowHeight="13.8"/>
  <cols>
    <col min="1" max="1" width="16.6640625" style="26" bestFit="1" customWidth="1"/>
    <col min="2" max="2" width="10.109375" style="26" bestFit="1" customWidth="1"/>
    <col min="3" max="3" width="7.6640625" style="26" bestFit="1" customWidth="1"/>
    <col min="4" max="4" width="6.44140625" style="26" bestFit="1" customWidth="1"/>
    <col min="5" max="5" width="4.109375" style="26" bestFit="1" customWidth="1"/>
    <col min="6" max="6" width="9.5546875" style="26" bestFit="1" customWidth="1"/>
    <col min="7" max="7" width="7.33203125" style="26" bestFit="1" customWidth="1"/>
    <col min="8" max="8" width="9.5546875" style="26" bestFit="1" customWidth="1"/>
    <col min="9" max="9" width="7.5546875" style="26" bestFit="1" customWidth="1"/>
    <col min="10" max="10" width="8.6640625" style="26" bestFit="1" customWidth="1"/>
    <col min="11" max="11" width="11.33203125" style="26" bestFit="1" customWidth="1"/>
    <col min="12" max="12" width="11" style="26" bestFit="1" customWidth="1"/>
    <col min="13" max="13" width="5.6640625" style="26" bestFit="1" customWidth="1"/>
    <col min="14" max="14" width="11.109375" style="26" bestFit="1" customWidth="1"/>
    <col min="15" max="15" width="11" style="26" bestFit="1" customWidth="1"/>
    <col min="16" max="19" width="16" style="26"/>
    <col min="20" max="20" width="1.5546875" style="26" bestFit="1" customWidth="1"/>
    <col min="21" max="16384" width="16" style="26"/>
  </cols>
  <sheetData>
    <row r="1" spans="1:17">
      <c r="B1" s="99"/>
      <c r="C1" s="99"/>
      <c r="D1" s="99"/>
      <c r="E1" s="99"/>
    </row>
    <row r="2" spans="1:17">
      <c r="A2" s="114" t="s">
        <v>47</v>
      </c>
      <c r="B2" s="115"/>
      <c r="C2" s="115"/>
      <c r="D2" s="115"/>
      <c r="E2" s="115"/>
      <c r="F2" s="115"/>
      <c r="G2" s="115"/>
      <c r="H2" s="115"/>
      <c r="I2" s="115"/>
      <c r="J2" s="115"/>
      <c r="K2" s="115"/>
      <c r="L2" s="115"/>
      <c r="M2" s="116"/>
    </row>
    <row r="3" spans="1:17">
      <c r="A3" s="62" t="s">
        <v>67</v>
      </c>
      <c r="B3" s="101" t="str">
        <f>Declaration!C3</f>
        <v>KESHARWANI ENTERPRISES</v>
      </c>
      <c r="C3" s="102"/>
      <c r="D3" s="103"/>
      <c r="E3" s="110"/>
      <c r="F3" s="110"/>
      <c r="G3" s="110"/>
      <c r="H3" s="110"/>
      <c r="I3" s="110"/>
      <c r="J3" s="110"/>
      <c r="K3" s="110"/>
      <c r="L3" s="110"/>
      <c r="M3" s="111"/>
    </row>
    <row r="4" spans="1:17">
      <c r="A4" s="63" t="s">
        <v>68</v>
      </c>
      <c r="B4" s="104"/>
      <c r="C4" s="105"/>
      <c r="D4" s="106"/>
      <c r="E4" s="112"/>
      <c r="F4" s="112"/>
      <c r="G4" s="112"/>
      <c r="H4" s="112"/>
      <c r="I4" s="112"/>
      <c r="J4" s="112"/>
      <c r="K4" s="112"/>
      <c r="L4" s="112"/>
      <c r="M4" s="113"/>
    </row>
    <row r="5" spans="1:17" ht="27" customHeight="1">
      <c r="A5" s="63" t="s">
        <v>69</v>
      </c>
      <c r="B5" s="118" t="str">
        <f>Declaration!C4</f>
        <v>D-575 OLD C GALI NO. 3 ASHOK NAGAR SHAHDARA DELHI-110093</v>
      </c>
      <c r="C5" s="119"/>
      <c r="D5" s="119"/>
      <c r="E5" s="120"/>
      <c r="F5" s="27" t="s">
        <v>54</v>
      </c>
      <c r="G5" s="107" t="s">
        <v>55</v>
      </c>
      <c r="H5" s="108"/>
      <c r="I5" s="108"/>
      <c r="J5" s="108"/>
      <c r="K5" s="108"/>
      <c r="L5" s="28"/>
      <c r="M5" s="29"/>
    </row>
    <row r="6" spans="1:17" s="36" customFormat="1" ht="41.4">
      <c r="A6" s="30" t="s">
        <v>63</v>
      </c>
      <c r="B6" s="30" t="s">
        <v>0</v>
      </c>
      <c r="C6" s="30" t="s">
        <v>43</v>
      </c>
      <c r="D6" s="30" t="s">
        <v>2</v>
      </c>
      <c r="E6" s="30" t="s">
        <v>1</v>
      </c>
      <c r="F6" s="31" t="s">
        <v>28</v>
      </c>
      <c r="G6" s="32" t="s">
        <v>56</v>
      </c>
      <c r="H6" s="32" t="s">
        <v>52</v>
      </c>
      <c r="I6" s="32" t="s">
        <v>48</v>
      </c>
      <c r="J6" s="32" t="s">
        <v>49</v>
      </c>
      <c r="K6" s="32" t="s">
        <v>58</v>
      </c>
      <c r="L6" s="33" t="s">
        <v>57</v>
      </c>
      <c r="M6" s="34" t="s">
        <v>59</v>
      </c>
      <c r="N6" s="35" t="s">
        <v>44</v>
      </c>
      <c r="O6" s="35" t="s">
        <v>45</v>
      </c>
    </row>
    <row r="7" spans="1:17">
      <c r="A7" s="37">
        <v>1</v>
      </c>
      <c r="B7" s="69" t="s">
        <v>79</v>
      </c>
      <c r="C7" s="38">
        <v>20</v>
      </c>
      <c r="D7" s="39">
        <v>5</v>
      </c>
      <c r="E7" s="40" t="s">
        <v>90</v>
      </c>
      <c r="F7" s="50">
        <v>9625</v>
      </c>
      <c r="G7" s="50">
        <f>20+100+20+10+20+40+100</f>
        <v>310</v>
      </c>
      <c r="H7" s="50">
        <f>30+100+40+40+60+20+60+100+100</f>
        <v>550</v>
      </c>
      <c r="I7" s="50"/>
      <c r="J7" s="50">
        <f>400+500+400+600+140+400+500+400+100+292+300+1000+600+200</f>
        <v>5832</v>
      </c>
      <c r="K7" s="70">
        <f>SUM(G7:J7)</f>
        <v>6692</v>
      </c>
      <c r="L7" s="70">
        <f>K7-F7</f>
        <v>-2933</v>
      </c>
      <c r="M7" s="41"/>
      <c r="N7" s="71">
        <f>K7*C7</f>
        <v>133840</v>
      </c>
      <c r="O7" s="72">
        <f>N7/1000</f>
        <v>133.84</v>
      </c>
      <c r="P7" s="42"/>
      <c r="Q7" s="42"/>
    </row>
    <row r="8" spans="1:17">
      <c r="A8" s="39">
        <f>1+A7</f>
        <v>2</v>
      </c>
      <c r="B8" s="69" t="s">
        <v>80</v>
      </c>
      <c r="C8" s="38">
        <v>12</v>
      </c>
      <c r="D8" s="39">
        <v>5</v>
      </c>
      <c r="E8" s="40" t="s">
        <v>90</v>
      </c>
      <c r="F8" s="50"/>
      <c r="G8" s="50">
        <v>0</v>
      </c>
      <c r="H8" s="50">
        <f>40</f>
        <v>40</v>
      </c>
      <c r="I8" s="50"/>
      <c r="J8" s="50">
        <f>300+450+1000+600+400</f>
        <v>2750</v>
      </c>
      <c r="K8" s="70">
        <f>SUM(G8:J8)</f>
        <v>2790</v>
      </c>
      <c r="L8" s="70">
        <f>K8-F8</f>
        <v>2790</v>
      </c>
      <c r="M8" s="41"/>
      <c r="N8" s="71">
        <f>K8*C8</f>
        <v>33480</v>
      </c>
      <c r="O8" s="72">
        <f>N8/1000</f>
        <v>33.479999999999997</v>
      </c>
      <c r="P8" s="42"/>
      <c r="Q8" s="42"/>
    </row>
    <row r="9" spans="1:17">
      <c r="A9" s="117" t="s">
        <v>8</v>
      </c>
      <c r="B9" s="117"/>
      <c r="C9" s="117"/>
      <c r="D9" s="117"/>
      <c r="E9" s="117"/>
      <c r="F9" s="45">
        <f t="shared" ref="F9:L9" si="0">SUM(F7:F8)</f>
        <v>9625</v>
      </c>
      <c r="G9" s="45">
        <f t="shared" si="0"/>
        <v>310</v>
      </c>
      <c r="H9" s="45">
        <f t="shared" si="0"/>
        <v>590</v>
      </c>
      <c r="I9" s="45">
        <f t="shared" si="0"/>
        <v>0</v>
      </c>
      <c r="J9" s="45">
        <f t="shared" si="0"/>
        <v>8582</v>
      </c>
      <c r="K9" s="45">
        <f t="shared" si="0"/>
        <v>9482</v>
      </c>
      <c r="L9" s="45">
        <f t="shared" si="0"/>
        <v>-143</v>
      </c>
      <c r="M9" s="45"/>
      <c r="N9" s="45">
        <f>SUM(N7:N8)</f>
        <v>167320</v>
      </c>
      <c r="O9" s="45">
        <f>SUM(O7:O8)</f>
        <v>167.32</v>
      </c>
      <c r="P9" s="42"/>
    </row>
    <row r="10" spans="1:17">
      <c r="A10" s="48"/>
      <c r="B10" s="48"/>
      <c r="C10" s="48"/>
      <c r="D10" s="49"/>
      <c r="K10" s="42"/>
    </row>
    <row r="11" spans="1:17">
      <c r="A11" s="109" t="s">
        <v>4</v>
      </c>
      <c r="B11" s="109"/>
      <c r="C11" s="109"/>
      <c r="D11" s="109"/>
      <c r="E11" s="46"/>
      <c r="F11" s="46"/>
      <c r="G11" s="46"/>
      <c r="H11" s="46"/>
      <c r="I11" s="46"/>
      <c r="J11" s="46"/>
      <c r="K11" s="46"/>
      <c r="L11" s="46"/>
    </row>
    <row r="12" spans="1:17">
      <c r="A12" s="100" t="s">
        <v>6</v>
      </c>
      <c r="B12" s="100"/>
      <c r="C12" s="100"/>
      <c r="D12" s="100"/>
      <c r="E12" s="100"/>
      <c r="F12" s="100"/>
      <c r="G12" s="100"/>
      <c r="H12" s="100"/>
      <c r="I12" s="100"/>
      <c r="J12" s="100"/>
      <c r="K12" s="100"/>
      <c r="L12" s="100"/>
    </row>
    <row r="13" spans="1:17">
      <c r="A13" s="100" t="s">
        <v>7</v>
      </c>
      <c r="B13" s="100"/>
      <c r="C13" s="100"/>
      <c r="D13" s="100"/>
      <c r="E13" s="100"/>
      <c r="F13" s="100"/>
      <c r="G13" s="100"/>
      <c r="H13" s="100"/>
      <c r="I13" s="100"/>
      <c r="J13" s="100"/>
      <c r="K13" s="100"/>
      <c r="L13" s="100"/>
    </row>
    <row r="14" spans="1:17">
      <c r="A14" s="46"/>
      <c r="B14" s="46"/>
      <c r="C14" s="46"/>
      <c r="D14" s="46"/>
      <c r="E14" s="46"/>
      <c r="F14" s="46"/>
      <c r="G14" s="46"/>
      <c r="H14" s="46"/>
      <c r="I14" s="46"/>
      <c r="J14" s="46"/>
      <c r="K14" s="46"/>
      <c r="L14" s="46"/>
    </row>
    <row r="15" spans="1:17">
      <c r="A15" s="43" t="s">
        <v>9</v>
      </c>
      <c r="B15" s="43"/>
      <c r="C15" s="43"/>
      <c r="D15" s="44" t="s">
        <v>5</v>
      </c>
      <c r="E15" s="47"/>
      <c r="F15" s="47"/>
      <c r="G15" s="47"/>
      <c r="H15" s="47"/>
      <c r="I15" s="47"/>
      <c r="J15" s="47"/>
      <c r="K15" s="47"/>
      <c r="L15" s="47"/>
    </row>
    <row r="16" spans="1:17">
      <c r="A16" s="43" t="s">
        <v>88</v>
      </c>
      <c r="B16" s="77">
        <v>45522</v>
      </c>
      <c r="C16" s="44"/>
      <c r="D16" s="44" t="s">
        <v>3</v>
      </c>
      <c r="E16" s="47"/>
      <c r="F16" s="47"/>
      <c r="G16" s="47"/>
      <c r="H16" s="47"/>
      <c r="I16" s="47"/>
      <c r="J16" s="47"/>
      <c r="K16" s="47"/>
      <c r="L16" s="47"/>
    </row>
  </sheetData>
  <mergeCells count="12">
    <mergeCell ref="B1:C1"/>
    <mergeCell ref="A13:L13"/>
    <mergeCell ref="B3:D3"/>
    <mergeCell ref="B4:D4"/>
    <mergeCell ref="G5:K5"/>
    <mergeCell ref="A11:D11"/>
    <mergeCell ref="A12:L12"/>
    <mergeCell ref="D1:E1"/>
    <mergeCell ref="E3:M4"/>
    <mergeCell ref="A2:M2"/>
    <mergeCell ref="A9:E9"/>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zoomScaleNormal="100" workbookViewId="0">
      <selection activeCell="G4" sqref="G4"/>
    </sheetView>
  </sheetViews>
  <sheetFormatPr defaultColWidth="24.33203125" defaultRowHeight="14.4"/>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7" bestFit="1" customWidth="1"/>
    <col min="8" max="8" width="13.88671875" bestFit="1" customWidth="1"/>
  </cols>
  <sheetData>
    <row r="1" spans="1:8">
      <c r="A1" s="17" t="s">
        <v>31</v>
      </c>
      <c r="B1" s="18"/>
      <c r="C1" s="18"/>
      <c r="D1" s="19"/>
      <c r="E1" s="12"/>
      <c r="F1" s="12"/>
      <c r="G1" s="7" t="s">
        <v>16</v>
      </c>
      <c r="H1" s="54">
        <f>Declaration!C10</f>
        <v>45522</v>
      </c>
    </row>
    <row r="2" spans="1:8">
      <c r="A2" s="3" t="s">
        <v>11</v>
      </c>
      <c r="B2" s="97" t="str">
        <f>Declaration!C3</f>
        <v>KESHARWANI ENTERPRISES</v>
      </c>
      <c r="C2" s="97"/>
      <c r="D2" s="19"/>
      <c r="E2" s="12"/>
      <c r="F2" s="12"/>
      <c r="G2" s="7" t="s">
        <v>18</v>
      </c>
      <c r="H2" s="55">
        <f>Declaration!C12</f>
        <v>45522</v>
      </c>
    </row>
    <row r="3" spans="1:8" ht="24">
      <c r="A3" s="20" t="s">
        <v>32</v>
      </c>
      <c r="B3" s="20" t="s">
        <v>40</v>
      </c>
      <c r="C3" s="20" t="s">
        <v>38</v>
      </c>
      <c r="D3" s="21" t="s">
        <v>33</v>
      </c>
      <c r="E3" s="22" t="s">
        <v>34</v>
      </c>
      <c r="F3" s="21" t="s">
        <v>35</v>
      </c>
      <c r="G3" s="22" t="s">
        <v>36</v>
      </c>
      <c r="H3" s="23" t="s">
        <v>37</v>
      </c>
    </row>
    <row r="4" spans="1:8">
      <c r="A4" s="51">
        <v>1</v>
      </c>
      <c r="B4" s="66" t="s">
        <v>83</v>
      </c>
      <c r="C4" s="56">
        <v>1</v>
      </c>
      <c r="D4" s="67">
        <v>45522</v>
      </c>
      <c r="E4" s="68" t="s">
        <v>86</v>
      </c>
      <c r="F4" s="68" t="s">
        <v>87</v>
      </c>
      <c r="G4" s="53" t="str">
        <f>Declaration!C6</f>
        <v>RATNESH KESHARWANI</v>
      </c>
      <c r="H4" s="52"/>
    </row>
    <row r="5" spans="1:8">
      <c r="B5" s="78" t="s">
        <v>66</v>
      </c>
      <c r="C5" s="57">
        <f>SUM(C4:C4)</f>
        <v>1</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4"/>
  <sheetViews>
    <sheetView zoomScale="96" zoomScaleNormal="96" workbookViewId="0">
      <selection activeCell="E4" sqref="E4"/>
    </sheetView>
  </sheetViews>
  <sheetFormatPr defaultColWidth="10" defaultRowHeight="14.4"/>
  <cols>
    <col min="1" max="1" width="5.88671875" bestFit="1" customWidth="1"/>
    <col min="2" max="2" width="34.44140625" customWidth="1"/>
    <col min="3" max="3" width="21.109375" bestFit="1" customWidth="1"/>
    <col min="4" max="4" width="15.21875" customWidth="1"/>
    <col min="5" max="6" width="17.6640625" customWidth="1"/>
    <col min="7" max="7" width="13.21875" customWidth="1"/>
    <col min="8" max="8" width="9.33203125" bestFit="1" customWidth="1"/>
    <col min="9" max="9" width="20.109375" customWidth="1"/>
  </cols>
  <sheetData>
    <row r="2" spans="1:10">
      <c r="B2" s="64">
        <f>Declaration!C10</f>
        <v>45522</v>
      </c>
      <c r="C2" s="59" t="str">
        <f>Declaration!C3</f>
        <v>KESHARWANI ENTERPRISES</v>
      </c>
    </row>
    <row r="3" spans="1:10">
      <c r="A3" s="60" t="s">
        <v>39</v>
      </c>
      <c r="B3" s="65" t="s">
        <v>70</v>
      </c>
      <c r="C3" s="61" t="s">
        <v>50</v>
      </c>
      <c r="D3" s="60" t="s">
        <v>41</v>
      </c>
      <c r="E3" s="74" t="s">
        <v>74</v>
      </c>
      <c r="F3" s="74" t="s">
        <v>75</v>
      </c>
      <c r="G3" s="74" t="s">
        <v>76</v>
      </c>
      <c r="H3" s="74" t="s">
        <v>77</v>
      </c>
      <c r="I3" s="60" t="s">
        <v>78</v>
      </c>
    </row>
    <row r="4" spans="1:10">
      <c r="A4" s="25">
        <v>1</v>
      </c>
      <c r="B4" s="25" t="s">
        <v>89</v>
      </c>
      <c r="C4" s="25">
        <f>16.5+19.5+19.05+16.75+22.65+16.95+17.34+19.25</f>
        <v>147.98999999999998</v>
      </c>
      <c r="D4" s="25">
        <v>8</v>
      </c>
      <c r="E4" s="75">
        <v>10</v>
      </c>
      <c r="F4" s="75">
        <f>C4*E4</f>
        <v>1479.8999999999999</v>
      </c>
      <c r="G4" s="75">
        <v>0</v>
      </c>
      <c r="H4" s="76">
        <f>F4-G4</f>
        <v>1479.8999999999999</v>
      </c>
      <c r="I4" s="25"/>
    </row>
    <row r="5" spans="1:10">
      <c r="A5" s="11"/>
      <c r="B5" s="11" t="s">
        <v>42</v>
      </c>
      <c r="C5" s="58">
        <f>SUM(C4:C4)</f>
        <v>147.98999999999998</v>
      </c>
      <c r="D5" s="58">
        <f>SUM(D4:D4)</f>
        <v>8</v>
      </c>
      <c r="E5" s="58"/>
      <c r="F5" s="58">
        <f>SUM(F4:F4)</f>
        <v>1479.8999999999999</v>
      </c>
      <c r="G5" s="58">
        <f>SUM(G4:G4)</f>
        <v>0</v>
      </c>
      <c r="H5" s="58">
        <f>SUM(H4:H4)</f>
        <v>1479.8999999999999</v>
      </c>
      <c r="I5" s="58"/>
    </row>
    <row r="7" spans="1:10">
      <c r="B7" t="s">
        <v>51</v>
      </c>
      <c r="J7" s="24"/>
    </row>
    <row r="10" spans="1:10">
      <c r="B10" t="s">
        <v>30</v>
      </c>
    </row>
    <row r="12" spans="1:10" ht="39" customHeight="1"/>
    <row r="13" spans="1:10" ht="39" customHeight="1"/>
    <row r="14" spans="1:10" ht="39" customHeight="1"/>
  </sheetData>
  <pageMargins left="0.7" right="0.7" top="0.75" bottom="0.75" header="0.3" footer="0.3"/>
  <pageSetup paperSize="9" fitToWidth="0"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customXml/itemProps2.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7618BF-4687-456E-9C4B-C593496D95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2024-08-18T12:50:09Z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