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BDS\OneDrive\Desktop\"/>
    </mc:Choice>
  </mc:AlternateContent>
  <xr:revisionPtr revIDLastSave="0" documentId="13_ncr:1_{433FF24D-A101-4BDA-B1E8-596192F12058}" xr6:coauthVersionLast="47" xr6:coauthVersionMax="47" xr10:uidLastSave="{00000000-0000-0000-0000-000000000000}"/>
  <bookViews>
    <workbookView xWindow="-108" yWindow="-108" windowWidth="23256" windowHeight="13176" activeTab="3" xr2:uid="{00000000-000D-0000-FFFF-FFFF00000000}"/>
  </bookViews>
  <sheets>
    <sheet name="Declaration" sheetId="1" r:id="rId1"/>
    <sheet name="Distributor Claim Sheet" sheetId="2" r:id="rId2"/>
    <sheet name="Mandays" sheetId="3" r:id="rId3"/>
    <sheet name="Scrap stock detail" sheetId="4" r:id="rId4"/>
  </sheets>
  <externalReferences>
    <externalReference r:id="rId5"/>
  </externalReferences>
  <definedNames>
    <definedName name="_xlnm._FilterDatabase" localSheetId="0" hidden="1">Declaration!$B$2:$E$29</definedName>
    <definedName name="_xlnm._FilterDatabase" localSheetId="1" hidden="1">'Distributor Claim Sheet'!$A$2:$O$9</definedName>
    <definedName name="_xlnm._FilterDatabase" localSheetId="3" hidden="1">'Scrap stock detail'!$A$3:$H$5</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Sheet'!$A$1:$P$16</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4" l="1"/>
  <c r="J7" i="2"/>
  <c r="H7" i="2"/>
  <c r="J8" i="2"/>
  <c r="F7" i="2"/>
  <c r="G4" i="3" l="1"/>
  <c r="G5" i="4"/>
  <c r="F4" i="4"/>
  <c r="H4" i="4" s="1"/>
  <c r="H5" i="4" l="1"/>
  <c r="F5" i="4"/>
  <c r="D5" i="4"/>
  <c r="D23" i="1" s="1"/>
  <c r="C5" i="4"/>
  <c r="J9" i="2"/>
  <c r="I9" i="2"/>
  <c r="H9" i="2"/>
  <c r="G9" i="2"/>
  <c r="F9" i="2"/>
  <c r="H1" i="3" l="1"/>
  <c r="H2" i="3"/>
  <c r="B2" i="3"/>
  <c r="C2" i="4"/>
  <c r="B2" i="4"/>
  <c r="C5" i="3"/>
  <c r="B30" i="1"/>
  <c r="C30" i="1"/>
  <c r="D30" i="1"/>
  <c r="B5" i="2"/>
  <c r="B3" i="2"/>
  <c r="K8" i="2"/>
  <c r="N8" i="2" s="1"/>
  <c r="O8" i="2" s="1"/>
  <c r="C19" i="1"/>
  <c r="C17" i="1"/>
  <c r="L8" i="2" l="1"/>
  <c r="A8" i="2"/>
  <c r="C18" i="1" l="1"/>
  <c r="K7" i="2"/>
  <c r="C20" i="1"/>
  <c r="L7" i="2" l="1"/>
  <c r="L9" i="2" s="1"/>
  <c r="K9" i="2"/>
  <c r="C21" i="1"/>
  <c r="N7" i="2"/>
  <c r="N9" i="2" s="1"/>
  <c r="O7" i="2" l="1"/>
  <c r="O9" i="2" s="1"/>
</calcChain>
</file>

<file path=xl/sharedStrings.xml><?xml version="1.0" encoding="utf-8"?>
<sst xmlns="http://schemas.openxmlformats.org/spreadsheetml/2006/main" count="101" uniqueCount="91">
  <si>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</si>
  <si>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</si>
  <si>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</si>
  <si>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</si>
  <si>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</si>
  <si>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</si>
  <si>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</si>
  <si>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</si>
  <si>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</si>
  <si>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</si>
  <si>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</si>
  <si>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</si>
  <si>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</si>
  <si>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</si>
  <si>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</si>
  <si>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</si>
  <si>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</si>
  <si>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</si>
  <si>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</si>
  <si>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</si>
  <si>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</si>
  <si>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</si>
  <si>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</si>
  <si>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</si>
  <si>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</si>
  <si>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</si>
  <si>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</si>
  <si>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</si>
  <si>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</si>
  <si>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</si>
  <si>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</si>
  <si>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</si>
  <si>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</si>
  <si>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</si>
  <si>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</si>
  <si>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</si>
  <si>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</si>
  <si>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</si>
  <si>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</si>
  <si>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</si>
  <si>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</si>
  <si>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</si>
  <si>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</si>
  <si>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</si>
  <si>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</si>
  <si>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</si>
  <si>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</si>
  <si>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</si>
  <si>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</si>
  <si>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</si>
  <si>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</si>
  <si>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</si>
  <si>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</si>
  <si>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</si>
  <si>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</si>
  <si>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</si>
  <si>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</si>
  <si>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</si>
  <si>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</si>
  <si>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</si>
  <si>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</si>
  <si>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</si>
  <si>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</si>
  <si>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</si>
  <si>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</si>
  <si>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</si>
  <si>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</si>
  <si>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</si>
  <si>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</si>
  <si>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</si>
  <si>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</si>
  <si>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</si>
  <si>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</si>
  <si>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</si>
  <si>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</si>
  <si>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</si>
  <si>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</si>
  <si>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</si>
  <si>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</si>
  <si>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KESHARWANI ENTERPRISES</t>
  </si>
  <si>
    <t>D-575 OLD C GALI NO. 3 ASHOK NAGAR SHAHDARA DELHI-110093</t>
  </si>
  <si>
    <t>RAJEEV KUMAR</t>
  </si>
  <si>
    <t>RATNESH KESHARWANI</t>
  </si>
  <si>
    <t>N/A</t>
  </si>
  <si>
    <t>02:00PM</t>
  </si>
  <si>
    <t>06:30PM</t>
  </si>
  <si>
    <t>AVADH</t>
  </si>
  <si>
    <t>Pcs</t>
  </si>
  <si>
    <t>TIK TOK</t>
  </si>
  <si>
    <t>AVADH,TIK TOK</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</si>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</sst>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6"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2">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5"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6" fillId="0" borderId="1" xfId="0" applyFont="1" applyBorder="1" applyAlignment="1">
      <alignment horizontal="center" vertical="center"/>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7" xfId="0" applyFont="1" applyBorder="1" applyAlignment="1">
      <alignment horizontal="center" vertical="top"/>
    </xf>
    <xf numFmtId="0" fontId="26" fillId="0" borderId="18"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3"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31"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4" fillId="14" borderId="7" xfId="0" applyFont="1" applyFill="1" applyBorder="1" applyAlignment="1">
      <alignment horizontal="left" vertical="top"/>
    </xf>
    <xf numFmtId="0" fontId="34"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2"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5" fillId="0" borderId="1" xfId="3" applyFont="1" applyBorder="1" applyAlignment="1" applyProtection="1">
      <alignment vertical="center" wrapText="1"/>
    </xf>
    <xf numFmtId="0" fontId="17" fillId="0" borderId="1" xfId="5" applyFont="1" applyBorder="1" applyAlignment="1" applyProtection="1">
      <alignment vertical="center" wrapText="1"/>
    </xf>
    <xf numFmtId="14" fontId="28" fillId="0" borderId="1" xfId="0" applyNumberFormat="1" applyFont="1" applyBorder="1" applyAlignment="1">
      <alignment horizontal="center" vertical="center"/>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2" fillId="2" borderId="1" xfId="0" applyFont="1" applyFill="1" applyBorder="1" applyAlignment="1" applyProtection="1">
      <alignment horizontal="center" vertical="center" wrapText="1"/>
      <protection hidden="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24" fillId="2" borderId="1" xfId="0"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7" fillId="2" borderId="1" xfId="0" applyFont="1" applyFill="1" applyBorder="1" applyAlignment="1" applyProtection="1">
      <alignment horizontal="center" vertical="center" wrapText="1"/>
      <protection hidden="1"/>
    </xf>
    <xf numFmtId="0" fontId="28" fillId="0" borderId="1" xfId="0" applyFont="1" applyBorder="1" applyAlignment="1">
      <alignment horizontal="left"/>
    </xf>
    <xf numFmtId="0" fontId="34" fillId="14" borderId="8" xfId="0" applyFont="1" applyFill="1" applyBorder="1" applyAlignment="1">
      <alignment horizontal="center" vertical="center"/>
    </xf>
    <xf numFmtId="0" fontId="34" fillId="14" borderId="9" xfId="0" applyFont="1" applyFill="1" applyBorder="1" applyAlignment="1">
      <alignment horizontal="center" vertical="center"/>
    </xf>
    <xf numFmtId="0" fontId="34" fillId="14" borderId="10" xfId="0" applyFont="1" applyFill="1" applyBorder="1" applyAlignment="1">
      <alignment horizontal="center" vertical="center"/>
    </xf>
    <xf numFmtId="0" fontId="34" fillId="14" borderId="2" xfId="0" applyFont="1" applyFill="1" applyBorder="1" applyAlignment="1">
      <alignment horizontal="center"/>
    </xf>
    <xf numFmtId="0" fontId="34" fillId="14" borderId="14" xfId="0" applyFont="1" applyFill="1" applyBorder="1" applyAlignment="1">
      <alignment horizontal="center"/>
    </xf>
    <xf numFmtId="0" fontId="34" fillId="14" borderId="3" xfId="0" applyFont="1" applyFill="1" applyBorder="1" applyAlignment="1">
      <alignment horizontal="center"/>
    </xf>
    <xf numFmtId="166" fontId="28" fillId="6" borderId="2" xfId="0" applyNumberFormat="1" applyFont="1" applyFill="1" applyBorder="1" applyAlignment="1">
      <alignment horizontal="center" vertical="top"/>
    </xf>
    <xf numFmtId="166" fontId="28" fillId="6" borderId="14" xfId="0" applyNumberFormat="1" applyFont="1" applyFill="1" applyBorder="1" applyAlignment="1">
      <alignment horizontal="center" vertical="top"/>
    </xf>
    <xf numFmtId="0" fontId="30" fillId="0" borderId="1" xfId="0" applyFont="1" applyBorder="1" applyAlignment="1">
      <alignment horizontal="left" vertical="top"/>
    </xf>
    <xf numFmtId="0" fontId="26" fillId="3" borderId="11" xfId="0" applyFont="1" applyFill="1" applyBorder="1" applyAlignment="1">
      <alignment horizontal="left" vertical="center"/>
    </xf>
    <xf numFmtId="0" fontId="26" fillId="3" borderId="12" xfId="0" applyFont="1" applyFill="1" applyBorder="1" applyAlignment="1">
      <alignment horizontal="left" vertical="center"/>
    </xf>
    <xf numFmtId="0" fontId="26" fillId="3" borderId="1" xfId="0" applyFont="1" applyFill="1" applyBorder="1" applyAlignment="1">
      <alignment horizontal="left" vertical="center"/>
    </xf>
    <xf numFmtId="0" fontId="26" fillId="3" borderId="15" xfId="0" applyFont="1" applyFill="1" applyBorder="1" applyAlignment="1">
      <alignment horizontal="left" vertical="center"/>
    </xf>
    <xf numFmtId="0" fontId="28" fillId="3" borderId="4"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28" fillId="10" borderId="1" xfId="0" applyFont="1" applyFill="1" applyBorder="1" applyAlignment="1">
      <alignment horizontal="center"/>
    </xf>
    <xf numFmtId="0" fontId="34" fillId="14" borderId="2" xfId="0" applyFont="1" applyFill="1" applyBorder="1" applyAlignment="1" applyProtection="1">
      <alignment vertical="center" wrapText="1"/>
      <protection hidden="1"/>
    </xf>
    <xf numFmtId="0" fontId="34" fillId="14" borderId="14" xfId="0" applyFont="1" applyFill="1" applyBorder="1" applyAlignment="1" applyProtection="1">
      <alignment vertical="center" wrapText="1"/>
      <protection hidden="1"/>
    </xf>
    <xf numFmtId="0" fontId="34" fillId="14" borderId="3" xfId="0" applyFont="1" applyFill="1" applyBorder="1" applyAlignment="1" applyProtection="1">
      <alignment vertical="center" wrapText="1"/>
      <protection hidden="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www.wps.cn/officeDocument/2020/cellImage" Target="NUL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BDS\OneDrive\Desktop\YELLOW%20DAIMOND'S\KESHARWANI_ENT.xlsb" TargetMode="External"/><Relationship Id="rId1" Type="http://schemas.openxmlformats.org/officeDocument/2006/relationships/externalLinkPath" Target="YELLOW%20DAIMOND'S/KESHARWANI_ENT.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claration"/>
      <sheetName val="Distributor Claim Sheet"/>
      <sheetName val="Mandays"/>
      <sheetName val="Scrap stock detail"/>
    </sheetNames>
    <sheetDataSet>
      <sheetData sheetId="0">
        <row r="6">
          <cell r="C6" t="str">
            <v>RATNESH KESHARWANI</v>
          </cell>
        </row>
      </sheetData>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opLeftCell="A10" zoomScaleNormal="100" workbookViewId="0">
      <selection activeCell="E13" sqref="E13"/>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16384" width="10.44140625" style="1"/>
  </cols>
  <sheetData>
    <row r="1" spans="1:4" x14ac:dyDescent="0.3">
      <c r="A1" s="1" t="s">
        <v>65</v>
      </c>
    </row>
    <row r="2" spans="1:4" s="2" customFormat="1" ht="15.6" x14ac:dyDescent="0.3">
      <c r="B2" s="98" t="s">
        <v>10</v>
      </c>
      <c r="C2" s="98"/>
      <c r="D2" s="98"/>
    </row>
    <row r="3" spans="1:4" x14ac:dyDescent="0.3">
      <c r="B3" s="3" t="s">
        <v>11</v>
      </c>
      <c r="C3" s="99" t="s">
        <v>79</v>
      </c>
      <c r="D3" s="99"/>
    </row>
    <row r="4" spans="1:4" x14ac:dyDescent="0.3">
      <c r="B4" s="4" t="s">
        <v>12</v>
      </c>
      <c r="C4" s="99" t="s">
        <v>80</v>
      </c>
      <c r="D4" s="99"/>
    </row>
    <row r="5" spans="1:4" x14ac:dyDescent="0.3">
      <c r="B5" s="5" t="s">
        <v>13</v>
      </c>
      <c r="C5" s="83" t="s">
        <v>81</v>
      </c>
      <c r="D5" s="83"/>
    </row>
    <row r="6" spans="1:4" x14ac:dyDescent="0.3">
      <c r="B6" s="6" t="s">
        <v>14</v>
      </c>
      <c r="C6" s="83" t="s">
        <v>82</v>
      </c>
      <c r="D6" s="83"/>
    </row>
    <row r="7" spans="1:4" x14ac:dyDescent="0.3">
      <c r="B7" s="6" t="s">
        <v>15</v>
      </c>
      <c r="C7" s="83">
        <v>9899202915</v>
      </c>
      <c r="D7" s="83"/>
    </row>
    <row r="8" spans="1:4" x14ac:dyDescent="0.3">
      <c r="B8" s="6" t="s">
        <v>46</v>
      </c>
      <c r="C8" s="91" t="s">
        <v>83</v>
      </c>
      <c r="D8" s="92"/>
    </row>
    <row r="9" spans="1:4" x14ac:dyDescent="0.3">
      <c r="B9" s="6" t="s">
        <v>27</v>
      </c>
      <c r="C9" s="91" t="s">
        <v>83</v>
      </c>
      <c r="D9" s="92"/>
    </row>
    <row r="10" spans="1:4" x14ac:dyDescent="0.3">
      <c r="B10" s="7" t="s">
        <v>16</v>
      </c>
      <c r="C10" s="87">
        <v>45582</v>
      </c>
      <c r="D10" s="87"/>
    </row>
    <row r="11" spans="1:4" x14ac:dyDescent="0.3">
      <c r="B11" s="7" t="s">
        <v>17</v>
      </c>
      <c r="C11" s="88" t="s">
        <v>84</v>
      </c>
      <c r="D11" s="89"/>
    </row>
    <row r="12" spans="1:4" x14ac:dyDescent="0.3">
      <c r="B12" s="7" t="s">
        <v>18</v>
      </c>
      <c r="C12" s="87">
        <v>45582</v>
      </c>
      <c r="D12" s="87"/>
    </row>
    <row r="13" spans="1:4" x14ac:dyDescent="0.3">
      <c r="B13" s="7" t="s">
        <v>19</v>
      </c>
      <c r="C13" s="88" t="s">
        <v>85</v>
      </c>
      <c r="D13" s="89"/>
    </row>
    <row r="14" spans="1:4" x14ac:dyDescent="0.3">
      <c r="B14" s="84" t="s">
        <v>20</v>
      </c>
      <c r="C14" s="84"/>
      <c r="D14" s="84"/>
    </row>
    <row r="15" spans="1:4" x14ac:dyDescent="0.3">
      <c r="B15" s="84"/>
      <c r="C15" s="84"/>
      <c r="D15" s="84"/>
    </row>
    <row r="16" spans="1:4" x14ac:dyDescent="0.3">
      <c r="B16" s="8"/>
      <c r="C16" s="96" t="s">
        <v>21</v>
      </c>
      <c r="D16" s="97"/>
    </row>
    <row r="17" spans="2:4" x14ac:dyDescent="0.3">
      <c r="B17" s="9" t="s">
        <v>22</v>
      </c>
      <c r="C17" s="85">
        <f>'Distributor Claim Sheet'!G9</f>
        <v>100</v>
      </c>
      <c r="D17" s="86"/>
    </row>
    <row r="18" spans="2:4" x14ac:dyDescent="0.3">
      <c r="B18" s="9" t="s">
        <v>53</v>
      </c>
      <c r="C18" s="80">
        <f>'Distributor Claim Sheet'!H9</f>
        <v>360</v>
      </c>
      <c r="D18" s="81"/>
    </row>
    <row r="19" spans="2:4" x14ac:dyDescent="0.3">
      <c r="B19" s="9" t="s">
        <v>61</v>
      </c>
      <c r="C19" s="80">
        <f>'Distributor Claim Sheet'!I9</f>
        <v>0</v>
      </c>
      <c r="D19" s="81"/>
    </row>
    <row r="20" spans="2:4" x14ac:dyDescent="0.3">
      <c r="B20" s="9" t="s">
        <v>62</v>
      </c>
      <c r="C20" s="80">
        <f>'Distributor Claim Sheet'!J9</f>
        <v>4016</v>
      </c>
      <c r="D20" s="81"/>
    </row>
    <row r="21" spans="2:4" x14ac:dyDescent="0.3">
      <c r="B21" s="10" t="s">
        <v>64</v>
      </c>
      <c r="C21" s="93">
        <f>SUM(C17:C20)</f>
        <v>4476</v>
      </c>
      <c r="D21" s="94"/>
    </row>
    <row r="22" spans="2:4" x14ac:dyDescent="0.3">
      <c r="B22" s="95" t="s">
        <v>23</v>
      </c>
      <c r="C22" s="95"/>
      <c r="D22" s="95"/>
    </row>
    <row r="23" spans="2:4" x14ac:dyDescent="0.3">
      <c r="B23" s="90" t="s">
        <v>60</v>
      </c>
      <c r="C23" s="90"/>
      <c r="D23" s="74">
        <f>'Scrap stock detail'!D5</f>
        <v>6</v>
      </c>
    </row>
    <row r="24" spans="2:4" s="2" customFormat="1" x14ac:dyDescent="0.3">
      <c r="B24" s="82" t="s">
        <v>29</v>
      </c>
      <c r="C24" s="82"/>
      <c r="D24" s="82"/>
    </row>
    <row r="25" spans="2:4" s="2" customFormat="1" x14ac:dyDescent="0.3">
      <c r="B25" s="82"/>
      <c r="C25" s="82"/>
      <c r="D25" s="82"/>
    </row>
    <row r="26" spans="2:4" s="2" customFormat="1" x14ac:dyDescent="0.3">
      <c r="B26" s="82"/>
      <c r="C26" s="82"/>
      <c r="D26" s="82"/>
    </row>
    <row r="27" spans="2:4" s="2" customFormat="1" x14ac:dyDescent="0.3">
      <c r="B27" s="82"/>
      <c r="C27" s="82"/>
      <c r="D27" s="82"/>
    </row>
    <row r="28" spans="2:4" x14ac:dyDescent="0.3">
      <c r="B28" s="82"/>
      <c r="C28" s="82"/>
      <c r="D28" s="82"/>
    </row>
    <row r="29" spans="2:4" s="2" customFormat="1" x14ac:dyDescent="0.3">
      <c r="B29" s="13" t="s">
        <v>73</v>
      </c>
      <c r="C29" s="13" t="s">
        <v>72</v>
      </c>
      <c r="D29" s="13" t="s">
        <v>71</v>
      </c>
    </row>
    <row r="30" spans="2:4" s="2" customFormat="1" x14ac:dyDescent="0.3">
      <c r="B30" s="14" t="str">
        <f>C3</f>
        <v>KESHARWANI ENTERPRISES</v>
      </c>
      <c r="C30" s="14" t="str">
        <f>C8</f>
        <v>N/A</v>
      </c>
      <c r="D30" s="14" t="str">
        <f>C5</f>
        <v>RAJEEV KUMAR</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6:D16"/>
    <mergeCell ref="B2:D2"/>
    <mergeCell ref="C3:D3"/>
    <mergeCell ref="C4:D4"/>
    <mergeCell ref="C5:D5"/>
    <mergeCell ref="C6:D6"/>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Q16"/>
  <sheetViews>
    <sheetView showGridLines="0" zoomScaleNormal="100" workbookViewId="0">
      <selection activeCell="C16" sqref="C16"/>
    </sheetView>
  </sheetViews>
  <sheetFormatPr defaultColWidth="16" defaultRowHeight="13.8" x14ac:dyDescent="0.3"/>
  <cols>
    <col min="1" max="1" width="16.6640625" style="27" bestFit="1" customWidth="1"/>
    <col min="2" max="2" width="10.109375" style="27" bestFit="1" customWidth="1"/>
    <col min="3" max="3" width="7.6640625" style="27" bestFit="1" customWidth="1"/>
    <col min="4" max="4" width="6.44140625" style="27" bestFit="1" customWidth="1"/>
    <col min="5" max="5" width="4.109375" style="27" bestFit="1" customWidth="1"/>
    <col min="6" max="6" width="9.5546875" style="27" bestFit="1" customWidth="1"/>
    <col min="7" max="7" width="7.33203125" style="27" bestFit="1" customWidth="1"/>
    <col min="8" max="8" width="9.5546875" style="27" bestFit="1" customWidth="1"/>
    <col min="9" max="9" width="7.5546875" style="27" bestFit="1" customWidth="1"/>
    <col min="10" max="10" width="8.6640625" style="27" bestFit="1" customWidth="1"/>
    <col min="11" max="11" width="11.33203125" style="27" bestFit="1" customWidth="1"/>
    <col min="12" max="12" width="11" style="27" bestFit="1" customWidth="1"/>
    <col min="13" max="13" width="5.6640625" style="27" bestFit="1" customWidth="1"/>
    <col min="14" max="14" width="11.109375" style="27" bestFit="1" customWidth="1"/>
    <col min="15" max="15" width="11" style="27" bestFit="1" customWidth="1"/>
    <col min="16" max="19" width="16" style="27"/>
    <col min="20" max="20" width="1.5546875" style="27" bestFit="1" customWidth="1"/>
    <col min="21" max="16384" width="16" style="27"/>
  </cols>
  <sheetData>
    <row r="1" spans="1:17" x14ac:dyDescent="0.3">
      <c r="B1" s="100"/>
      <c r="C1" s="100"/>
      <c r="D1" s="100"/>
      <c r="E1" s="100"/>
    </row>
    <row r="2" spans="1:17" x14ac:dyDescent="0.3">
      <c r="A2" s="115" t="s">
        <v>47</v>
      </c>
      <c r="B2" s="116"/>
      <c r="C2" s="116"/>
      <c r="D2" s="116"/>
      <c r="E2" s="116"/>
      <c r="F2" s="116"/>
      <c r="G2" s="116"/>
      <c r="H2" s="116"/>
      <c r="I2" s="116"/>
      <c r="J2" s="116"/>
      <c r="K2" s="116"/>
      <c r="L2" s="116"/>
      <c r="M2" s="117"/>
    </row>
    <row r="3" spans="1:17" x14ac:dyDescent="0.3">
      <c r="A3" s="63" t="s">
        <v>67</v>
      </c>
      <c r="B3" s="102" t="str">
        <f>Declaration!C3</f>
        <v>KESHARWANI ENTERPRISES</v>
      </c>
      <c r="C3" s="103"/>
      <c r="D3" s="104"/>
      <c r="E3" s="111"/>
      <c r="F3" s="111"/>
      <c r="G3" s="111"/>
      <c r="H3" s="111"/>
      <c r="I3" s="111"/>
      <c r="J3" s="111"/>
      <c r="K3" s="111"/>
      <c r="L3" s="111"/>
      <c r="M3" s="112"/>
    </row>
    <row r="4" spans="1:17" x14ac:dyDescent="0.3">
      <c r="A4" s="64" t="s">
        <v>68</v>
      </c>
      <c r="B4" s="105"/>
      <c r="C4" s="106"/>
      <c r="D4" s="107"/>
      <c r="E4" s="113"/>
      <c r="F4" s="113"/>
      <c r="G4" s="113"/>
      <c r="H4" s="113"/>
      <c r="I4" s="113"/>
      <c r="J4" s="113"/>
      <c r="K4" s="113"/>
      <c r="L4" s="113"/>
      <c r="M4" s="114"/>
    </row>
    <row r="5" spans="1:17" ht="27" customHeight="1" x14ac:dyDescent="0.3">
      <c r="A5" s="64" t="s">
        <v>69</v>
      </c>
      <c r="B5" s="119" t="str">
        <f>Declaration!C4</f>
        <v>D-575 OLD C GALI NO. 3 ASHOK NAGAR SHAHDARA DELHI-110093</v>
      </c>
      <c r="C5" s="120"/>
      <c r="D5" s="120"/>
      <c r="E5" s="121"/>
      <c r="F5" s="28" t="s">
        <v>54</v>
      </c>
      <c r="G5" s="108" t="s">
        <v>55</v>
      </c>
      <c r="H5" s="109"/>
      <c r="I5" s="109"/>
      <c r="J5" s="109"/>
      <c r="K5" s="109"/>
      <c r="L5" s="29"/>
      <c r="M5" s="30"/>
    </row>
    <row r="6" spans="1:17" s="37" customFormat="1" ht="41.4" x14ac:dyDescent="0.3">
      <c r="A6" s="31" t="s">
        <v>63</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17" x14ac:dyDescent="0.3">
      <c r="A7" s="38">
        <v>1</v>
      </c>
      <c r="B7" s="70" t="s">
        <v>86</v>
      </c>
      <c r="C7" s="39">
        <v>20</v>
      </c>
      <c r="D7" s="40">
        <v>5</v>
      </c>
      <c r="E7" s="41" t="s">
        <v>87</v>
      </c>
      <c r="F7" s="51">
        <f>4985</f>
        <v>4985</v>
      </c>
      <c r="G7" s="51">
        <v>50</v>
      </c>
      <c r="H7" s="51">
        <f>200</f>
        <v>200</v>
      </c>
      <c r="I7" s="51"/>
      <c r="J7" s="27">
        <f>400+700+300+160+26+50+100+60+500+300+700+120</f>
        <v>3416</v>
      </c>
      <c r="K7" s="71">
        <f>SUM(G7:J7)</f>
        <v>3666</v>
      </c>
      <c r="L7" s="71">
        <f>K7-F7</f>
        <v>-1319</v>
      </c>
      <c r="M7" s="42"/>
      <c r="N7" s="72">
        <f>K7*C7</f>
        <v>73320</v>
      </c>
      <c r="O7" s="73">
        <f>N7/1000</f>
        <v>73.319999999999993</v>
      </c>
      <c r="P7" s="43"/>
      <c r="Q7" s="43"/>
    </row>
    <row r="8" spans="1:17" x14ac:dyDescent="0.3">
      <c r="A8" s="40">
        <f>1+A7</f>
        <v>2</v>
      </c>
      <c r="B8" s="70" t="s">
        <v>88</v>
      </c>
      <c r="C8" s="39">
        <v>12</v>
      </c>
      <c r="D8" s="40">
        <v>5</v>
      </c>
      <c r="E8" s="41" t="s">
        <v>87</v>
      </c>
      <c r="F8" s="51"/>
      <c r="G8" s="51">
        <v>50</v>
      </c>
      <c r="H8" s="51">
        <v>160</v>
      </c>
      <c r="I8" s="51"/>
      <c r="J8" s="51">
        <f>600</f>
        <v>600</v>
      </c>
      <c r="K8" s="71">
        <f t="shared" ref="K8" si="0">SUM(G8:J8)</f>
        <v>810</v>
      </c>
      <c r="L8" s="71">
        <f t="shared" ref="L8" si="1">K8-F8</f>
        <v>810</v>
      </c>
      <c r="M8" s="42"/>
      <c r="N8" s="72">
        <f t="shared" ref="N8" si="2">K8*C8</f>
        <v>9720</v>
      </c>
      <c r="O8" s="73">
        <f t="shared" ref="O8" si="3">N8/1000</f>
        <v>9.7200000000000006</v>
      </c>
      <c r="P8" s="43"/>
      <c r="Q8" s="43"/>
    </row>
    <row r="9" spans="1:17" x14ac:dyDescent="0.3">
      <c r="A9" s="118" t="s">
        <v>8</v>
      </c>
      <c r="B9" s="118"/>
      <c r="C9" s="118"/>
      <c r="D9" s="118"/>
      <c r="E9" s="118"/>
      <c r="F9" s="46">
        <f t="shared" ref="F9:L9" si="4">SUM(F7:F8)</f>
        <v>4985</v>
      </c>
      <c r="G9" s="46">
        <f t="shared" si="4"/>
        <v>100</v>
      </c>
      <c r="H9" s="46">
        <f t="shared" si="4"/>
        <v>360</v>
      </c>
      <c r="I9" s="46">
        <f t="shared" si="4"/>
        <v>0</v>
      </c>
      <c r="J9" s="46">
        <f t="shared" si="4"/>
        <v>4016</v>
      </c>
      <c r="K9" s="46">
        <f t="shared" si="4"/>
        <v>4476</v>
      </c>
      <c r="L9" s="46">
        <f t="shared" si="4"/>
        <v>-509</v>
      </c>
      <c r="M9" s="46"/>
      <c r="N9" s="46">
        <f>SUM(N7:N8)</f>
        <v>83040</v>
      </c>
      <c r="O9" s="46">
        <f>SUM(O7:O8)</f>
        <v>83.039999999999992</v>
      </c>
      <c r="P9" s="43"/>
    </row>
    <row r="10" spans="1:17" x14ac:dyDescent="0.3">
      <c r="A10" s="49"/>
      <c r="B10" s="49"/>
      <c r="C10" s="49"/>
      <c r="D10" s="50"/>
      <c r="K10" s="43"/>
    </row>
    <row r="11" spans="1:17" x14ac:dyDescent="0.3">
      <c r="A11" s="110" t="s">
        <v>4</v>
      </c>
      <c r="B11" s="110"/>
      <c r="C11" s="110"/>
      <c r="D11" s="110"/>
      <c r="E11" s="47"/>
      <c r="F11" s="47"/>
      <c r="G11" s="47"/>
      <c r="H11" s="47"/>
      <c r="I11" s="47"/>
      <c r="J11" s="47"/>
      <c r="K11" s="47"/>
      <c r="L11" s="47"/>
    </row>
    <row r="12" spans="1:17" x14ac:dyDescent="0.3">
      <c r="A12" s="101" t="s">
        <v>6</v>
      </c>
      <c r="B12" s="101"/>
      <c r="C12" s="101"/>
      <c r="D12" s="101"/>
      <c r="E12" s="101"/>
      <c r="F12" s="101"/>
      <c r="G12" s="101"/>
      <c r="H12" s="101"/>
      <c r="I12" s="101"/>
      <c r="J12" s="101"/>
      <c r="K12" s="101"/>
      <c r="L12" s="101"/>
    </row>
    <row r="13" spans="1:17" x14ac:dyDescent="0.3">
      <c r="A13" s="101" t="s">
        <v>7</v>
      </c>
      <c r="B13" s="101"/>
      <c r="C13" s="101"/>
      <c r="D13" s="101"/>
      <c r="E13" s="101"/>
      <c r="F13" s="101"/>
      <c r="G13" s="101"/>
      <c r="H13" s="101"/>
      <c r="I13" s="101"/>
      <c r="J13" s="101"/>
      <c r="K13" s="101"/>
      <c r="L13" s="101"/>
    </row>
    <row r="14" spans="1:17" x14ac:dyDescent="0.3">
      <c r="A14" s="47"/>
      <c r="B14" s="47"/>
      <c r="C14" s="47"/>
      <c r="D14" s="47"/>
      <c r="E14" s="47"/>
      <c r="F14" s="47"/>
      <c r="G14" s="47"/>
      <c r="H14" s="47"/>
      <c r="I14" s="47"/>
      <c r="J14" s="47"/>
      <c r="K14" s="47"/>
      <c r="L14" s="47"/>
    </row>
    <row r="15" spans="1:17" x14ac:dyDescent="0.3">
      <c r="A15" s="44" t="s">
        <v>9</v>
      </c>
      <c r="B15" s="44"/>
      <c r="C15" s="44"/>
      <c r="D15" s="45" t="s">
        <v>5</v>
      </c>
      <c r="E15" s="48"/>
      <c r="F15" s="48"/>
      <c r="G15" s="48"/>
      <c r="H15" s="48"/>
      <c r="I15" s="48"/>
      <c r="J15" s="48"/>
      <c r="K15" s="48"/>
      <c r="L15" s="48"/>
    </row>
    <row r="16" spans="1:17" x14ac:dyDescent="0.3">
      <c r="A16" s="44" t="s">
        <v>90</v>
      </c>
      <c r="B16" s="79">
        <v>45582</v>
      </c>
      <c r="C16" s="45"/>
      <c r="D16" s="45" t="s">
        <v>3</v>
      </c>
      <c r="E16" s="48"/>
      <c r="F16" s="48"/>
      <c r="G16" s="48"/>
      <c r="H16" s="48"/>
      <c r="I16" s="48"/>
      <c r="J16" s="48"/>
      <c r="K16" s="48"/>
      <c r="L16" s="48"/>
    </row>
  </sheetData>
  <mergeCells count="12">
    <mergeCell ref="B1:C1"/>
    <mergeCell ref="A13:L13"/>
    <mergeCell ref="B3:D3"/>
    <mergeCell ref="B4:D4"/>
    <mergeCell ref="G5:K5"/>
    <mergeCell ref="A11:D11"/>
    <mergeCell ref="A12:L12"/>
    <mergeCell ref="D1:E1"/>
    <mergeCell ref="E3:M4"/>
    <mergeCell ref="A2:M2"/>
    <mergeCell ref="A9:E9"/>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zoomScaleNormal="100" workbookViewId="0">
      <selection activeCell="G4" sqref="G4"/>
    </sheetView>
  </sheetViews>
  <sheetFormatPr defaultColWidth="24.33203125" defaultRowHeight="14.4" x14ac:dyDescent="0.3"/>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6640625" customWidth="1"/>
    <col min="8" max="8" width="13.88671875" bestFit="1" customWidth="1"/>
  </cols>
  <sheetData>
    <row r="1" spans="1:8" x14ac:dyDescent="0.3">
      <c r="A1" s="17" t="s">
        <v>31</v>
      </c>
      <c r="B1" s="18"/>
      <c r="C1" s="18"/>
      <c r="D1" s="19"/>
      <c r="E1" s="12"/>
      <c r="F1" s="12"/>
      <c r="G1" s="7" t="s">
        <v>16</v>
      </c>
      <c r="H1" s="54">
        <f>Declaration!C10</f>
        <v>45582</v>
      </c>
    </row>
    <row r="2" spans="1:8" x14ac:dyDescent="0.3">
      <c r="A2" s="3" t="s">
        <v>11</v>
      </c>
      <c r="B2" s="99" t="str">
        <f>Declaration!C3</f>
        <v>KESHARWANI ENTERPRISES</v>
      </c>
      <c r="C2" s="99"/>
      <c r="D2" s="19"/>
      <c r="E2" s="12"/>
      <c r="F2" s="12"/>
      <c r="G2" s="7" t="s">
        <v>18</v>
      </c>
      <c r="H2" s="55">
        <f>Declaration!C12</f>
        <v>45582</v>
      </c>
    </row>
    <row r="3" spans="1:8" ht="24" x14ac:dyDescent="0.3">
      <c r="A3" s="20" t="s">
        <v>32</v>
      </c>
      <c r="B3" s="20" t="s">
        <v>40</v>
      </c>
      <c r="C3" s="20" t="s">
        <v>38</v>
      </c>
      <c r="D3" s="21" t="s">
        <v>33</v>
      </c>
      <c r="E3" s="22" t="s">
        <v>34</v>
      </c>
      <c r="F3" s="21" t="s">
        <v>35</v>
      </c>
      <c r="G3" s="22" t="s">
        <v>36</v>
      </c>
      <c r="H3" s="23" t="s">
        <v>37</v>
      </c>
    </row>
    <row r="4" spans="1:8" ht="24" x14ac:dyDescent="0.25">
      <c r="A4" s="52">
        <v>1</v>
      </c>
      <c r="B4" s="67" t="s">
        <v>81</v>
      </c>
      <c r="C4" s="57">
        <v>0.5</v>
      </c>
      <c r="D4" s="68">
        <v>45582</v>
      </c>
      <c r="E4" s="69" t="s">
        <v>84</v>
      </c>
      <c r="F4" s="69" t="s">
        <v>85</v>
      </c>
      <c r="G4" s="78" t="str">
        <f>[1]Declaration!C6</f>
        <v>RATNESH KESHARWANI</v>
      </c>
      <c r="H4" s="53"/>
    </row>
    <row r="5" spans="1:8" x14ac:dyDescent="0.3">
      <c r="B5" s="56" t="s">
        <v>66</v>
      </c>
      <c r="C5" s="58">
        <f>SUM(C4:C4)</f>
        <v>0.5</v>
      </c>
    </row>
  </sheetData>
  <mergeCells count="1">
    <mergeCell ref="B2:C2"/>
  </mergeCells>
  <pageMargins left="0.7" right="0.7" top="0.75" bottom="0.75" header="0.3" footer="0.3"/>
  <pageSetup paperSize="9" scale="7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4"/>
  <sheetViews>
    <sheetView tabSelected="1" topLeftCell="A3" zoomScale="96" zoomScaleNormal="96" workbookViewId="0">
      <selection activeCell="F4" sqref="F4"/>
    </sheetView>
  </sheetViews>
  <sheetFormatPr defaultColWidth="10" defaultRowHeight="14.4" x14ac:dyDescent="0.3"/>
  <cols>
    <col min="1" max="1" width="5.88671875" bestFit="1" customWidth="1"/>
    <col min="2" max="2" width="16.6640625" customWidth="1"/>
    <col min="3" max="3" width="21.109375" bestFit="1" customWidth="1"/>
    <col min="4" max="4" width="17.33203125" customWidth="1"/>
    <col min="5" max="5" width="8.33203125" bestFit="1" customWidth="1"/>
    <col min="6" max="6" width="13.5546875" customWidth="1"/>
    <col min="7" max="7" width="11.88671875" hidden="1" customWidth="1"/>
    <col min="8" max="8" width="9.33203125" bestFit="1" customWidth="1"/>
    <col min="9" max="9" width="20.109375" customWidth="1"/>
  </cols>
  <sheetData>
    <row r="2" spans="1:10" x14ac:dyDescent="0.3">
      <c r="B2" s="65">
        <f>Declaration!C10</f>
        <v>45582</v>
      </c>
      <c r="C2" s="60" t="str">
        <f>Declaration!C3</f>
        <v>KESHARWANI ENTERPRISES</v>
      </c>
    </row>
    <row r="3" spans="1:10" x14ac:dyDescent="0.3">
      <c r="A3" s="61" t="s">
        <v>39</v>
      </c>
      <c r="B3" s="66" t="s">
        <v>70</v>
      </c>
      <c r="C3" s="62" t="s">
        <v>50</v>
      </c>
      <c r="D3" s="61" t="s">
        <v>41</v>
      </c>
      <c r="E3" s="75" t="s">
        <v>74</v>
      </c>
      <c r="F3" s="75" t="s">
        <v>75</v>
      </c>
      <c r="G3" s="75" t="s">
        <v>76</v>
      </c>
      <c r="H3" s="75" t="s">
        <v>77</v>
      </c>
      <c r="I3" s="61" t="s">
        <v>78</v>
      </c>
    </row>
    <row r="4" spans="1:10" x14ac:dyDescent="0.3">
      <c r="A4" s="25">
        <v>1</v>
      </c>
      <c r="B4" s="25" t="s">
        <v>89</v>
      </c>
      <c r="C4" s="26">
        <f>16+11.27+13.5+15.1+14.44+10.96</f>
        <v>81.27000000000001</v>
      </c>
      <c r="D4" s="25">
        <v>6</v>
      </c>
      <c r="E4" s="76">
        <v>10</v>
      </c>
      <c r="F4" s="76">
        <f t="shared" ref="F4" si="0">C4*E4</f>
        <v>812.7</v>
      </c>
      <c r="G4" s="76">
        <v>0</v>
      </c>
      <c r="H4" s="77">
        <f t="shared" ref="H4" si="1">F4-G4</f>
        <v>812.7</v>
      </c>
      <c r="I4" s="25"/>
    </row>
    <row r="5" spans="1:10" x14ac:dyDescent="0.3">
      <c r="A5" s="11"/>
      <c r="B5" s="11" t="s">
        <v>42</v>
      </c>
      <c r="C5" s="59">
        <f>SUM(C4:C4)</f>
        <v>81.27000000000001</v>
      </c>
      <c r="D5" s="59">
        <f>SUM(D4:D4)</f>
        <v>6</v>
      </c>
      <c r="E5" s="59"/>
      <c r="F5" s="59">
        <f>SUM(F4:F4)</f>
        <v>812.7</v>
      </c>
      <c r="G5" s="59">
        <f>SUM(G4:G4)</f>
        <v>0</v>
      </c>
      <c r="H5" s="59">
        <f>SUM(H4:H4)</f>
        <v>812.7</v>
      </c>
      <c r="I5" s="59"/>
    </row>
    <row r="7" spans="1:10" x14ac:dyDescent="0.3">
      <c r="B7" t="s">
        <v>51</v>
      </c>
      <c r="J7" s="24"/>
    </row>
    <row r="10" spans="1:10" x14ac:dyDescent="0.3">
      <c r="B10" t="s">
        <v>30</v>
      </c>
    </row>
    <row r="12" spans="1:10" ht="39" customHeight="1" x14ac:dyDescent="0.3"/>
    <row r="13" spans="1:10" ht="39" customHeight="1" x14ac:dyDescent="0.3"/>
    <row r="14" spans="1:10" ht="39" customHeight="1" x14ac:dyDescent="0.3"/>
  </sheetData>
  <pageMargins left="0.7" right="0.7" top="0.75" bottom="0.75" header="0.3" footer="0.3"/>
  <pageSetup paperSize="9" fitToWidth="0"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7618BF-4687-456E-9C4B-C593496D954E}">
  <ds:schemaRefs>
    <ds:schemaRef ds:uri="http://schemas.microsoft.com/sharepoint/v3/contenttype/forms"/>
  </ds:schemaRefs>
</ds:datastoreItem>
</file>

<file path=customXml/itemProps2.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customXml/itemProps3.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cp:lastPrinted>2024-10-17T10:00:30Z</cp:lastPrinted>
  <dcterms:created xsi:type="dcterms:W3CDTF">2018-09-14T16:50:16Z</dcterms:created>
  <dcterms:modified xsi:type="dcterms:W3CDTF">2024-10-17T10:06:59Z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