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13_ncr:1_{A04818C5-CBB9-4B30-9E9E-03498E8E247F}"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Sheet'!$A$2:$O$11</definedName>
    <definedName name="_xlnm._FilterDatabase" localSheetId="3" hidden="1">'Scrap stock detail'!$A$3:$H$6</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Sheet'!$A$1:$P$18</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 l="1"/>
  <c r="F4" i="4" s="1"/>
  <c r="H4" i="4" s="1"/>
  <c r="G7" i="2"/>
  <c r="H7" i="2"/>
  <c r="H8" i="2"/>
  <c r="J7" i="2"/>
  <c r="J8" i="2"/>
  <c r="G6" i="4"/>
  <c r="H6" i="4" l="1"/>
  <c r="F6" i="4"/>
  <c r="D6" i="4"/>
  <c r="D23" i="1" s="1"/>
  <c r="C6" i="4"/>
  <c r="J11" i="2"/>
  <c r="I11" i="2"/>
  <c r="H11" i="2"/>
  <c r="G11" i="2"/>
  <c r="F11" i="2"/>
  <c r="H1" i="3" l="1"/>
  <c r="H2" i="3"/>
  <c r="B2" i="3"/>
  <c r="C2" i="4"/>
  <c r="B2" i="4"/>
  <c r="C5" i="3"/>
  <c r="B30" i="1"/>
  <c r="C30" i="1"/>
  <c r="D30" i="1"/>
  <c r="K9" i="2"/>
  <c r="N9" i="2" s="1"/>
  <c r="O9" i="2" s="1"/>
  <c r="B5" i="2"/>
  <c r="B3" i="2"/>
  <c r="K10" i="2"/>
  <c r="N10" i="2" s="1"/>
  <c r="O10" i="2" s="1"/>
  <c r="K8" i="2"/>
  <c r="N8" i="2" s="1"/>
  <c r="O8" i="2" s="1"/>
  <c r="C19" i="1"/>
  <c r="C17" i="1"/>
  <c r="L8" i="2" l="1"/>
  <c r="L9" i="2"/>
  <c r="L10" i="2"/>
  <c r="A8" i="2"/>
  <c r="A9" i="2" s="1"/>
  <c r="A10" i="2" s="1"/>
  <c r="C18" i="1" l="1"/>
  <c r="K7" i="2"/>
  <c r="C20" i="1"/>
  <c r="L7" i="2" l="1"/>
  <c r="L11" i="2" s="1"/>
  <c r="K11" i="2"/>
  <c r="C21" i="1"/>
  <c r="N7" i="2"/>
  <c r="N11" i="2" s="1"/>
  <c r="O7" i="2" l="1"/>
  <c r="O11" i="2" s="1"/>
</calcChain>
</file>

<file path=xl/sharedStrings.xml><?xml version="1.0" encoding="utf-8"?>
<sst xmlns="http://schemas.openxmlformats.org/spreadsheetml/2006/main" count="107" uniqueCount="95">
  <si>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</si>
  <si>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</si>
  <si>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</si>
  <si>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</si>
  <si>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</si>
  <si>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</si>
  <si>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</si>
  <si>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</si>
  <si>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</si>
  <si>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</si>
  <si>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</si>
  <si>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</si>
  <si>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</si>
  <si>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</si>
  <si>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</si>
  <si>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</si>
  <si>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</si>
  <si>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</si>
  <si>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</si>
  <si>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</si>
  <si>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</si>
  <si>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</si>
  <si>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</si>
  <si>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</si>
  <si>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</si>
  <si>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</si>
  <si>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</si>
  <si>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</si>
  <si>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</si>
  <si>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</si>
  <si>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</si>
  <si>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</si>
  <si>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</si>
  <si>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</si>
  <si>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</si>
  <si>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</si>
  <si>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</si>
  <si>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</si>
  <si>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</si>
  <si>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</si>
  <si>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</si>
  <si>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</si>
  <si>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</si>
  <si>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</si>
  <si>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</si>
  <si>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</si>
  <si>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</si>
  <si>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</si>
  <si>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</si>
  <si>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</si>
  <si>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</si>
  <si>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</si>
  <si>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</si>
  <si>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</si>
  <si>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</si>
  <si>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</si>
  <si>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</si>
  <si>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</si>
  <si>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</si>
  <si>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</si>
  <si>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</si>
  <si>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</si>
  <si>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</si>
  <si>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</si>
  <si>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</si>
  <si>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</si>
  <si>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</si>
  <si>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</si>
  <si>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</si>
  <si>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</si>
  <si>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</si>
  <si>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</si>
  <si>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</si>
  <si>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</si>
  <si>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</si>
  <si>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</si>
  <si>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</si>
  <si>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</si>
  <si>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</si>
  <si>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NAMO TRADERS</t>
  </si>
  <si>
    <t xml:space="preserve">17/113 GEETA COLONY KHURJI K PREET VIHAR EAST DELHI </t>
  </si>
  <si>
    <t>PRINCE</t>
  </si>
  <si>
    <t>PRINCE KUMAR</t>
  </si>
  <si>
    <t>N/A</t>
  </si>
  <si>
    <t>10:00AM</t>
  </si>
  <si>
    <t>avadh</t>
  </si>
  <si>
    <t>Pcs</t>
  </si>
  <si>
    <t>party toy</t>
  </si>
  <si>
    <t>pop tube</t>
  </si>
  <si>
    <t>tik tok</t>
  </si>
  <si>
    <t>Date:-</t>
  </si>
  <si>
    <t>prince</t>
  </si>
  <si>
    <t>09:15PM</t>
  </si>
  <si>
    <t>avadh,party toy</t>
  </si>
  <si>
    <t>tik tok,pop 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</si>
</sst>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7">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43" fontId="35" fillId="0" borderId="16" xfId="3" applyFont="1" applyBorder="1" applyAlignment="1" applyProtection="1">
      <alignment horizontal="center" vertical="center" wrapText="1"/>
    </xf>
    <xf numFmtId="43" fontId="35" fillId="0" borderId="11" xfId="3" applyFont="1" applyBorder="1" applyAlignment="1" applyProtection="1">
      <alignment horizontal="center" vertical="center" wrapText="1"/>
    </xf>
    <xf numFmtId="0" fontId="2" fillId="0" borderId="16" xfId="0" applyFont="1" applyBorder="1" applyAlignment="1">
      <alignment horizontal="center" vertical="center"/>
    </xf>
    <xf numFmtId="0" fontId="2" fillId="0" borderId="11" xfId="0" applyFont="1" applyBorder="1" applyAlignment="1">
      <alignment horizontal="center" vertical="center"/>
    </xf>
    <xf numFmtId="43" fontId="2" fillId="0" borderId="16" xfId="3" applyFont="1" applyBorder="1" applyAlignment="1" applyProtection="1">
      <alignment horizontal="center" vertical="center"/>
    </xf>
    <xf numFmtId="43" fontId="2" fillId="0" borderId="11" xfId="3" applyFont="1" applyBorder="1" applyAlignment="1" applyProtection="1">
      <alignment horizontal="center" vertical="center"/>
    </xf>
    <xf numFmtId="43" fontId="2" fillId="0" borderId="16" xfId="3" applyFont="1" applyBorder="1" applyAlignment="1" applyProtection="1">
      <alignment horizontal="center" vertical="center" wrapText="1"/>
    </xf>
    <xf numFmtId="43" fontId="2" fillId="0" borderId="11" xfId="3" applyFont="1" applyBorder="1" applyAlignment="1" applyProtection="1">
      <alignment horizontal="center" vertical="center" wrapText="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zoomScale="128" zoomScaleNormal="100" workbookViewId="0">
      <selection activeCell="F27" sqref="F27"/>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79" t="s">
        <v>10</v>
      </c>
      <c r="C2" s="79"/>
      <c r="D2" s="79"/>
    </row>
    <row r="3" spans="1:4" x14ac:dyDescent="0.3">
      <c r="B3" s="3" t="s">
        <v>11</v>
      </c>
      <c r="C3" s="80" t="s">
        <v>79</v>
      </c>
      <c r="D3" s="80"/>
    </row>
    <row r="4" spans="1:4" x14ac:dyDescent="0.3">
      <c r="B4" s="4" t="s">
        <v>12</v>
      </c>
      <c r="C4" s="80" t="s">
        <v>80</v>
      </c>
      <c r="D4" s="80"/>
    </row>
    <row r="5" spans="1:4" x14ac:dyDescent="0.3">
      <c r="B5" s="5" t="s">
        <v>13</v>
      </c>
      <c r="C5" s="81" t="s">
        <v>81</v>
      </c>
      <c r="D5" s="82"/>
    </row>
    <row r="6" spans="1:4" x14ac:dyDescent="0.3">
      <c r="B6" s="6" t="s">
        <v>14</v>
      </c>
      <c r="C6" s="81" t="s">
        <v>82</v>
      </c>
      <c r="D6" s="82"/>
    </row>
    <row r="7" spans="1:4" x14ac:dyDescent="0.3">
      <c r="B7" s="6" t="s">
        <v>15</v>
      </c>
      <c r="C7" s="82">
        <v>9999170309</v>
      </c>
      <c r="D7" s="82"/>
    </row>
    <row r="8" spans="1:4" x14ac:dyDescent="0.3">
      <c r="B8" s="6" t="s">
        <v>46</v>
      </c>
      <c r="C8" s="92" t="s">
        <v>83</v>
      </c>
      <c r="D8" s="93"/>
    </row>
    <row r="9" spans="1:4" x14ac:dyDescent="0.3">
      <c r="B9" s="6" t="s">
        <v>27</v>
      </c>
      <c r="C9" s="92" t="s">
        <v>83</v>
      </c>
      <c r="D9" s="93"/>
    </row>
    <row r="10" spans="1:4" x14ac:dyDescent="0.3">
      <c r="B10" s="7" t="s">
        <v>16</v>
      </c>
      <c r="C10" s="89">
        <v>45547</v>
      </c>
      <c r="D10" s="89"/>
    </row>
    <row r="11" spans="1:4" x14ac:dyDescent="0.3">
      <c r="B11" s="7" t="s">
        <v>17</v>
      </c>
      <c r="C11" s="90" t="s">
        <v>84</v>
      </c>
      <c r="D11" s="82"/>
    </row>
    <row r="12" spans="1:4" x14ac:dyDescent="0.3">
      <c r="B12" s="7" t="s">
        <v>18</v>
      </c>
      <c r="C12" s="89">
        <v>45547</v>
      </c>
      <c r="D12" s="89"/>
    </row>
    <row r="13" spans="1:4" x14ac:dyDescent="0.3">
      <c r="B13" s="7" t="s">
        <v>19</v>
      </c>
      <c r="C13" s="90" t="s">
        <v>92</v>
      </c>
      <c r="D13" s="82"/>
    </row>
    <row r="14" spans="1:4" x14ac:dyDescent="0.3">
      <c r="B14" s="86" t="s">
        <v>20</v>
      </c>
      <c r="C14" s="86"/>
      <c r="D14" s="86"/>
    </row>
    <row r="15" spans="1:4" x14ac:dyDescent="0.3">
      <c r="B15" s="86"/>
      <c r="C15" s="86"/>
      <c r="D15" s="86"/>
    </row>
    <row r="16" spans="1:4" x14ac:dyDescent="0.3">
      <c r="B16" s="8"/>
      <c r="C16" s="77" t="s">
        <v>21</v>
      </c>
      <c r="D16" s="78"/>
    </row>
    <row r="17" spans="2:4" x14ac:dyDescent="0.3">
      <c r="B17" s="9" t="s">
        <v>22</v>
      </c>
      <c r="C17" s="87">
        <f>'Distributor Claim Sheet'!G11</f>
        <v>365</v>
      </c>
      <c r="D17" s="88"/>
    </row>
    <row r="18" spans="2:4" x14ac:dyDescent="0.3">
      <c r="B18" s="9" t="s">
        <v>53</v>
      </c>
      <c r="C18" s="83">
        <f>'Distributor Claim Sheet'!H11</f>
        <v>660</v>
      </c>
      <c r="D18" s="84"/>
    </row>
    <row r="19" spans="2:4" x14ac:dyDescent="0.3">
      <c r="B19" s="9" t="s">
        <v>61</v>
      </c>
      <c r="C19" s="83">
        <f>'Distributor Claim Sheet'!I11</f>
        <v>0</v>
      </c>
      <c r="D19" s="84"/>
    </row>
    <row r="20" spans="2:4" x14ac:dyDescent="0.3">
      <c r="B20" s="9" t="s">
        <v>62</v>
      </c>
      <c r="C20" s="83">
        <f>'Distributor Claim Sheet'!J11</f>
        <v>17646</v>
      </c>
      <c r="D20" s="84"/>
    </row>
    <row r="21" spans="2:4" x14ac:dyDescent="0.3">
      <c r="B21" s="10" t="s">
        <v>64</v>
      </c>
      <c r="C21" s="94">
        <f>SUM(C17:C20)</f>
        <v>18671</v>
      </c>
      <c r="D21" s="95"/>
    </row>
    <row r="22" spans="2:4" x14ac:dyDescent="0.3">
      <c r="B22" s="96" t="s">
        <v>23</v>
      </c>
      <c r="C22" s="96"/>
      <c r="D22" s="96"/>
    </row>
    <row r="23" spans="2:4" x14ac:dyDescent="0.3">
      <c r="B23" s="91" t="s">
        <v>60</v>
      </c>
      <c r="C23" s="91"/>
      <c r="D23" s="73">
        <f>'Scrap stock detail'!D6</f>
        <v>12</v>
      </c>
    </row>
    <row r="24" spans="2:4" s="2" customFormat="1" x14ac:dyDescent="0.3">
      <c r="B24" s="85" t="s">
        <v>29</v>
      </c>
      <c r="C24" s="85"/>
      <c r="D24" s="85"/>
    </row>
    <row r="25" spans="2:4" s="2" customFormat="1" x14ac:dyDescent="0.3">
      <c r="B25" s="85"/>
      <c r="C25" s="85"/>
      <c r="D25" s="85"/>
    </row>
    <row r="26" spans="2:4" s="2" customFormat="1" x14ac:dyDescent="0.3">
      <c r="B26" s="85"/>
      <c r="C26" s="85"/>
      <c r="D26" s="85"/>
    </row>
    <row r="27" spans="2:4" s="2" customFormat="1" x14ac:dyDescent="0.3">
      <c r="B27" s="85"/>
      <c r="C27" s="85"/>
      <c r="D27" s="85"/>
    </row>
    <row r="28" spans="2:4" x14ac:dyDescent="0.3">
      <c r="B28" s="85"/>
      <c r="C28" s="85"/>
      <c r="D28" s="85"/>
    </row>
    <row r="29" spans="2:4" s="2" customFormat="1" x14ac:dyDescent="0.3">
      <c r="B29" s="13" t="s">
        <v>73</v>
      </c>
      <c r="C29" s="13" t="s">
        <v>72</v>
      </c>
      <c r="D29" s="13" t="s">
        <v>71</v>
      </c>
    </row>
    <row r="30" spans="2:4" s="2" customFormat="1" x14ac:dyDescent="0.3">
      <c r="B30" s="14" t="str">
        <f>C3</f>
        <v>NAMO TRADERS</v>
      </c>
      <c r="C30" s="14" t="str">
        <f>C8</f>
        <v>N/A</v>
      </c>
      <c r="D30" s="14" t="str">
        <f>C5</f>
        <v>PRINCE</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18"/>
  <sheetViews>
    <sheetView showGridLines="0" topLeftCell="A4" zoomScale="119" zoomScaleNormal="100" workbookViewId="0">
      <selection activeCell="H17" sqref="H17"/>
    </sheetView>
  </sheetViews>
  <sheetFormatPr defaultColWidth="16" defaultRowHeight="13.8" x14ac:dyDescent="0.3"/>
  <cols>
    <col min="1" max="1" width="16.6640625" style="26" bestFit="1" customWidth="1"/>
    <col min="2" max="2" width="10.109375" style="26" bestFit="1" customWidth="1"/>
    <col min="3" max="3" width="7.6640625" style="26" bestFit="1" customWidth="1"/>
    <col min="4" max="4" width="6.44140625" style="26" bestFit="1" customWidth="1"/>
    <col min="5" max="5" width="4.109375" style="26" bestFit="1" customWidth="1"/>
    <col min="6" max="6" width="9.5546875" style="26" bestFit="1" customWidth="1"/>
    <col min="7" max="7" width="7.33203125" style="26" bestFit="1" customWidth="1"/>
    <col min="8" max="8" width="9.5546875" style="26" bestFit="1" customWidth="1"/>
    <col min="9" max="9" width="7.5546875" style="26" bestFit="1" customWidth="1"/>
    <col min="10" max="10" width="9.88671875" style="26" bestFit="1" customWidth="1"/>
    <col min="11" max="11" width="11.33203125" style="26" bestFit="1" customWidth="1"/>
    <col min="12" max="12" width="11" style="26" bestFit="1" customWidth="1"/>
    <col min="13" max="13" width="5.6640625" style="26" bestFit="1" customWidth="1"/>
    <col min="14" max="14" width="11.109375" style="26" bestFit="1" customWidth="1"/>
    <col min="15" max="15" width="11" style="26" bestFit="1" customWidth="1"/>
    <col min="16" max="19" width="16" style="26"/>
    <col min="20" max="20" width="1.5546875" style="26" bestFit="1" customWidth="1"/>
    <col min="21" max="16384" width="16" style="26"/>
  </cols>
  <sheetData>
    <row r="1" spans="1:17" x14ac:dyDescent="0.3">
      <c r="B1" s="105"/>
      <c r="C1" s="105"/>
      <c r="D1" s="105"/>
      <c r="E1" s="105"/>
    </row>
    <row r="2" spans="1:17" x14ac:dyDescent="0.3">
      <c r="A2" s="120" t="s">
        <v>47</v>
      </c>
      <c r="B2" s="121"/>
      <c r="C2" s="121"/>
      <c r="D2" s="121"/>
      <c r="E2" s="121"/>
      <c r="F2" s="121"/>
      <c r="G2" s="121"/>
      <c r="H2" s="121"/>
      <c r="I2" s="121"/>
      <c r="J2" s="121"/>
      <c r="K2" s="121"/>
      <c r="L2" s="121"/>
      <c r="M2" s="122"/>
    </row>
    <row r="3" spans="1:17" x14ac:dyDescent="0.3">
      <c r="A3" s="62" t="s">
        <v>67</v>
      </c>
      <c r="B3" s="107" t="str">
        <f>Declaration!C3</f>
        <v>NAMO TRADERS</v>
      </c>
      <c r="C3" s="108"/>
      <c r="D3" s="109"/>
      <c r="E3" s="116"/>
      <c r="F3" s="116"/>
      <c r="G3" s="116"/>
      <c r="H3" s="116"/>
      <c r="I3" s="116"/>
      <c r="J3" s="116"/>
      <c r="K3" s="116"/>
      <c r="L3" s="116"/>
      <c r="M3" s="117"/>
    </row>
    <row r="4" spans="1:17" x14ac:dyDescent="0.3">
      <c r="A4" s="63" t="s">
        <v>68</v>
      </c>
      <c r="B4" s="110"/>
      <c r="C4" s="111"/>
      <c r="D4" s="112"/>
      <c r="E4" s="118"/>
      <c r="F4" s="118"/>
      <c r="G4" s="118"/>
      <c r="H4" s="118"/>
      <c r="I4" s="118"/>
      <c r="J4" s="118"/>
      <c r="K4" s="118"/>
      <c r="L4" s="118"/>
      <c r="M4" s="119"/>
    </row>
    <row r="5" spans="1:17" ht="27" customHeight="1" x14ac:dyDescent="0.3">
      <c r="A5" s="63" t="s">
        <v>69</v>
      </c>
      <c r="B5" s="124" t="str">
        <f>Declaration!C4</f>
        <v xml:space="preserve">17/113 GEETA COLONY KHURJI K PREET VIHAR EAST DELHI </v>
      </c>
      <c r="C5" s="125"/>
      <c r="D5" s="125"/>
      <c r="E5" s="126"/>
      <c r="F5" s="27" t="s">
        <v>54</v>
      </c>
      <c r="G5" s="113" t="s">
        <v>55</v>
      </c>
      <c r="H5" s="114"/>
      <c r="I5" s="114"/>
      <c r="J5" s="114"/>
      <c r="K5" s="114"/>
      <c r="L5" s="28"/>
      <c r="M5" s="29"/>
    </row>
    <row r="6" spans="1:17" s="36" customFormat="1" ht="41.4" x14ac:dyDescent="0.3">
      <c r="A6" s="30" t="s">
        <v>63</v>
      </c>
      <c r="B6" s="30" t="s">
        <v>0</v>
      </c>
      <c r="C6" s="30" t="s">
        <v>43</v>
      </c>
      <c r="D6" s="30" t="s">
        <v>2</v>
      </c>
      <c r="E6" s="30" t="s">
        <v>1</v>
      </c>
      <c r="F6" s="31" t="s">
        <v>28</v>
      </c>
      <c r="G6" s="32" t="s">
        <v>56</v>
      </c>
      <c r="H6" s="32" t="s">
        <v>52</v>
      </c>
      <c r="I6" s="32" t="s">
        <v>48</v>
      </c>
      <c r="J6" s="32" t="s">
        <v>49</v>
      </c>
      <c r="K6" s="32" t="s">
        <v>58</v>
      </c>
      <c r="L6" s="33" t="s">
        <v>57</v>
      </c>
      <c r="M6" s="34" t="s">
        <v>59</v>
      </c>
      <c r="N6" s="35" t="s">
        <v>44</v>
      </c>
      <c r="O6" s="35" t="s">
        <v>45</v>
      </c>
    </row>
    <row r="7" spans="1:17" x14ac:dyDescent="0.3">
      <c r="A7" s="37">
        <v>1</v>
      </c>
      <c r="B7" s="69" t="s">
        <v>85</v>
      </c>
      <c r="C7" s="38">
        <v>20</v>
      </c>
      <c r="D7" s="39">
        <v>5</v>
      </c>
      <c r="E7" s="40" t="s">
        <v>86</v>
      </c>
      <c r="F7" s="50">
        <v>13340</v>
      </c>
      <c r="G7" s="50">
        <f>50+75+25+50+25+50</f>
        <v>275</v>
      </c>
      <c r="H7" s="50">
        <f>100+50+100+50+100+75+50+25</f>
        <v>550</v>
      </c>
      <c r="I7" s="50"/>
      <c r="J7" s="50">
        <f>180+1000+1000+200+1400+900+1000+900+900+1100+1000+325+1000+800+600+200+800+800+200+197+194+200+900+450</f>
        <v>16246</v>
      </c>
      <c r="K7" s="70">
        <f>SUM(G7:J7)</f>
        <v>17071</v>
      </c>
      <c r="L7" s="70">
        <f>K7-F7</f>
        <v>3731</v>
      </c>
      <c r="M7" s="41"/>
      <c r="N7" s="71">
        <f>K7*C7</f>
        <v>341420</v>
      </c>
      <c r="O7" s="72">
        <f>N7/1000</f>
        <v>341.42</v>
      </c>
      <c r="P7" s="42"/>
      <c r="Q7" s="42"/>
    </row>
    <row r="8" spans="1:17" x14ac:dyDescent="0.3">
      <c r="A8" s="39">
        <f>1+A7</f>
        <v>2</v>
      </c>
      <c r="B8" s="69" t="s">
        <v>87</v>
      </c>
      <c r="C8" s="38">
        <v>12</v>
      </c>
      <c r="D8" s="39">
        <v>5</v>
      </c>
      <c r="E8" s="40" t="s">
        <v>86</v>
      </c>
      <c r="F8" s="50"/>
      <c r="G8" s="50">
        <v>50</v>
      </c>
      <c r="H8" s="50">
        <f>60</f>
        <v>60</v>
      </c>
      <c r="I8" s="50"/>
      <c r="J8" s="50">
        <f>600+100</f>
        <v>700</v>
      </c>
      <c r="K8" s="70">
        <f>SUM(G8:J8)</f>
        <v>810</v>
      </c>
      <c r="L8" s="70">
        <f>K8-F8</f>
        <v>810</v>
      </c>
      <c r="M8" s="41"/>
      <c r="N8" s="71">
        <f>K8*C8</f>
        <v>9720</v>
      </c>
      <c r="O8" s="72">
        <f>N8/1000</f>
        <v>9.7200000000000006</v>
      </c>
      <c r="P8" s="42"/>
      <c r="Q8" s="42"/>
    </row>
    <row r="9" spans="1:17" x14ac:dyDescent="0.3">
      <c r="A9" s="39">
        <f>1+A8</f>
        <v>3</v>
      </c>
      <c r="B9" s="69" t="s">
        <v>88</v>
      </c>
      <c r="C9" s="38">
        <v>12</v>
      </c>
      <c r="D9" s="39">
        <v>5</v>
      </c>
      <c r="E9" s="40" t="s">
        <v>86</v>
      </c>
      <c r="F9" s="50"/>
      <c r="G9" s="50">
        <v>40</v>
      </c>
      <c r="H9" s="50">
        <v>50</v>
      </c>
      <c r="I9" s="50"/>
      <c r="J9" s="50">
        <v>600</v>
      </c>
      <c r="K9" s="70">
        <f>SUM(G9:J9)</f>
        <v>690</v>
      </c>
      <c r="L9" s="70">
        <f>K9-F9</f>
        <v>690</v>
      </c>
      <c r="M9" s="41"/>
      <c r="N9" s="71">
        <f>K9*C9</f>
        <v>8280</v>
      </c>
      <c r="O9" s="72">
        <f>N9/1000</f>
        <v>8.2799999999999994</v>
      </c>
      <c r="P9" s="42"/>
      <c r="Q9" s="42"/>
    </row>
    <row r="10" spans="1:17" x14ac:dyDescent="0.3">
      <c r="A10" s="39">
        <f>1+A9</f>
        <v>4</v>
      </c>
      <c r="B10" s="69" t="s">
        <v>89</v>
      </c>
      <c r="C10" s="38">
        <v>12</v>
      </c>
      <c r="D10" s="39">
        <v>5</v>
      </c>
      <c r="E10" s="40" t="s">
        <v>86</v>
      </c>
      <c r="F10" s="50"/>
      <c r="G10" s="50"/>
      <c r="H10" s="50"/>
      <c r="I10" s="50"/>
      <c r="J10" s="50">
        <v>100</v>
      </c>
      <c r="K10" s="70">
        <f>SUM(G10:J10)</f>
        <v>100</v>
      </c>
      <c r="L10" s="70">
        <f>K10-F10</f>
        <v>100</v>
      </c>
      <c r="M10" s="41"/>
      <c r="N10" s="71">
        <f>K10*C10</f>
        <v>1200</v>
      </c>
      <c r="O10" s="72">
        <f>N10/1000</f>
        <v>1.2</v>
      </c>
      <c r="P10" s="42"/>
      <c r="Q10" s="42"/>
    </row>
    <row r="11" spans="1:17" x14ac:dyDescent="0.3">
      <c r="A11" s="123" t="s">
        <v>8</v>
      </c>
      <c r="B11" s="123"/>
      <c r="C11" s="123"/>
      <c r="D11" s="123"/>
      <c r="E11" s="123"/>
      <c r="F11" s="45">
        <f t="shared" ref="F11:L11" si="0">SUM(F7:F10)</f>
        <v>13340</v>
      </c>
      <c r="G11" s="45">
        <f t="shared" si="0"/>
        <v>365</v>
      </c>
      <c r="H11" s="45">
        <f t="shared" si="0"/>
        <v>660</v>
      </c>
      <c r="I11" s="45">
        <f t="shared" si="0"/>
        <v>0</v>
      </c>
      <c r="J11" s="45">
        <f t="shared" si="0"/>
        <v>17646</v>
      </c>
      <c r="K11" s="45">
        <f t="shared" si="0"/>
        <v>18671</v>
      </c>
      <c r="L11" s="45">
        <f t="shared" si="0"/>
        <v>5331</v>
      </c>
      <c r="M11" s="45"/>
      <c r="N11" s="45">
        <f>SUM(N7:N10)</f>
        <v>360620</v>
      </c>
      <c r="O11" s="45">
        <f>SUM(O7:O10)</f>
        <v>360.62</v>
      </c>
      <c r="P11" s="42"/>
    </row>
    <row r="12" spans="1:17" x14ac:dyDescent="0.3">
      <c r="A12" s="48"/>
      <c r="B12" s="48"/>
      <c r="C12" s="48"/>
      <c r="D12" s="49"/>
      <c r="K12" s="42"/>
    </row>
    <row r="13" spans="1:17" x14ac:dyDescent="0.3">
      <c r="A13" s="115" t="s">
        <v>4</v>
      </c>
      <c r="B13" s="115"/>
      <c r="C13" s="115"/>
      <c r="D13" s="115"/>
      <c r="E13" s="46"/>
      <c r="F13" s="46"/>
      <c r="G13" s="46"/>
      <c r="H13" s="46"/>
      <c r="I13" s="46"/>
      <c r="J13" s="46"/>
      <c r="K13" s="46"/>
      <c r="L13" s="46"/>
    </row>
    <row r="14" spans="1:17" x14ac:dyDescent="0.3">
      <c r="A14" s="106" t="s">
        <v>6</v>
      </c>
      <c r="B14" s="106"/>
      <c r="C14" s="106"/>
      <c r="D14" s="106"/>
      <c r="E14" s="106"/>
      <c r="F14" s="106"/>
      <c r="G14" s="106"/>
      <c r="H14" s="106"/>
      <c r="I14" s="106"/>
      <c r="J14" s="106"/>
      <c r="K14" s="106"/>
      <c r="L14" s="106"/>
    </row>
    <row r="15" spans="1:17" x14ac:dyDescent="0.3">
      <c r="A15" s="106" t="s">
        <v>7</v>
      </c>
      <c r="B15" s="106"/>
      <c r="C15" s="106"/>
      <c r="D15" s="106"/>
      <c r="E15" s="106"/>
      <c r="F15" s="106"/>
      <c r="G15" s="106"/>
      <c r="H15" s="106"/>
      <c r="I15" s="106"/>
      <c r="J15" s="106"/>
      <c r="K15" s="106"/>
      <c r="L15" s="106"/>
    </row>
    <row r="16" spans="1:17" x14ac:dyDescent="0.3">
      <c r="A16" s="46"/>
      <c r="B16" s="46"/>
      <c r="C16" s="46"/>
      <c r="D16" s="46"/>
      <c r="E16" s="46"/>
      <c r="F16" s="46"/>
      <c r="G16" s="46"/>
      <c r="H16" s="46"/>
      <c r="I16" s="46"/>
      <c r="J16" s="46"/>
      <c r="K16" s="46"/>
      <c r="L16" s="46"/>
    </row>
    <row r="17" spans="1:12" x14ac:dyDescent="0.3">
      <c r="A17" s="43" t="s">
        <v>9</v>
      </c>
      <c r="B17" s="43"/>
      <c r="C17" s="43"/>
      <c r="D17" s="44" t="s">
        <v>5</v>
      </c>
      <c r="E17" s="47"/>
      <c r="F17" s="47"/>
      <c r="G17" s="47"/>
      <c r="H17" s="47"/>
      <c r="I17" s="47"/>
      <c r="J17" s="47"/>
      <c r="K17" s="47"/>
      <c r="L17" s="47"/>
    </row>
    <row r="18" spans="1:12" x14ac:dyDescent="0.3">
      <c r="A18" s="43" t="s">
        <v>90</v>
      </c>
      <c r="B18" s="75">
        <v>45547</v>
      </c>
      <c r="C18" s="44"/>
      <c r="D18" s="44" t="s">
        <v>3</v>
      </c>
      <c r="E18" s="47"/>
      <c r="F18" s="47"/>
      <c r="G18" s="47"/>
      <c r="H18" s="47"/>
      <c r="I18" s="47"/>
      <c r="J18" s="47"/>
      <c r="K18" s="47"/>
      <c r="L18" s="47"/>
    </row>
  </sheetData>
  <mergeCells count="12">
    <mergeCell ref="B1:C1"/>
    <mergeCell ref="A15:L15"/>
    <mergeCell ref="B3:D3"/>
    <mergeCell ref="B4:D4"/>
    <mergeCell ref="G5:K5"/>
    <mergeCell ref="A13:D13"/>
    <mergeCell ref="A14:L14"/>
    <mergeCell ref="D1:E1"/>
    <mergeCell ref="E3:M4"/>
    <mergeCell ref="A2:M2"/>
    <mergeCell ref="A11:E11"/>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H21" sqref="H21"/>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3">
        <f>Declaration!C10</f>
        <v>45547</v>
      </c>
    </row>
    <row r="2" spans="1:8" x14ac:dyDescent="0.3">
      <c r="A2" s="3" t="s">
        <v>11</v>
      </c>
      <c r="B2" s="80" t="str">
        <f>Declaration!C3</f>
        <v>NAMO TRADERS</v>
      </c>
      <c r="C2" s="80"/>
      <c r="D2" s="19"/>
      <c r="E2" s="12"/>
      <c r="F2" s="12"/>
      <c r="G2" s="7" t="s">
        <v>18</v>
      </c>
      <c r="H2" s="54">
        <f>Declaration!C12</f>
        <v>45547</v>
      </c>
    </row>
    <row r="3" spans="1:8" ht="24" x14ac:dyDescent="0.3">
      <c r="A3" s="20" t="s">
        <v>32</v>
      </c>
      <c r="B3" s="20" t="s">
        <v>40</v>
      </c>
      <c r="C3" s="20" t="s">
        <v>38</v>
      </c>
      <c r="D3" s="21" t="s">
        <v>33</v>
      </c>
      <c r="E3" s="22" t="s">
        <v>34</v>
      </c>
      <c r="F3" s="21" t="s">
        <v>35</v>
      </c>
      <c r="G3" s="22" t="s">
        <v>36</v>
      </c>
      <c r="H3" s="23" t="s">
        <v>37</v>
      </c>
    </row>
    <row r="4" spans="1:8" x14ac:dyDescent="0.25">
      <c r="A4" s="51">
        <v>1</v>
      </c>
      <c r="B4" s="66" t="s">
        <v>91</v>
      </c>
      <c r="C4" s="56">
        <v>1.5</v>
      </c>
      <c r="D4" s="67">
        <v>45547</v>
      </c>
      <c r="E4" s="68" t="s">
        <v>84</v>
      </c>
      <c r="F4" s="68" t="s">
        <v>92</v>
      </c>
      <c r="G4" s="76" t="s">
        <v>82</v>
      </c>
      <c r="H4" s="52"/>
    </row>
    <row r="5" spans="1:8" x14ac:dyDescent="0.3">
      <c r="B5" s="55" t="s">
        <v>66</v>
      </c>
      <c r="C5" s="57">
        <f>SUM(C4:C4)</f>
        <v>1.5</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1"/>
  <sheetViews>
    <sheetView tabSelected="1" zoomScale="96" zoomScaleNormal="96" workbookViewId="0">
      <selection activeCell="F9" sqref="F9"/>
    </sheetView>
  </sheetViews>
  <sheetFormatPr defaultColWidth="10" defaultRowHeight="14.4" x14ac:dyDescent="0.3"/>
  <cols>
    <col min="1" max="1" width="5.88671875" bestFit="1" customWidth="1"/>
    <col min="2" max="2" width="37.44140625" customWidth="1"/>
    <col min="3" max="3" width="15.5546875" bestFit="1" customWidth="1"/>
    <col min="4" max="4" width="17.21875" bestFit="1" customWidth="1"/>
    <col min="5" max="5" width="8.33203125" bestFit="1" customWidth="1"/>
    <col min="6" max="6" width="13.6640625" bestFit="1" customWidth="1"/>
    <col min="7" max="7" width="9.77734375" customWidth="1"/>
    <col min="8" max="8" width="9.33203125" bestFit="1" customWidth="1"/>
    <col min="9" max="9" width="8.33203125" bestFit="1" customWidth="1"/>
  </cols>
  <sheetData>
    <row r="2" spans="1:10" x14ac:dyDescent="0.3">
      <c r="B2" s="64">
        <f>Declaration!C10</f>
        <v>45547</v>
      </c>
      <c r="C2" s="59" t="str">
        <f>Declaration!C3</f>
        <v>NAMO TRADERS</v>
      </c>
    </row>
    <row r="3" spans="1:10" x14ac:dyDescent="0.3">
      <c r="A3" s="60" t="s">
        <v>39</v>
      </c>
      <c r="B3" s="65" t="s">
        <v>70</v>
      </c>
      <c r="C3" s="61" t="s">
        <v>50</v>
      </c>
      <c r="D3" s="60" t="s">
        <v>41</v>
      </c>
      <c r="E3" s="74" t="s">
        <v>74</v>
      </c>
      <c r="F3" s="74" t="s">
        <v>75</v>
      </c>
      <c r="G3" s="74" t="s">
        <v>76</v>
      </c>
      <c r="H3" s="74" t="s">
        <v>77</v>
      </c>
      <c r="I3" s="60" t="s">
        <v>78</v>
      </c>
    </row>
    <row r="4" spans="1:10" x14ac:dyDescent="0.3">
      <c r="A4" s="99">
        <v>1</v>
      </c>
      <c r="B4" s="25" t="s">
        <v>93</v>
      </c>
      <c r="C4" s="101">
        <f>32.4+32.3+34.2+34.4+33.6+13.8+36.2+45.5+35.3+33.8+7+11.8</f>
        <v>350.3</v>
      </c>
      <c r="D4" s="99">
        <v>12</v>
      </c>
      <c r="E4" s="103">
        <v>10</v>
      </c>
      <c r="F4" s="103">
        <f>C4*E4</f>
        <v>3503</v>
      </c>
      <c r="G4" s="103">
        <v>0</v>
      </c>
      <c r="H4" s="97">
        <f>F4-G4</f>
        <v>3503</v>
      </c>
      <c r="I4" s="99"/>
    </row>
    <row r="5" spans="1:10" x14ac:dyDescent="0.3">
      <c r="A5" s="100"/>
      <c r="B5" s="25" t="s">
        <v>94</v>
      </c>
      <c r="C5" s="102"/>
      <c r="D5" s="100"/>
      <c r="E5" s="104"/>
      <c r="F5" s="104"/>
      <c r="G5" s="104"/>
      <c r="H5" s="98"/>
      <c r="I5" s="100"/>
    </row>
    <row r="6" spans="1:10" x14ac:dyDescent="0.3">
      <c r="A6" s="11"/>
      <c r="B6" s="11" t="s">
        <v>42</v>
      </c>
      <c r="C6" s="58">
        <f>SUM(C4:C5)</f>
        <v>350.3</v>
      </c>
      <c r="D6" s="58">
        <f>SUM(D4:D5)</f>
        <v>12</v>
      </c>
      <c r="E6" s="58"/>
      <c r="F6" s="58">
        <f>SUM(F4:F5)</f>
        <v>3503</v>
      </c>
      <c r="G6" s="58">
        <f>SUM(G4:G5)</f>
        <v>0</v>
      </c>
      <c r="H6" s="58">
        <f>SUM(H4:H5)</f>
        <v>3503</v>
      </c>
      <c r="I6" s="58"/>
    </row>
    <row r="8" spans="1:10" ht="39" customHeight="1" x14ac:dyDescent="0.3">
      <c r="B8" t="s">
        <v>51</v>
      </c>
      <c r="J8" s="24"/>
    </row>
    <row r="9" spans="1:10" ht="39" customHeight="1" x14ac:dyDescent="0.3"/>
    <row r="10" spans="1:10" ht="39" customHeight="1" x14ac:dyDescent="0.3"/>
    <row r="11" spans="1:10" x14ac:dyDescent="0.3">
      <c r="B11" t="s">
        <v>30</v>
      </c>
    </row>
  </sheetData>
  <mergeCells count="8">
    <mergeCell ref="H4:H5"/>
    <mergeCell ref="I4:I5"/>
    <mergeCell ref="A4:A5"/>
    <mergeCell ref="C4:C5"/>
    <mergeCell ref="D4:D5"/>
    <mergeCell ref="E4:E5"/>
    <mergeCell ref="F4:F5"/>
    <mergeCell ref="G4:G5"/>
  </mergeCells>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2024-09-12T13:34:26Z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