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302095BF-B3DD-46F2-9DAF-A49D285F469F}"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Scrap stock detail" sheetId="4" r:id="rId3"/>
    <sheet name="Mandays" sheetId="3" r:id="rId4"/>
  </sheets>
  <definedNames>
    <definedName name="_xlnm._FilterDatabase" localSheetId="0" hidden="1">Declaration!$B$2:$E$29</definedName>
    <definedName name="_xlnm._FilterDatabase" localSheetId="1" hidden="1">'Distributor Claim Sheet'!$A$2:$O$13</definedName>
    <definedName name="_xlnm._FilterDatabase" localSheetId="2" hidden="1">'Scrap stock detail'!$A$3:$H$5</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Sheet'!$A$1:$P$20</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 l="1"/>
  <c r="A10" i="2" s="1"/>
  <c r="A11" i="2" s="1"/>
  <c r="A12" i="2" s="1"/>
  <c r="A8" i="2"/>
  <c r="K12" i="2"/>
  <c r="K11" i="2"/>
  <c r="L11" i="2" s="1"/>
  <c r="K10" i="2"/>
  <c r="L10" i="2" s="1"/>
  <c r="K9" i="2"/>
  <c r="L9" i="2" s="1"/>
  <c r="G5" i="4"/>
  <c r="F4" i="4"/>
  <c r="H4" i="4" s="1"/>
  <c r="N12" i="2" l="1"/>
  <c r="O12" i="2" s="1"/>
  <c r="L12" i="2"/>
  <c r="N11" i="2"/>
  <c r="O11" i="2" s="1"/>
  <c r="N9" i="2"/>
  <c r="O9" i="2" s="1"/>
  <c r="N10" i="2"/>
  <c r="O10" i="2" s="1"/>
  <c r="H5" i="4"/>
  <c r="F5" i="4"/>
  <c r="D5" i="4"/>
  <c r="D23" i="1" s="1"/>
  <c r="C5" i="4"/>
  <c r="J13" i="2"/>
  <c r="I13" i="2"/>
  <c r="H13" i="2"/>
  <c r="G13" i="2"/>
  <c r="F13" i="2"/>
  <c r="H1" i="3" l="1"/>
  <c r="H2" i="3"/>
  <c r="B2" i="3"/>
  <c r="C2" i="4"/>
  <c r="B2" i="4"/>
  <c r="C5" i="3"/>
  <c r="B30" i="1"/>
  <c r="C30" i="1"/>
  <c r="D30" i="1"/>
  <c r="B5" i="2"/>
  <c r="B3" i="2"/>
  <c r="K8" i="2"/>
  <c r="N8" i="2" s="1"/>
  <c r="O8" i="2" s="1"/>
  <c r="C19" i="1"/>
  <c r="C17" i="1"/>
  <c r="L8" i="2" l="1"/>
  <c r="C18" i="1" l="1"/>
  <c r="K7" i="2"/>
  <c r="C20" i="1"/>
  <c r="L7" i="2" l="1"/>
  <c r="L13" i="2" s="1"/>
  <c r="K13" i="2"/>
  <c r="C21" i="1"/>
  <c r="N7" i="2"/>
  <c r="N13" i="2" s="1"/>
  <c r="O7" i="2" l="1"/>
  <c r="O13" i="2" s="1"/>
</calcChain>
</file>

<file path=xl/sharedStrings.xml><?xml version="1.0" encoding="utf-8"?>
<sst xmlns="http://schemas.openxmlformats.org/spreadsheetml/2006/main" count="110" uniqueCount="97">
  <si>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</si>
  <si>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</si>
  <si>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</si>
  <si>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</si>
  <si>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</si>
  <si>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</si>
  <si>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</si>
  <si>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</si>
  <si>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</si>
  <si>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</si>
  <si>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</si>
  <si>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</si>
  <si>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</si>
  <si>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</si>
  <si>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</si>
  <si>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</si>
  <si>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</si>
  <si>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</si>
  <si>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</si>
  <si>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</si>
  <si>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</si>
  <si>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</si>
  <si>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</si>
  <si>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</si>
  <si>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</si>
  <si>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</si>
  <si>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</si>
  <si>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</si>
  <si>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</si>
  <si>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</si>
  <si>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</si>
  <si>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</si>
  <si>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</si>
  <si>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</si>
  <si>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</si>
  <si>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</si>
  <si>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</si>
  <si>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</si>
  <si>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</si>
  <si>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</si>
  <si>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</si>
  <si>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</si>
  <si>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</si>
  <si>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</si>
  <si>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</si>
  <si>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</si>
  <si>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</si>
  <si>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</si>
  <si>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</si>
  <si>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</si>
  <si>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</si>
  <si>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</si>
  <si>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</si>
  <si>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</si>
  <si>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</si>
  <si>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</si>
  <si>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</si>
  <si>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</si>
  <si>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</si>
  <si>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</si>
  <si>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</si>
  <si>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</si>
  <si>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</si>
  <si>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</si>
  <si>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</si>
  <si>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</si>
  <si>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</si>
  <si>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</si>
  <si>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</si>
  <si>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</si>
  <si>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</si>
  <si>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</si>
  <si>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</si>
  <si>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</si>
  <si>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</si>
  <si>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</si>
  <si>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</si>
  <si>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</si>
  <si>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</si>
  <si>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borash</t>
  </si>
  <si>
    <t>05:00PM</t>
  </si>
  <si>
    <t>Pcs</t>
  </si>
  <si>
    <t>Date:-</t>
  </si>
  <si>
    <t>BORASH</t>
  </si>
  <si>
    <t>07:00PM</t>
  </si>
  <si>
    <t>kapisthal Trading Co.</t>
  </si>
  <si>
    <t>near gulati ice cream franswala road verma colony kaithal haryana 136027</t>
  </si>
  <si>
    <t xml:space="preserve">Yaspal </t>
  </si>
  <si>
    <t>n/a</t>
  </si>
  <si>
    <t>wow puff</t>
  </si>
  <si>
    <t>mintoz</t>
  </si>
  <si>
    <t>noodles</t>
  </si>
  <si>
    <t>pipe</t>
  </si>
  <si>
    <t>party toy</t>
  </si>
  <si>
    <t>yaspal</t>
  </si>
  <si>
    <t>wow puff, mintoz,party toy,moon chips,pipe,noodles</t>
  </si>
  <si>
    <t>moon chips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</si>
</sst>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171" fontId="13" fillId="0" borderId="1" xfId="0" applyNumberFormat="1" applyFont="1" applyBorder="1" applyAlignment="1">
      <alignment horizont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xf numFmtId="0" fontId="17" fillId="0" borderId="1" xfId="5" applyFont="1" applyBorder="1" applyAlignment="1" applyProtection="1">
      <alignment vertical="center" wrapText="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A4" zoomScaleNormal="100" workbookViewId="0">
      <selection activeCell="H18" sqref="G18:H22"/>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6" width="10.44140625" style="1"/>
    <col min="7" max="7" width="11" style="1" bestFit="1" customWidth="1"/>
    <col min="8" max="16384" width="10.44140625" style="1"/>
  </cols>
  <sheetData>
    <row r="1" spans="1:4" x14ac:dyDescent="0.3">
      <c r="A1" s="1" t="s">
        <v>65</v>
      </c>
    </row>
    <row r="2" spans="1:4" s="2" customFormat="1" ht="15.6" x14ac:dyDescent="0.3">
      <c r="B2" s="97" t="s">
        <v>10</v>
      </c>
      <c r="C2" s="97"/>
      <c r="D2" s="97"/>
    </row>
    <row r="3" spans="1:4" x14ac:dyDescent="0.3">
      <c r="B3" s="3" t="s">
        <v>11</v>
      </c>
      <c r="C3" s="98" t="s">
        <v>85</v>
      </c>
      <c r="D3" s="98"/>
    </row>
    <row r="4" spans="1:4" x14ac:dyDescent="0.3">
      <c r="B4" s="4" t="s">
        <v>12</v>
      </c>
      <c r="C4" s="98" t="s">
        <v>86</v>
      </c>
      <c r="D4" s="98"/>
    </row>
    <row r="5" spans="1:4" x14ac:dyDescent="0.3">
      <c r="B5" s="5" t="s">
        <v>13</v>
      </c>
      <c r="C5" s="99" t="s">
        <v>79</v>
      </c>
      <c r="D5" s="83"/>
    </row>
    <row r="6" spans="1:4" x14ac:dyDescent="0.3">
      <c r="B6" s="6" t="s">
        <v>14</v>
      </c>
      <c r="C6" s="99" t="s">
        <v>87</v>
      </c>
      <c r="D6" s="83"/>
    </row>
    <row r="7" spans="1:4" x14ac:dyDescent="0.3">
      <c r="B7" s="6" t="s">
        <v>15</v>
      </c>
      <c r="C7" s="83">
        <v>9034538455</v>
      </c>
      <c r="D7" s="83"/>
    </row>
    <row r="8" spans="1:4" x14ac:dyDescent="0.3">
      <c r="B8" s="6" t="s">
        <v>46</v>
      </c>
      <c r="C8" s="90" t="s">
        <v>88</v>
      </c>
      <c r="D8" s="91"/>
    </row>
    <row r="9" spans="1:4" x14ac:dyDescent="0.3">
      <c r="B9" s="6" t="s">
        <v>27</v>
      </c>
      <c r="C9" s="90" t="s">
        <v>88</v>
      </c>
      <c r="D9" s="91"/>
    </row>
    <row r="10" spans="1:4" x14ac:dyDescent="0.3">
      <c r="B10" s="7" t="s">
        <v>16</v>
      </c>
      <c r="C10" s="88">
        <v>45584</v>
      </c>
      <c r="D10" s="88"/>
    </row>
    <row r="11" spans="1:4" x14ac:dyDescent="0.3">
      <c r="B11" s="7" t="s">
        <v>17</v>
      </c>
      <c r="C11" s="87" t="s">
        <v>80</v>
      </c>
      <c r="D11" s="88"/>
    </row>
    <row r="12" spans="1:4" x14ac:dyDescent="0.3">
      <c r="B12" s="7" t="s">
        <v>18</v>
      </c>
      <c r="C12" s="87">
        <v>45584</v>
      </c>
      <c r="D12" s="88"/>
    </row>
    <row r="13" spans="1:4" x14ac:dyDescent="0.3">
      <c r="B13" s="7" t="s">
        <v>19</v>
      </c>
      <c r="C13" s="87" t="s">
        <v>84</v>
      </c>
      <c r="D13" s="88"/>
    </row>
    <row r="14" spans="1:4" x14ac:dyDescent="0.3">
      <c r="B14" s="84" t="s">
        <v>20</v>
      </c>
      <c r="C14" s="84"/>
      <c r="D14" s="84"/>
    </row>
    <row r="15" spans="1:4" x14ac:dyDescent="0.3">
      <c r="B15" s="84"/>
      <c r="C15" s="84"/>
      <c r="D15" s="84"/>
    </row>
    <row r="16" spans="1:4" x14ac:dyDescent="0.3">
      <c r="B16" s="8"/>
      <c r="C16" s="95" t="s">
        <v>21</v>
      </c>
      <c r="D16" s="96"/>
    </row>
    <row r="17" spans="2:4" x14ac:dyDescent="0.3">
      <c r="B17" s="9" t="s">
        <v>22</v>
      </c>
      <c r="C17" s="85">
        <f>'Distributor Claim Sheet'!G13</f>
        <v>0</v>
      </c>
      <c r="D17" s="86"/>
    </row>
    <row r="18" spans="2:4" x14ac:dyDescent="0.3">
      <c r="B18" s="9" t="s">
        <v>53</v>
      </c>
      <c r="C18" s="80">
        <f>'Distributor Claim Sheet'!H13</f>
        <v>0</v>
      </c>
      <c r="D18" s="81"/>
    </row>
    <row r="19" spans="2:4" x14ac:dyDescent="0.3">
      <c r="B19" s="9" t="s">
        <v>61</v>
      </c>
      <c r="C19" s="80">
        <f>'Distributor Claim Sheet'!I13</f>
        <v>0</v>
      </c>
      <c r="D19" s="81"/>
    </row>
    <row r="20" spans="2:4" x14ac:dyDescent="0.3">
      <c r="B20" s="9" t="s">
        <v>62</v>
      </c>
      <c r="C20" s="80">
        <f>'Distributor Claim Sheet'!J13</f>
        <v>381</v>
      </c>
      <c r="D20" s="81"/>
    </row>
    <row r="21" spans="2:4" x14ac:dyDescent="0.3">
      <c r="B21" s="10" t="s">
        <v>64</v>
      </c>
      <c r="C21" s="92">
        <f>SUM(C17:C20)</f>
        <v>381</v>
      </c>
      <c r="D21" s="93"/>
    </row>
    <row r="22" spans="2:4" x14ac:dyDescent="0.3">
      <c r="B22" s="94" t="s">
        <v>23</v>
      </c>
      <c r="C22" s="94"/>
      <c r="D22" s="94"/>
    </row>
    <row r="23" spans="2:4" x14ac:dyDescent="0.3">
      <c r="B23" s="89" t="s">
        <v>60</v>
      </c>
      <c r="C23" s="89"/>
      <c r="D23" s="74">
        <f>'Scrap stock detail'!D5</f>
        <v>1</v>
      </c>
    </row>
    <row r="24" spans="2:4" s="2" customFormat="1" x14ac:dyDescent="0.3">
      <c r="B24" s="82" t="s">
        <v>29</v>
      </c>
      <c r="C24" s="82"/>
      <c r="D24" s="82"/>
    </row>
    <row r="25" spans="2:4" s="2" customFormat="1" x14ac:dyDescent="0.3">
      <c r="B25" s="82"/>
      <c r="C25" s="82"/>
      <c r="D25" s="82"/>
    </row>
    <row r="26" spans="2:4" s="2" customFormat="1" x14ac:dyDescent="0.3">
      <c r="B26" s="82"/>
      <c r="C26" s="82"/>
      <c r="D26" s="82"/>
    </row>
    <row r="27" spans="2:4" s="2" customFormat="1" x14ac:dyDescent="0.3">
      <c r="B27" s="82"/>
      <c r="C27" s="82"/>
      <c r="D27" s="82"/>
    </row>
    <row r="28" spans="2:4" x14ac:dyDescent="0.3">
      <c r="B28" s="82"/>
      <c r="C28" s="82"/>
      <c r="D28" s="82"/>
    </row>
    <row r="29" spans="2:4" s="2" customFormat="1" x14ac:dyDescent="0.3">
      <c r="B29" s="13" t="s">
        <v>73</v>
      </c>
      <c r="C29" s="13" t="s">
        <v>72</v>
      </c>
      <c r="D29" s="13" t="s">
        <v>71</v>
      </c>
    </row>
    <row r="30" spans="2:4" s="2" customFormat="1" x14ac:dyDescent="0.3">
      <c r="B30" s="14" t="str">
        <f>C3</f>
        <v>kapisthal Trading Co.</v>
      </c>
      <c r="C30" s="14" t="str">
        <f>C8</f>
        <v>n/a</v>
      </c>
      <c r="D30" s="14" t="str">
        <f>C5</f>
        <v>borash</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0"/>
  <sheetViews>
    <sheetView showGridLines="0" topLeftCell="A3" zoomScaleNormal="100" workbookViewId="0">
      <selection activeCell="C10" sqref="C10"/>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100"/>
      <c r="C1" s="100"/>
      <c r="D1" s="100"/>
      <c r="E1" s="100"/>
    </row>
    <row r="2" spans="1:17" x14ac:dyDescent="0.3">
      <c r="A2" s="115" t="s">
        <v>47</v>
      </c>
      <c r="B2" s="116"/>
      <c r="C2" s="116"/>
      <c r="D2" s="116"/>
      <c r="E2" s="116"/>
      <c r="F2" s="116"/>
      <c r="G2" s="116"/>
      <c r="H2" s="116"/>
      <c r="I2" s="116"/>
      <c r="J2" s="116"/>
      <c r="K2" s="116"/>
      <c r="L2" s="116"/>
      <c r="M2" s="117"/>
    </row>
    <row r="3" spans="1:17" x14ac:dyDescent="0.3">
      <c r="A3" s="64" t="s">
        <v>67</v>
      </c>
      <c r="B3" s="102" t="str">
        <f>Declaration!C3</f>
        <v>kapisthal Trading Co.</v>
      </c>
      <c r="C3" s="103"/>
      <c r="D3" s="104"/>
      <c r="E3" s="111"/>
      <c r="F3" s="111"/>
      <c r="G3" s="111"/>
      <c r="H3" s="111"/>
      <c r="I3" s="111"/>
      <c r="J3" s="111"/>
      <c r="K3" s="111"/>
      <c r="L3" s="111"/>
      <c r="M3" s="112"/>
    </row>
    <row r="4" spans="1:17" x14ac:dyDescent="0.3">
      <c r="A4" s="65" t="s">
        <v>68</v>
      </c>
      <c r="B4" s="105"/>
      <c r="C4" s="106"/>
      <c r="D4" s="107"/>
      <c r="E4" s="113"/>
      <c r="F4" s="113"/>
      <c r="G4" s="113"/>
      <c r="H4" s="113"/>
      <c r="I4" s="113"/>
      <c r="J4" s="113"/>
      <c r="K4" s="113"/>
      <c r="L4" s="113"/>
      <c r="M4" s="114"/>
    </row>
    <row r="5" spans="1:17" ht="27" customHeight="1" x14ac:dyDescent="0.3">
      <c r="A5" s="65" t="s">
        <v>69</v>
      </c>
      <c r="B5" s="119" t="str">
        <f>Declaration!C4</f>
        <v>near gulati ice cream franswala road verma colony kaithal haryana 136027</v>
      </c>
      <c r="C5" s="120"/>
      <c r="D5" s="120"/>
      <c r="E5" s="121"/>
      <c r="F5" s="28" t="s">
        <v>54</v>
      </c>
      <c r="G5" s="108" t="s">
        <v>55</v>
      </c>
      <c r="H5" s="109"/>
      <c r="I5" s="109"/>
      <c r="J5" s="109"/>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0" t="s">
        <v>89</v>
      </c>
      <c r="C7" s="39">
        <v>20</v>
      </c>
      <c r="D7" s="40">
        <v>5</v>
      </c>
      <c r="E7" s="41" t="s">
        <v>81</v>
      </c>
      <c r="F7" s="52"/>
      <c r="G7" s="52"/>
      <c r="H7" s="52"/>
      <c r="I7" s="52"/>
      <c r="J7" s="52">
        <v>96</v>
      </c>
      <c r="K7" s="71">
        <f>SUM(G7:J7)</f>
        <v>96</v>
      </c>
      <c r="L7" s="71">
        <f>K7-F7</f>
        <v>96</v>
      </c>
      <c r="M7" s="42"/>
      <c r="N7" s="72">
        <f>K7*C7</f>
        <v>1920</v>
      </c>
      <c r="O7" s="73">
        <f>N7/1000</f>
        <v>1.92</v>
      </c>
      <c r="P7" s="43"/>
      <c r="Q7" s="43"/>
    </row>
    <row r="8" spans="1:17" x14ac:dyDescent="0.3">
      <c r="A8" s="38">
        <f>A7+1</f>
        <v>2</v>
      </c>
      <c r="B8" s="70" t="s">
        <v>90</v>
      </c>
      <c r="C8" s="39">
        <v>22</v>
      </c>
      <c r="D8" s="44">
        <v>5</v>
      </c>
      <c r="E8" s="41" t="s">
        <v>81</v>
      </c>
      <c r="F8" s="52"/>
      <c r="G8" s="52"/>
      <c r="H8" s="52"/>
      <c r="I8" s="52"/>
      <c r="J8" s="52">
        <v>66</v>
      </c>
      <c r="K8" s="71">
        <f>SUM(G8:J8)</f>
        <v>66</v>
      </c>
      <c r="L8" s="71">
        <f>K8-F8</f>
        <v>66</v>
      </c>
      <c r="M8" s="42"/>
      <c r="N8" s="72">
        <f>K8*C8</f>
        <v>1452</v>
      </c>
      <c r="O8" s="73">
        <f>N8/1000</f>
        <v>1.452</v>
      </c>
      <c r="P8" s="43"/>
      <c r="Q8" s="43"/>
    </row>
    <row r="9" spans="1:17" x14ac:dyDescent="0.3">
      <c r="A9" s="38">
        <f t="shared" ref="A9:A12" si="0">A8+1</f>
        <v>3</v>
      </c>
      <c r="B9" s="70" t="s">
        <v>96</v>
      </c>
      <c r="C9" s="39">
        <v>21</v>
      </c>
      <c r="D9" s="44">
        <v>5</v>
      </c>
      <c r="E9" s="41" t="s">
        <v>81</v>
      </c>
      <c r="F9" s="52"/>
      <c r="G9" s="52"/>
      <c r="H9" s="52"/>
      <c r="I9" s="52"/>
      <c r="J9" s="52">
        <v>52</v>
      </c>
      <c r="K9" s="71">
        <f t="shared" ref="K9:K12" si="1">SUM(G9:J9)</f>
        <v>52</v>
      </c>
      <c r="L9" s="71">
        <f t="shared" ref="L9:L12" si="2">K9-F9</f>
        <v>52</v>
      </c>
      <c r="M9" s="42"/>
      <c r="N9" s="72">
        <f t="shared" ref="N9:N12" si="3">K9*C9</f>
        <v>1092</v>
      </c>
      <c r="O9" s="73">
        <f t="shared" ref="O9:O12" si="4">N9/1000</f>
        <v>1.0920000000000001</v>
      </c>
      <c r="P9" s="43"/>
      <c r="Q9" s="43"/>
    </row>
    <row r="10" spans="1:17" x14ac:dyDescent="0.3">
      <c r="A10" s="38">
        <f t="shared" si="0"/>
        <v>4</v>
      </c>
      <c r="B10" s="70" t="s">
        <v>91</v>
      </c>
      <c r="C10" s="39">
        <v>20</v>
      </c>
      <c r="D10" s="44">
        <v>5</v>
      </c>
      <c r="E10" s="41" t="s">
        <v>81</v>
      </c>
      <c r="F10" s="52"/>
      <c r="G10" s="52"/>
      <c r="H10" s="52"/>
      <c r="I10" s="52"/>
      <c r="J10" s="52">
        <v>113</v>
      </c>
      <c r="K10" s="71">
        <f t="shared" si="1"/>
        <v>113</v>
      </c>
      <c r="L10" s="71">
        <f t="shared" si="2"/>
        <v>113</v>
      </c>
      <c r="M10" s="42"/>
      <c r="N10" s="72">
        <f t="shared" si="3"/>
        <v>2260</v>
      </c>
      <c r="O10" s="73">
        <f t="shared" si="4"/>
        <v>2.2599999999999998</v>
      </c>
      <c r="P10" s="43"/>
      <c r="Q10" s="43"/>
    </row>
    <row r="11" spans="1:17" x14ac:dyDescent="0.3">
      <c r="A11" s="38">
        <f t="shared" si="0"/>
        <v>5</v>
      </c>
      <c r="B11" s="70" t="s">
        <v>92</v>
      </c>
      <c r="C11" s="39">
        <v>21</v>
      </c>
      <c r="D11" s="44">
        <v>5</v>
      </c>
      <c r="E11" s="41" t="s">
        <v>81</v>
      </c>
      <c r="F11" s="52"/>
      <c r="G11" s="52"/>
      <c r="H11" s="52"/>
      <c r="I11" s="52"/>
      <c r="J11" s="52">
        <v>45</v>
      </c>
      <c r="K11" s="71">
        <f t="shared" si="1"/>
        <v>45</v>
      </c>
      <c r="L11" s="71">
        <f t="shared" si="2"/>
        <v>45</v>
      </c>
      <c r="M11" s="42"/>
      <c r="N11" s="72">
        <f t="shared" si="3"/>
        <v>945</v>
      </c>
      <c r="O11" s="73">
        <f t="shared" si="4"/>
        <v>0.94499999999999995</v>
      </c>
      <c r="P11" s="43"/>
      <c r="Q11" s="43"/>
    </row>
    <row r="12" spans="1:17" x14ac:dyDescent="0.3">
      <c r="A12" s="38">
        <f t="shared" si="0"/>
        <v>6</v>
      </c>
      <c r="B12" s="70" t="s">
        <v>93</v>
      </c>
      <c r="C12" s="39">
        <v>12</v>
      </c>
      <c r="D12" s="44">
        <v>5</v>
      </c>
      <c r="E12" s="41" t="s">
        <v>81</v>
      </c>
      <c r="F12" s="52"/>
      <c r="G12" s="52"/>
      <c r="H12" s="52"/>
      <c r="I12" s="52"/>
      <c r="J12" s="52">
        <v>9</v>
      </c>
      <c r="K12" s="71">
        <f t="shared" si="1"/>
        <v>9</v>
      </c>
      <c r="L12" s="71">
        <f t="shared" si="2"/>
        <v>9</v>
      </c>
      <c r="M12" s="42"/>
      <c r="N12" s="72">
        <f t="shared" si="3"/>
        <v>108</v>
      </c>
      <c r="O12" s="73">
        <f t="shared" si="4"/>
        <v>0.108</v>
      </c>
      <c r="P12" s="43"/>
      <c r="Q12" s="43"/>
    </row>
    <row r="13" spans="1:17" x14ac:dyDescent="0.3">
      <c r="A13" s="118" t="s">
        <v>8</v>
      </c>
      <c r="B13" s="118"/>
      <c r="C13" s="118"/>
      <c r="D13" s="118"/>
      <c r="E13" s="118"/>
      <c r="F13" s="47">
        <f>SUM(F7:F12)</f>
        <v>0</v>
      </c>
      <c r="G13" s="47">
        <f>SUM(G7:G12)</f>
        <v>0</v>
      </c>
      <c r="H13" s="47">
        <f>SUM(H7:H12)</f>
        <v>0</v>
      </c>
      <c r="I13" s="47">
        <f>SUM(I7:I12)</f>
        <v>0</v>
      </c>
      <c r="J13" s="47">
        <f>SUM(J7:J12)</f>
        <v>381</v>
      </c>
      <c r="K13" s="47">
        <f>SUM(K7:K12)</f>
        <v>381</v>
      </c>
      <c r="L13" s="47">
        <f>SUM(L7:L12)</f>
        <v>381</v>
      </c>
      <c r="M13" s="47"/>
      <c r="N13" s="47">
        <f>SUM(N7:N12)</f>
        <v>7777</v>
      </c>
      <c r="O13" s="47">
        <f>SUM(O7:O12)</f>
        <v>7.7770000000000001</v>
      </c>
      <c r="P13" s="43"/>
      <c r="Q13" s="43"/>
    </row>
    <row r="14" spans="1:17" x14ac:dyDescent="0.3">
      <c r="A14" s="50"/>
      <c r="B14" s="50"/>
      <c r="C14" s="50"/>
      <c r="D14" s="51"/>
      <c r="K14" s="43"/>
      <c r="Q14" s="43"/>
    </row>
    <row r="15" spans="1:17" x14ac:dyDescent="0.3">
      <c r="A15" s="110" t="s">
        <v>4</v>
      </c>
      <c r="B15" s="110"/>
      <c r="C15" s="110"/>
      <c r="D15" s="110"/>
      <c r="E15" s="48"/>
      <c r="F15" s="48"/>
      <c r="G15" s="48"/>
      <c r="H15" s="48"/>
      <c r="I15" s="48"/>
      <c r="J15" s="48"/>
      <c r="K15" s="48"/>
      <c r="L15" s="48"/>
      <c r="Q15" s="43"/>
    </row>
    <row r="16" spans="1:17" x14ac:dyDescent="0.3">
      <c r="A16" s="101" t="s">
        <v>6</v>
      </c>
      <c r="B16" s="101"/>
      <c r="C16" s="101"/>
      <c r="D16" s="101"/>
      <c r="E16" s="101"/>
      <c r="F16" s="101"/>
      <c r="G16" s="101"/>
      <c r="H16" s="101"/>
      <c r="I16" s="101"/>
      <c r="J16" s="101"/>
      <c r="K16" s="101"/>
      <c r="L16" s="101"/>
      <c r="Q16" s="43"/>
    </row>
    <row r="17" spans="1:12" x14ac:dyDescent="0.3">
      <c r="A17" s="101" t="s">
        <v>7</v>
      </c>
      <c r="B17" s="101"/>
      <c r="C17" s="101"/>
      <c r="D17" s="101"/>
      <c r="E17" s="101"/>
      <c r="F17" s="101"/>
      <c r="G17" s="101"/>
      <c r="H17" s="101"/>
      <c r="I17" s="101"/>
      <c r="J17" s="101"/>
      <c r="K17" s="101"/>
      <c r="L17" s="101"/>
    </row>
    <row r="18" spans="1:12" x14ac:dyDescent="0.3">
      <c r="A18" s="48"/>
      <c r="B18" s="48"/>
      <c r="C18" s="48"/>
      <c r="D18" s="48"/>
      <c r="E18" s="48"/>
      <c r="F18" s="48"/>
      <c r="G18" s="48"/>
      <c r="H18" s="48"/>
      <c r="I18" s="48"/>
      <c r="J18" s="48"/>
      <c r="K18" s="48"/>
      <c r="L18" s="48"/>
    </row>
    <row r="19" spans="1:12" x14ac:dyDescent="0.3">
      <c r="A19" s="45" t="s">
        <v>9</v>
      </c>
      <c r="B19" s="45"/>
      <c r="C19" s="45"/>
      <c r="D19" s="46" t="s">
        <v>5</v>
      </c>
      <c r="E19" s="49"/>
      <c r="F19" s="49"/>
      <c r="G19" s="49"/>
      <c r="H19" s="49"/>
      <c r="I19" s="49"/>
      <c r="J19" s="49"/>
      <c r="K19" s="49"/>
      <c r="L19" s="49"/>
    </row>
    <row r="20" spans="1:12" x14ac:dyDescent="0.3">
      <c r="A20" s="45" t="s">
        <v>82</v>
      </c>
      <c r="B20" s="78">
        <v>45584</v>
      </c>
      <c r="C20" s="46"/>
      <c r="D20" s="46" t="s">
        <v>3</v>
      </c>
      <c r="E20" s="49"/>
      <c r="F20" s="49"/>
      <c r="G20" s="49"/>
      <c r="H20" s="49"/>
      <c r="I20" s="49"/>
      <c r="J20" s="49"/>
      <c r="K20" s="49"/>
      <c r="L20" s="49"/>
    </row>
  </sheetData>
  <mergeCells count="12">
    <mergeCell ref="B1:C1"/>
    <mergeCell ref="A17:L17"/>
    <mergeCell ref="B3:D3"/>
    <mergeCell ref="B4:D4"/>
    <mergeCell ref="G5:K5"/>
    <mergeCell ref="A15:D15"/>
    <mergeCell ref="A16:L16"/>
    <mergeCell ref="D1:E1"/>
    <mergeCell ref="E3:M4"/>
    <mergeCell ref="A2:M2"/>
    <mergeCell ref="A13:E13"/>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D4" sqref="D4"/>
    </sheetView>
  </sheetViews>
  <sheetFormatPr defaultColWidth="10" defaultRowHeight="14.4" x14ac:dyDescent="0.3"/>
  <cols>
    <col min="1" max="1" width="5.88671875" bestFit="1" customWidth="1"/>
    <col min="2" max="2" width="45" customWidth="1"/>
    <col min="3" max="3" width="21.109375" bestFit="1" customWidth="1"/>
    <col min="4" max="4" width="17.6640625" bestFit="1" customWidth="1"/>
    <col min="5" max="5" width="8.33203125" bestFit="1" customWidth="1"/>
    <col min="6" max="6" width="13.6640625" bestFit="1" customWidth="1"/>
    <col min="7" max="7" width="0.21875" customWidth="1"/>
    <col min="8" max="8" width="8.109375" bestFit="1" customWidth="1"/>
    <col min="9" max="9" width="8.33203125" bestFit="1" customWidth="1"/>
  </cols>
  <sheetData>
    <row r="2" spans="1:10" x14ac:dyDescent="0.3">
      <c r="B2" s="66">
        <f>Declaration!C10</f>
        <v>45584</v>
      </c>
      <c r="C2" s="61" t="str">
        <f>Declaration!C3</f>
        <v>kapisthal Trading Co.</v>
      </c>
    </row>
    <row r="3" spans="1:10" x14ac:dyDescent="0.3">
      <c r="A3" s="62" t="s">
        <v>39</v>
      </c>
      <c r="B3" s="67" t="s">
        <v>70</v>
      </c>
      <c r="C3" s="63" t="s">
        <v>50</v>
      </c>
      <c r="D3" s="62" t="s">
        <v>41</v>
      </c>
      <c r="E3" s="75" t="s">
        <v>74</v>
      </c>
      <c r="F3" s="75" t="s">
        <v>75</v>
      </c>
      <c r="G3" s="75" t="s">
        <v>76</v>
      </c>
      <c r="H3" s="75" t="s">
        <v>77</v>
      </c>
      <c r="I3" s="62" t="s">
        <v>78</v>
      </c>
    </row>
    <row r="4" spans="1:10" x14ac:dyDescent="0.3">
      <c r="A4" s="25">
        <v>1</v>
      </c>
      <c r="B4" s="25" t="s">
        <v>95</v>
      </c>
      <c r="C4" s="26">
        <v>7</v>
      </c>
      <c r="D4" s="25">
        <v>1</v>
      </c>
      <c r="E4" s="76">
        <v>20</v>
      </c>
      <c r="F4" s="76">
        <f t="shared" ref="F4" si="0">C4*E4</f>
        <v>140</v>
      </c>
      <c r="G4" s="76">
        <v>0</v>
      </c>
      <c r="H4" s="77">
        <f t="shared" ref="H4" si="1">F4-G4</f>
        <v>140</v>
      </c>
      <c r="I4" s="25"/>
    </row>
    <row r="5" spans="1:10" x14ac:dyDescent="0.3">
      <c r="A5" s="11"/>
      <c r="B5" s="11" t="s">
        <v>42</v>
      </c>
      <c r="C5" s="60">
        <f>SUM(C4:C4)</f>
        <v>7</v>
      </c>
      <c r="D5" s="60">
        <f>SUM(D4:D4)</f>
        <v>1</v>
      </c>
      <c r="E5" s="60"/>
      <c r="F5" s="60">
        <f>SUM(F4:F4)</f>
        <v>140</v>
      </c>
      <c r="G5" s="60">
        <f>SUM(G4:G4)</f>
        <v>0</v>
      </c>
      <c r="H5" s="60">
        <f>SUM(H4:H4)</f>
        <v>140</v>
      </c>
      <c r="I5" s="60"/>
    </row>
    <row r="7" spans="1:10" x14ac:dyDescent="0.3">
      <c r="B7" t="s">
        <v>51</v>
      </c>
      <c r="J7" s="24"/>
    </row>
    <row r="10" spans="1:10" ht="39" customHeight="1" x14ac:dyDescent="0.3">
      <c r="B10" t="s">
        <v>30</v>
      </c>
    </row>
    <row r="11" spans="1:10" ht="39" customHeight="1" x14ac:dyDescent="0.3"/>
    <row r="12" spans="1:10" ht="39" customHeight="1" x14ac:dyDescent="0.3"/>
  </sheetData>
  <pageMargins left="0.7" right="0.7" top="0.75" bottom="0.75" header="0.3" footer="0.3"/>
  <pageSetup paperSize="9" fitToWidth="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H19" sqref="H19"/>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45584</v>
      </c>
    </row>
    <row r="2" spans="1:8" x14ac:dyDescent="0.3">
      <c r="A2" s="3" t="s">
        <v>11</v>
      </c>
      <c r="B2" s="98" t="str">
        <f>Declaration!C3</f>
        <v>kapisthal Trading Co.</v>
      </c>
      <c r="C2" s="98"/>
      <c r="D2" s="19"/>
      <c r="E2" s="12"/>
      <c r="F2" s="12"/>
      <c r="G2" s="7" t="s">
        <v>18</v>
      </c>
      <c r="H2" s="56">
        <f>Declaration!C12</f>
        <v>45584</v>
      </c>
    </row>
    <row r="3" spans="1:8" ht="24" x14ac:dyDescent="0.3">
      <c r="A3" s="20" t="s">
        <v>32</v>
      </c>
      <c r="B3" s="20" t="s">
        <v>40</v>
      </c>
      <c r="C3" s="20" t="s">
        <v>38</v>
      </c>
      <c r="D3" s="21" t="s">
        <v>33</v>
      </c>
      <c r="E3" s="22" t="s">
        <v>34</v>
      </c>
      <c r="F3" s="21" t="s">
        <v>35</v>
      </c>
      <c r="G3" s="22" t="s">
        <v>36</v>
      </c>
      <c r="H3" s="23" t="s">
        <v>37</v>
      </c>
    </row>
    <row r="4" spans="1:8" x14ac:dyDescent="0.25">
      <c r="A4" s="53">
        <v>1</v>
      </c>
      <c r="B4" s="68" t="s">
        <v>83</v>
      </c>
      <c r="C4" s="58">
        <v>0.5</v>
      </c>
      <c r="D4" s="79">
        <v>45584</v>
      </c>
      <c r="E4" s="69" t="s">
        <v>80</v>
      </c>
      <c r="F4" s="69" t="s">
        <v>84</v>
      </c>
      <c r="G4" s="122" t="s">
        <v>94</v>
      </c>
      <c r="H4" s="54"/>
    </row>
    <row r="5" spans="1:8" x14ac:dyDescent="0.3">
      <c r="B5" s="57" t="s">
        <v>66</v>
      </c>
      <c r="C5" s="59">
        <f>SUM(C4:C4)</f>
        <v>0.5</v>
      </c>
    </row>
  </sheetData>
  <mergeCells count="1">
    <mergeCell ref="B2:C2"/>
  </mergeCells>
  <pageMargins left="0.7" right="0.7" top="0.75" bottom="0.75" header="0.3" footer="0.3"/>
  <pageSetup paperSize="9" scale="77"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Scrap stock detail</vt:lpstr>
      <vt:lpstr>Mandays</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2024-10-19T13:36:04Z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