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83" firstSheet="0" activeTab="1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<sst xmlns="http://schemas.openxmlformats.org/spreadsheetml/2006/main" count="59" uniqueCount="47">
  <si>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</si>
  <si>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</si>
  <si>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</si>
  <si>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</si>
  <si>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</si>
  <si>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</si>
  <si>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</si>
  <si>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</si>
  <si>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</si>
  <si>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</si>
  <si>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</si>
  <si>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</si>
  <si>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</si>
  <si>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</si>
  <si>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</si>
  <si>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</si>
  <si>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</si>
  <si>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</si>
  <si>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</si>
  <si>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</si>
  <si>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</si>
  <si>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</si>
  <si>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</si>
  <si>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</si>
  <si>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</si>
  <si>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</si>
  <si>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</si>
  <si>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</si>
  <si>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</si>
  <si>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</si>
  <si>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</si>
  <si>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</si>
  <si>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</si>
  <si>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</si>
  <si>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</si>
  <si>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</si>
  <si>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</si>
  <si>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</si>
  <si>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</si>
  <si>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</si>
  <si>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</si>
  <si>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</si>
  <si>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</si>
  <si>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</si>
  <si>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**cannot have fraction &gt; 1</t>
  </si>
  <si>
    <t>ifeoh3</t>
  </si>
  <si>
    <t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</si>
</sst>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420E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2.3979591836735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3.61E-005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B13/100*$B$19*($B$20/100^3)/($B$21/1000)</f>
        <v>0.00385814541031159</v>
      </c>
      <c r="C14" s="0" t="s">
        <v>27</v>
      </c>
      <c r="D14" s="0" t="n">
        <f aca="false">D13/100*$B$19*($B$20/100^3)/($B$21/1000)</f>
        <v>1.9290727051558E-005</v>
      </c>
      <c r="E14" s="0" t="n">
        <f aca="false">E13/100*$B$19*($B$20/100^3)/($B$21/1000)</f>
        <v>0.019290727051558</v>
      </c>
      <c r="F14" s="1"/>
    </row>
    <row r="15" customFormat="false" ht="12.8" hidden="false" customHeight="false" outlineLevel="0" collapsed="false">
      <c r="A15" s="5" t="s">
        <v>28</v>
      </c>
      <c r="B15" s="5" t="n">
        <v>1</v>
      </c>
      <c r="C15" s="1" t="s">
        <v>29</v>
      </c>
      <c r="D15" s="1" t="n">
        <v>0.01</v>
      </c>
      <c r="E15" s="1" t="n">
        <v>10</v>
      </c>
      <c r="F15" s="1" t="s">
        <v>30</v>
      </c>
    </row>
    <row r="16" customFormat="false" ht="12.8" hidden="false" customHeight="false" outlineLevel="0" collapsed="false">
      <c r="A16" s="2" t="s">
        <v>31</v>
      </c>
      <c r="B16" s="2" t="n">
        <f aca="false">B15*$B$24</f>
        <v>0.15</v>
      </c>
      <c r="C16" s="0" t="s">
        <v>29</v>
      </c>
      <c r="D16" s="0" t="n">
        <f aca="false">D15*$B$24</f>
        <v>0.0015</v>
      </c>
      <c r="E16" s="6" t="n">
        <v>15</v>
      </c>
    </row>
    <row r="18" customFormat="false" ht="12.8" hidden="false" customHeight="false" outlineLevel="0" collapsed="false">
      <c r="A18" s="7" t="s">
        <v>32</v>
      </c>
    </row>
    <row r="19" customFormat="false" ht="12.8" hidden="false" customHeight="false" outlineLevel="0" collapsed="false">
      <c r="A19" s="0" t="s">
        <v>33</v>
      </c>
      <c r="B19" s="0" t="n">
        <v>1200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34.36</v>
      </c>
      <c r="C20" s="0" t="s">
        <v>36</v>
      </c>
    </row>
    <row r="21" customFormat="false" ht="12.8" hidden="false" customHeight="false" outlineLevel="0" collapsed="false">
      <c r="A21" s="0" t="s">
        <v>37</v>
      </c>
      <c r="B21" s="0" t="n">
        <v>106.87</v>
      </c>
      <c r="C21" s="0" t="s">
        <v>38</v>
      </c>
    </row>
    <row r="23" customFormat="false" ht="12.8" hidden="false" customHeight="false" outlineLevel="0" collapsed="false">
      <c r="A23" s="7" t="s">
        <v>39</v>
      </c>
    </row>
    <row r="24" customFormat="false" ht="12.8" hidden="false" customHeight="false" outlineLevel="0" collapsed="false">
      <c r="A24" s="0" t="s">
        <v>40</v>
      </c>
      <c r="B24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-4.44249279809434</v>
      </c>
      <c r="C2" s="0" t="n">
        <f aca="false">B2-1</f>
        <v>-5.44249279809434</v>
      </c>
      <c r="D2" s="0" t="n">
        <f aca="false">B2+1</f>
        <v>-3.44249279809434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8" t="s">
        <v>43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8" t="n">
        <f aca="false">LOG10(1)</f>
        <v>0</v>
      </c>
      <c r="E5" s="1" t="s">
        <v>44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45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31</v>
      </c>
      <c r="B12" s="0" t="n">
        <f aca="false">LOG10(summary!B16)</f>
        <v>-0.823908740944319</v>
      </c>
      <c r="C12" s="0" t="n">
        <f aca="false">B12-1</f>
        <v>-1.82390874094432</v>
      </c>
      <c r="D12" s="0" t="n">
        <f aca="false">B12+1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22.489795918367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  <c r="F1" s="7" t="s">
        <v>46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-4.44249279809434</v>
      </c>
      <c r="C2" s="9" t="n">
        <f aca="false">B2-F2</f>
        <v>-4.54249279809434</v>
      </c>
      <c r="D2" s="9" t="n">
        <f aca="false">B2+F2</f>
        <v>-4.34249279809434</v>
      </c>
      <c r="F2" s="7" t="n">
        <v>0.1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B3-F2</f>
        <v>-0.1</v>
      </c>
      <c r="D3" s="0" t="n">
        <f aca="false">B3+F2</f>
        <v>0.1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B4-F2</f>
        <v>-5.1</v>
      </c>
      <c r="D4" s="0" t="n">
        <f aca="false">B4+F2</f>
        <v>-4.9</v>
      </c>
    </row>
    <row r="5" customFormat="false" ht="12.8" hidden="false" customHeight="false" outlineLevel="0" collapsed="false">
      <c r="A5" s="0" t="str">
        <f aca="false">mads!A5</f>
        <v>fraction</v>
      </c>
      <c r="B5" s="0" t="n">
        <f aca="false">LOG10(summary!B5)</f>
        <v>-0.301029995663981</v>
      </c>
      <c r="C5" s="9" t="n">
        <f aca="false">B5-F2</f>
        <v>-0.401029995663981</v>
      </c>
      <c r="D5" s="10" t="n">
        <f aca="false">B5+F2</f>
        <v>-0.201029995663981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B6-F2</f>
        <v>0.9</v>
      </c>
      <c r="D6" s="0" t="n">
        <f aca="false">B6+F2</f>
        <v>1.1</v>
      </c>
    </row>
    <row r="7" customFormat="false" ht="12.8" hidden="false" customHeight="false" outlineLevel="0" collapsed="false">
      <c r="A7" s="0" t="str">
        <f aca="false">mads!A7</f>
        <v>factor_k_fe2_o2_slow</v>
      </c>
      <c r="B7" s="0" t="n">
        <f aca="false">LOG10(summary!B7)</f>
        <v>-2</v>
      </c>
      <c r="C7" s="0" t="n">
        <f aca="false">B7-F2</f>
        <v>-2.1</v>
      </c>
      <c r="D7" s="0" t="n">
        <f aca="false">B7+F2</f>
        <v>-1.9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B8-F2</f>
        <v>0.9</v>
      </c>
      <c r="D8" s="0" t="n">
        <f aca="false">B8+F2</f>
        <v>1.1</v>
      </c>
    </row>
    <row r="9" customFormat="false" ht="12.8" hidden="false" customHeight="false" outlineLevel="0" collapsed="false">
      <c r="A9" s="0" t="str">
        <f aca="false">mads!A9</f>
        <v>factor_k_fe2_cr6_slow</v>
      </c>
      <c r="B9" s="0" t="n">
        <f aca="false">LOG10(summary!B10)</f>
        <v>-2</v>
      </c>
      <c r="C9" s="0" t="n">
        <f aca="false">B9-F2</f>
        <v>-2.1</v>
      </c>
      <c r="D9" s="0" t="n">
        <f aca="false">B9+F2</f>
        <v>-1.9</v>
      </c>
    </row>
    <row r="10" customFormat="false" ht="12.8" hidden="false" customHeight="false" outlineLevel="0" collapsed="false">
      <c r="A10" s="0" t="str">
        <f aca="false">mads!A10</f>
        <v>is2o4</v>
      </c>
      <c r="B10" s="0" t="n">
        <f aca="false">LOG10(summary!B12)</f>
        <v>-1</v>
      </c>
      <c r="C10" s="0" t="n">
        <f aca="false">B10-F2</f>
        <v>-1.1</v>
      </c>
      <c r="D10" s="0" t="n">
        <f aca="false">B10+F2</f>
        <v>-0.9</v>
      </c>
    </row>
    <row r="11" customFormat="false" ht="12.8" hidden="false" customHeight="false" outlineLevel="0" collapsed="false">
      <c r="A11" s="0" t="str">
        <f aca="false">mads!A11</f>
        <v>ifeoh3</v>
      </c>
      <c r="B11" s="0" t="n">
        <f aca="false">LOG10(summary!B14)</f>
        <v>-2.41362140818361</v>
      </c>
      <c r="C11" s="9" t="n">
        <f aca="false">B11-F2</f>
        <v>-2.51362140818361</v>
      </c>
      <c r="D11" s="9" t="n">
        <f aca="false">B11+F2</f>
        <v>-2.31362140818361</v>
      </c>
    </row>
    <row r="12" customFormat="false" ht="12.8" hidden="false" customHeight="false" outlineLevel="0" collapsed="false">
      <c r="A12" s="0" t="str">
        <f aca="false">mads!A12</f>
        <v>q</v>
      </c>
      <c r="B12" s="0" t="n">
        <f aca="false">LOG10(summary!B16)</f>
        <v>-0.823908740944319</v>
      </c>
      <c r="C12" s="9" t="n">
        <f aca="false">B12-F2</f>
        <v>-0.923908740944319</v>
      </c>
      <c r="D12" s="9" t="n">
        <f aca="false">B12+F2</f>
        <v>-0.723908740944319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