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32E031BA-831F-4568-81A2-643A63A01668}" xr6:coauthVersionLast="47" xr6:coauthVersionMax="47" xr10:uidLastSave="{00000000-0000-0000-0000-000000000000}"/>
  <bookViews>
    <workbookView xWindow="0" yWindow="324" windowWidth="12192" windowHeight="10236" activeTab="2" xr2:uid="{B284D9F5-20DB-4035-B147-5B88DE1DC625}"/>
  </bookViews>
  <sheets>
    <sheet name="transaksi" sheetId="1" r:id="rId1"/>
    <sheet name="wallet" sheetId="3" r:id="rId2"/>
    <sheet name="deposi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J3" i="1"/>
  <c r="P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M3" i="1"/>
  <c r="A3" i="3" s="1"/>
  <c r="A4" i="3" s="1"/>
  <c r="G4" i="3" s="1"/>
  <c r="N3" i="1" s="1"/>
  <c r="L3" i="1"/>
  <c r="G2" i="2"/>
  <c r="G3" i="2"/>
  <c r="E2" i="2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4" i="3" l="1"/>
  <c r="K3" i="1"/>
  <c r="H3" i="2"/>
  <c r="H2" i="2"/>
  <c r="G4" i="2"/>
  <c r="O3" i="1" s="1"/>
  <c r="Q3" i="1" s="1"/>
</calcChain>
</file>

<file path=xl/sharedStrings.xml><?xml version="1.0" encoding="utf-8"?>
<sst xmlns="http://schemas.openxmlformats.org/spreadsheetml/2006/main" count="119" uniqueCount="69">
  <si>
    <t>Tanggal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</si>
  <si>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</si>
  <si>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</si>
  <si>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</si>
  <si>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</si>
  <si>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</si>
  <si>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</si>
  <si>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</si>
  <si>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</si>
  <si>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</si>
  <si>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</si>
  <si>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</si>
  <si>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Nama</t>
  </si>
  <si>
    <t>Total</t>
  </si>
  <si>
    <t>%</t>
  </si>
  <si>
    <t>Harga</t>
  </si>
  <si>
    <t>Metode $</t>
  </si>
  <si>
    <t>Utang?</t>
  </si>
  <si>
    <t>Keterangan</t>
  </si>
  <si>
    <t>tri 10k</t>
  </si>
  <si>
    <t>?</t>
  </si>
  <si>
    <t>Tunai</t>
  </si>
  <si>
    <t>Jourgent</t>
  </si>
  <si>
    <t>Hutang</t>
  </si>
  <si>
    <t>(Rp)</t>
  </si>
  <si>
    <t>Total Penghasilan</t>
  </si>
  <si>
    <t>Kotor</t>
  </si>
  <si>
    <t>Laba</t>
  </si>
  <si>
    <t>tsel flash 500MB</t>
  </si>
  <si>
    <t>Victor Senduk</t>
  </si>
  <si>
    <t>indsat 12k</t>
  </si>
  <si>
    <t>tri 15k</t>
  </si>
  <si>
    <t>Nadira Purnomo</t>
  </si>
  <si>
    <t>Total Modal</t>
  </si>
  <si>
    <t>indsat 5k</t>
  </si>
  <si>
    <t>Dana</t>
  </si>
  <si>
    <t>tsel 5k</t>
  </si>
  <si>
    <t>Ovo</t>
  </si>
  <si>
    <t>BNI</t>
  </si>
  <si>
    <t>tip</t>
  </si>
  <si>
    <t>total uang</t>
  </si>
  <si>
    <t>hutang-Tunai</t>
  </si>
  <si>
    <t>Ditangan</t>
  </si>
  <si>
    <t>Gopay</t>
  </si>
  <si>
    <t>Total Uang Ditangan (Kotor)</t>
  </si>
  <si>
    <t>Terpakai</t>
  </si>
  <si>
    <t>error= uang_dipengang_manual != uang_dipegang_excel</t>
  </si>
  <si>
    <t>Error?</t>
  </si>
  <si>
    <t>uang dipegang excel=(modal-mdal_terpakai)+pendapatan_kotor</t>
  </si>
  <si>
    <t>.</t>
  </si>
  <si>
    <t>Admin</t>
  </si>
  <si>
    <t>Depo</t>
  </si>
  <si>
    <t>=</t>
  </si>
  <si>
    <t>Biaya admin disertakan di depo</t>
  </si>
  <si>
    <t>&lt;- ada yg salah</t>
  </si>
  <si>
    <t>^ubah ini setiap transaksi</t>
  </si>
  <si>
    <t>tsel flash 4GB</t>
  </si>
  <si>
    <t>om tris - trangkil</t>
  </si>
  <si>
    <t>pln pasca</t>
  </si>
  <si>
    <t>pln token</t>
  </si>
  <si>
    <t>tsel 50k</t>
  </si>
  <si>
    <t>ma titin</t>
  </si>
  <si>
    <t>tri 3GB/3hri</t>
  </si>
  <si>
    <t>^</t>
  </si>
  <si>
    <t>^^</t>
  </si>
  <si>
    <t>tidak termasuk biaya admin perpindahan dana antar bank</t>
  </si>
  <si>
    <t>tsel inter sakti in-app</t>
  </si>
  <si>
    <t>trnsksi</t>
  </si>
  <si>
    <t>Pembagian Hasil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</si>
</sst>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7C80"/>
      <color rgb="FFFF9999"/>
      <color rgb="FFFF0000"/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AA201"/>
  <sheetViews>
    <sheetView zoomScaleNormal="100" workbookViewId="0">
      <selection activeCell="K11" sqref="K11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18.109375" bestFit="1" customWidth="1"/>
    <col min="4" max="5" width="6" bestFit="1" customWidth="1"/>
    <col min="6" max="6" width="7.33203125" bestFit="1" customWidth="1"/>
    <col min="7" max="7" width="9.109375" bestFit="1" customWidth="1"/>
    <col min="8" max="8" width="7" bestFit="1" customWidth="1"/>
    <col min="9" max="9" width="14.44140625" bestFit="1" customWidth="1"/>
    <col min="10" max="10" width="7" bestFit="1" customWidth="1"/>
    <col min="11" max="11" width="6" bestFit="1" customWidth="1"/>
    <col min="12" max="12" width="7.21875" bestFit="1" customWidth="1"/>
    <col min="13" max="13" width="7" bestFit="1" customWidth="1"/>
    <col min="14" max="14" width="9.5546875" bestFit="1" customWidth="1"/>
    <col min="15" max="15" width="11.109375" bestFit="1" customWidth="1"/>
    <col min="16" max="16" width="8.21875" bestFit="1" customWidth="1"/>
    <col min="17" max="17" width="6" bestFit="1" customWidth="1"/>
    <col min="18" max="18" width="13.109375" bestFit="1" customWidth="1"/>
    <col min="19" max="19" width="12.21875" bestFit="1" customWidth="1"/>
    <col min="20" max="20" width="54" bestFit="1" customWidth="1"/>
    <col min="21" max="21" width="12.21875" bestFit="1" customWidth="1"/>
    <col min="27" max="27" width="1.5546875" bestFit="1" customWidth="1"/>
  </cols>
  <sheetData>
    <row r="1" spans="1:27" x14ac:dyDescent="0.3">
      <c r="A1" s="4" t="s">
        <v>0</v>
      </c>
      <c r="B1" s="4" t="s">
        <v>5</v>
      </c>
      <c r="C1" s="4" t="s">
        <v>2</v>
      </c>
      <c r="D1" s="4" t="s">
        <v>15</v>
      </c>
      <c r="E1" s="4" t="s">
        <v>1</v>
      </c>
      <c r="F1" s="4" t="s">
        <v>3</v>
      </c>
      <c r="G1" s="5" t="s">
        <v>16</v>
      </c>
      <c r="H1" s="5" t="s">
        <v>17</v>
      </c>
      <c r="I1" s="5" t="s">
        <v>18</v>
      </c>
      <c r="J1" s="16" t="s">
        <v>25</v>
      </c>
      <c r="K1" s="17"/>
      <c r="L1" s="16" t="s">
        <v>23</v>
      </c>
      <c r="M1" s="17"/>
      <c r="N1" s="20" t="s">
        <v>40</v>
      </c>
      <c r="O1" s="22" t="s">
        <v>33</v>
      </c>
      <c r="P1" s="20" t="s">
        <v>45</v>
      </c>
      <c r="Q1" s="23" t="s">
        <v>47</v>
      </c>
      <c r="T1" t="s">
        <v>48</v>
      </c>
      <c r="AA1" t="s">
        <v>49</v>
      </c>
    </row>
    <row r="2" spans="1:27" x14ac:dyDescent="0.3">
      <c r="A2" s="1">
        <v>45359</v>
      </c>
      <c r="B2" s="2">
        <v>0.97916666666666663</v>
      </c>
      <c r="C2" s="3" t="s">
        <v>30</v>
      </c>
      <c r="D2" s="3">
        <v>12075</v>
      </c>
      <c r="E2" s="3">
        <v>14000</v>
      </c>
      <c r="F2" s="3">
        <f>SUM(E2)-SUM(D2)</f>
        <v>1925</v>
      </c>
      <c r="G2" s="3" t="s">
        <v>21</v>
      </c>
      <c r="H2" s="3" t="b">
        <v>0</v>
      </c>
      <c r="I2" s="3"/>
      <c r="J2" s="6" t="s">
        <v>26</v>
      </c>
      <c r="K2" s="6" t="s">
        <v>27</v>
      </c>
      <c r="L2" s="6" t="s">
        <v>67</v>
      </c>
      <c r="M2" s="6" t="s">
        <v>24</v>
      </c>
      <c r="N2" s="21"/>
      <c r="O2" s="22"/>
      <c r="P2" s="21"/>
      <c r="Q2" s="23"/>
    </row>
    <row r="3" spans="1:27" x14ac:dyDescent="0.3">
      <c r="A3" s="1">
        <v>45360</v>
      </c>
      <c r="B3" s="2">
        <v>1.9444444444444445E-2</v>
      </c>
      <c r="C3" s="3" t="s">
        <v>19</v>
      </c>
      <c r="D3" s="3">
        <v>10450</v>
      </c>
      <c r="E3" s="3">
        <v>12000</v>
      </c>
      <c r="F3" s="3">
        <f t="shared" ref="F3:F51" si="0">SUM(E3)-SUM(D3)</f>
        <v>1550</v>
      </c>
      <c r="G3" s="3" t="s">
        <v>21</v>
      </c>
      <c r="H3" s="3" t="b">
        <v>1</v>
      </c>
      <c r="I3" s="3" t="s">
        <v>22</v>
      </c>
      <c r="J3" s="3">
        <f>SUM($E$2:E201)</f>
        <v>457000</v>
      </c>
      <c r="K3" s="7">
        <f>SUM($F$2:F201)</f>
        <v>36367</v>
      </c>
      <c r="L3" s="3">
        <f>COUNTIF(H2:H201,TRUE)</f>
        <v>7</v>
      </c>
      <c r="M3" s="3">
        <f>SUMIF($H$2:$H$201,TRUE,$E$2:$E$201)</f>
        <v>200000</v>
      </c>
      <c r="N3" s="3">
        <f>wallet!G4</f>
        <v>356367</v>
      </c>
      <c r="O3" s="3">
        <f>deposit!G4</f>
        <v>320000</v>
      </c>
      <c r="P3" s="3">
        <f>SUM($D$2:$D$201)</f>
        <v>420633</v>
      </c>
      <c r="Q3" s="3" t="b">
        <f>((O3-P3)+J3) &lt;&gt; N3</f>
        <v>0</v>
      </c>
      <c r="R3" t="s">
        <v>54</v>
      </c>
      <c r="T3" t="s">
        <v>46</v>
      </c>
    </row>
    <row r="4" spans="1:27" x14ac:dyDescent="0.3">
      <c r="A4" s="1">
        <v>45360</v>
      </c>
      <c r="B4" s="2">
        <v>0.84861111111111109</v>
      </c>
      <c r="C4" s="3" t="s">
        <v>28</v>
      </c>
      <c r="D4" s="3">
        <v>10000</v>
      </c>
      <c r="E4" s="3">
        <v>12000</v>
      </c>
      <c r="F4" s="3">
        <f t="shared" si="0"/>
        <v>2000</v>
      </c>
      <c r="G4" s="3" t="s">
        <v>21</v>
      </c>
      <c r="H4" s="3" t="b">
        <v>1</v>
      </c>
      <c r="I4" s="3" t="s">
        <v>29</v>
      </c>
    </row>
    <row r="5" spans="1:27" x14ac:dyDescent="0.3">
      <c r="A5" s="1">
        <v>45360</v>
      </c>
      <c r="B5" s="2">
        <v>0.87152777777777779</v>
      </c>
      <c r="C5" s="3" t="s">
        <v>31</v>
      </c>
      <c r="D5" s="3">
        <v>14950</v>
      </c>
      <c r="E5" s="3">
        <v>17000</v>
      </c>
      <c r="F5" s="3">
        <f t="shared" si="0"/>
        <v>2050</v>
      </c>
      <c r="G5" s="3" t="s">
        <v>21</v>
      </c>
      <c r="H5" s="3" t="b">
        <v>1</v>
      </c>
      <c r="I5" s="3" t="s">
        <v>32</v>
      </c>
      <c r="T5" s="18" t="s">
        <v>20</v>
      </c>
      <c r="U5" s="19"/>
      <c r="V5" s="8"/>
    </row>
    <row r="6" spans="1:27" x14ac:dyDescent="0.3">
      <c r="A6" s="1">
        <v>45361</v>
      </c>
      <c r="B6" s="2">
        <v>0.61250000000000004</v>
      </c>
      <c r="C6" s="3" t="s">
        <v>34</v>
      </c>
      <c r="D6" s="3">
        <v>5850</v>
      </c>
      <c r="E6" s="3">
        <v>7000</v>
      </c>
      <c r="F6" s="3">
        <f t="shared" si="0"/>
        <v>1150</v>
      </c>
      <c r="G6" s="3" t="s">
        <v>35</v>
      </c>
      <c r="H6" s="3" t="b">
        <v>0</v>
      </c>
      <c r="I6" s="3"/>
      <c r="T6" s="3" t="s">
        <v>4</v>
      </c>
      <c r="U6" s="3" t="s">
        <v>6</v>
      </c>
      <c r="V6" s="8"/>
    </row>
    <row r="7" spans="1:27" x14ac:dyDescent="0.3">
      <c r="A7" s="1">
        <v>45361</v>
      </c>
      <c r="B7" s="2">
        <v>0.61458333333333337</v>
      </c>
      <c r="C7" s="3" t="s">
        <v>34</v>
      </c>
      <c r="D7" s="3">
        <v>5850</v>
      </c>
      <c r="E7" s="3">
        <v>7000</v>
      </c>
      <c r="F7" s="3">
        <f t="shared" si="0"/>
        <v>1150</v>
      </c>
      <c r="G7" s="3" t="s">
        <v>35</v>
      </c>
      <c r="H7" s="3" t="b">
        <v>0</v>
      </c>
      <c r="I7" s="3"/>
      <c r="T7" s="3" t="s">
        <v>7</v>
      </c>
      <c r="U7" s="3" t="s">
        <v>8</v>
      </c>
      <c r="V7" s="8"/>
    </row>
    <row r="8" spans="1:27" x14ac:dyDescent="0.3">
      <c r="A8" s="1">
        <v>45361</v>
      </c>
      <c r="B8" s="2">
        <v>0.61527777777777781</v>
      </c>
      <c r="C8" s="3" t="s">
        <v>36</v>
      </c>
      <c r="D8" s="3">
        <v>5275</v>
      </c>
      <c r="E8" s="3">
        <v>7000</v>
      </c>
      <c r="F8" s="3">
        <f t="shared" si="0"/>
        <v>1725</v>
      </c>
      <c r="G8" s="3" t="s">
        <v>35</v>
      </c>
      <c r="H8" s="3" t="b">
        <v>0</v>
      </c>
      <c r="I8" s="3"/>
      <c r="T8" s="3" t="s">
        <v>9</v>
      </c>
      <c r="U8" s="3" t="s">
        <v>10</v>
      </c>
    </row>
    <row r="9" spans="1:27" x14ac:dyDescent="0.3">
      <c r="A9" s="1">
        <v>45361</v>
      </c>
      <c r="B9" s="2">
        <v>0.6166666666666667</v>
      </c>
      <c r="C9" s="3" t="s">
        <v>34</v>
      </c>
      <c r="D9" s="3">
        <v>5850</v>
      </c>
      <c r="E9" s="3">
        <v>7000</v>
      </c>
      <c r="F9" s="3">
        <f t="shared" si="0"/>
        <v>1150</v>
      </c>
      <c r="G9" s="3" t="s">
        <v>35</v>
      </c>
      <c r="H9" s="3" t="b">
        <v>0</v>
      </c>
      <c r="I9" s="3"/>
    </row>
    <row r="10" spans="1:27" x14ac:dyDescent="0.3">
      <c r="A10" s="1">
        <v>45361</v>
      </c>
      <c r="B10" s="2">
        <v>0.6166666666666667</v>
      </c>
      <c r="C10" s="3" t="s">
        <v>34</v>
      </c>
      <c r="D10" s="3">
        <v>5850</v>
      </c>
      <c r="E10" s="3">
        <v>7000</v>
      </c>
      <c r="F10" s="3">
        <f t="shared" si="0"/>
        <v>1150</v>
      </c>
      <c r="G10" s="3" t="s">
        <v>35</v>
      </c>
      <c r="H10" s="3" t="b">
        <v>0</v>
      </c>
      <c r="I10" s="3"/>
    </row>
    <row r="11" spans="1:27" x14ac:dyDescent="0.3">
      <c r="A11" s="1">
        <v>45361</v>
      </c>
      <c r="B11" s="2">
        <v>0.61736111111111114</v>
      </c>
      <c r="C11" s="3" t="s">
        <v>36</v>
      </c>
      <c r="D11" s="3">
        <v>5275</v>
      </c>
      <c r="E11" s="3">
        <v>7000</v>
      </c>
      <c r="F11" s="3">
        <f t="shared" si="0"/>
        <v>1725</v>
      </c>
      <c r="G11" s="3" t="s">
        <v>35</v>
      </c>
      <c r="H11" s="3" t="b">
        <v>0</v>
      </c>
      <c r="I11" s="3"/>
    </row>
    <row r="12" spans="1:27" x14ac:dyDescent="0.3">
      <c r="A12" s="1">
        <v>45361</v>
      </c>
      <c r="B12" s="2">
        <v>0.61736111111111114</v>
      </c>
      <c r="C12" s="3" t="s">
        <v>34</v>
      </c>
      <c r="D12" s="3">
        <v>5850</v>
      </c>
      <c r="E12" s="3">
        <v>7000</v>
      </c>
      <c r="F12" s="3">
        <f t="shared" si="0"/>
        <v>1150</v>
      </c>
      <c r="G12" s="3" t="s">
        <v>35</v>
      </c>
      <c r="H12" s="3" t="b">
        <v>0</v>
      </c>
      <c r="I12" s="3"/>
    </row>
    <row r="13" spans="1:27" x14ac:dyDescent="0.3">
      <c r="A13" s="1">
        <v>45361</v>
      </c>
      <c r="B13" s="2">
        <v>0.63402777777777775</v>
      </c>
      <c r="C13" s="3" t="s">
        <v>39</v>
      </c>
      <c r="D13" s="3"/>
      <c r="E13" s="3">
        <v>1000</v>
      </c>
      <c r="F13" s="3">
        <f t="shared" si="0"/>
        <v>1000</v>
      </c>
      <c r="G13" s="3" t="s">
        <v>35</v>
      </c>
      <c r="H13" s="3" t="b">
        <v>0</v>
      </c>
      <c r="I13" s="3"/>
    </row>
    <row r="14" spans="1:27" x14ac:dyDescent="0.3">
      <c r="A14" s="1">
        <v>45361</v>
      </c>
      <c r="B14" s="2">
        <v>0.77986111111111112</v>
      </c>
      <c r="C14" s="3" t="s">
        <v>19</v>
      </c>
      <c r="D14" s="3">
        <v>10450</v>
      </c>
      <c r="E14" s="3">
        <v>12000</v>
      </c>
      <c r="F14" s="3">
        <f t="shared" si="0"/>
        <v>1550</v>
      </c>
      <c r="G14" s="3" t="s">
        <v>35</v>
      </c>
      <c r="H14" s="3" t="b">
        <v>0</v>
      </c>
      <c r="I14" s="3"/>
    </row>
    <row r="15" spans="1:27" x14ac:dyDescent="0.3">
      <c r="A15" s="1">
        <v>45361</v>
      </c>
      <c r="B15" s="2">
        <v>0.95833333333333337</v>
      </c>
      <c r="C15" s="3" t="s">
        <v>56</v>
      </c>
      <c r="D15" s="3">
        <v>58100</v>
      </c>
      <c r="E15" s="3">
        <v>62000</v>
      </c>
      <c r="F15" s="3">
        <f t="shared" si="0"/>
        <v>3900</v>
      </c>
      <c r="G15" s="3" t="s">
        <v>21</v>
      </c>
      <c r="H15" s="3" t="b">
        <v>1</v>
      </c>
      <c r="I15" s="3" t="s">
        <v>57</v>
      </c>
    </row>
    <row r="16" spans="1:27" x14ac:dyDescent="0.3">
      <c r="A16" s="1">
        <v>45362</v>
      </c>
      <c r="B16" s="2">
        <v>0.37083333333333335</v>
      </c>
      <c r="C16" s="3" t="s">
        <v>58</v>
      </c>
      <c r="D16" s="3">
        <v>29308</v>
      </c>
      <c r="E16" s="3">
        <v>31000</v>
      </c>
      <c r="F16" s="3">
        <f t="shared" si="0"/>
        <v>1692</v>
      </c>
      <c r="G16" s="3" t="s">
        <v>21</v>
      </c>
      <c r="H16" s="3" t="b">
        <v>1</v>
      </c>
      <c r="I16" s="3" t="s">
        <v>57</v>
      </c>
    </row>
    <row r="17" spans="1:9" x14ac:dyDescent="0.3">
      <c r="A17" s="1">
        <v>45362</v>
      </c>
      <c r="B17" s="2">
        <v>0.38263888888888886</v>
      </c>
      <c r="C17" s="3" t="s">
        <v>59</v>
      </c>
      <c r="D17" s="3">
        <v>50500</v>
      </c>
      <c r="E17" s="3">
        <v>52000</v>
      </c>
      <c r="F17" s="3">
        <f t="shared" si="0"/>
        <v>1500</v>
      </c>
      <c r="G17" s="3" t="s">
        <v>21</v>
      </c>
      <c r="H17" s="3" t="b">
        <v>0</v>
      </c>
      <c r="I17" s="3"/>
    </row>
    <row r="18" spans="1:9" x14ac:dyDescent="0.3">
      <c r="A18" s="1">
        <v>45362</v>
      </c>
      <c r="B18" s="2">
        <v>0.3923611111111111</v>
      </c>
      <c r="C18" s="3" t="s">
        <v>60</v>
      </c>
      <c r="D18" s="3">
        <v>49750</v>
      </c>
      <c r="E18" s="3">
        <v>52000</v>
      </c>
      <c r="F18" s="3">
        <f t="shared" si="0"/>
        <v>2250</v>
      </c>
      <c r="G18" s="3" t="s">
        <v>21</v>
      </c>
      <c r="H18" s="3" t="b">
        <v>0</v>
      </c>
      <c r="I18" s="3" t="s">
        <v>61</v>
      </c>
    </row>
    <row r="19" spans="1:9" x14ac:dyDescent="0.3">
      <c r="A19" s="1">
        <v>45362</v>
      </c>
      <c r="B19" s="2">
        <v>0.39513888888888887</v>
      </c>
      <c r="C19" s="3" t="s">
        <v>62</v>
      </c>
      <c r="D19" s="3">
        <v>12750</v>
      </c>
      <c r="E19" s="3">
        <v>14000</v>
      </c>
      <c r="F19" s="3">
        <f t="shared" si="0"/>
        <v>1250</v>
      </c>
      <c r="G19" s="3" t="s">
        <v>21</v>
      </c>
      <c r="H19" s="3" t="b">
        <v>1</v>
      </c>
      <c r="I19" s="3" t="s">
        <v>22</v>
      </c>
    </row>
    <row r="20" spans="1:9" x14ac:dyDescent="0.3">
      <c r="A20" s="1">
        <v>45362</v>
      </c>
      <c r="B20" s="2">
        <v>0.40277777777777779</v>
      </c>
      <c r="C20" s="3" t="s">
        <v>60</v>
      </c>
      <c r="D20" s="3">
        <v>49750</v>
      </c>
      <c r="E20" s="3">
        <v>52000</v>
      </c>
      <c r="F20" s="3">
        <f t="shared" si="0"/>
        <v>2250</v>
      </c>
      <c r="G20" s="3" t="s">
        <v>21</v>
      </c>
      <c r="H20" s="3" t="b">
        <v>0</v>
      </c>
      <c r="I20" s="3" t="s">
        <v>61</v>
      </c>
    </row>
    <row r="21" spans="1:9" x14ac:dyDescent="0.3">
      <c r="A21" s="1">
        <v>45362</v>
      </c>
      <c r="B21" s="2">
        <v>0.41458333333333336</v>
      </c>
      <c r="C21" s="3" t="s">
        <v>60</v>
      </c>
      <c r="D21" s="3">
        <v>49750</v>
      </c>
      <c r="E21" s="3">
        <v>52000</v>
      </c>
      <c r="F21" s="3">
        <f t="shared" si="0"/>
        <v>2250</v>
      </c>
      <c r="G21" s="3" t="s">
        <v>21</v>
      </c>
      <c r="H21" s="3" t="b">
        <v>1</v>
      </c>
      <c r="I21" s="3" t="s">
        <v>57</v>
      </c>
    </row>
    <row r="22" spans="1:9" x14ac:dyDescent="0.3">
      <c r="A22" s="1">
        <v>45362</v>
      </c>
      <c r="B22" s="2">
        <v>0.50486111111111109</v>
      </c>
      <c r="C22" s="3" t="s">
        <v>66</v>
      </c>
      <c r="D22" s="3">
        <v>23000</v>
      </c>
      <c r="E22" s="3">
        <v>25000</v>
      </c>
      <c r="F22" s="3">
        <f t="shared" si="0"/>
        <v>2000</v>
      </c>
      <c r="G22" s="3" t="s">
        <v>21</v>
      </c>
      <c r="H22" s="3" t="b">
        <v>0</v>
      </c>
      <c r="I22" s="3"/>
    </row>
    <row r="23" spans="1:9" x14ac:dyDescent="0.3">
      <c r="A23" s="1"/>
      <c r="B23" s="3"/>
      <c r="C23" s="3"/>
      <c r="D23" s="3"/>
      <c r="E23" s="3"/>
      <c r="F23" s="3">
        <f t="shared" si="0"/>
        <v>0</v>
      </c>
      <c r="G23" s="3"/>
      <c r="H23" s="3"/>
      <c r="I23" s="3"/>
    </row>
    <row r="24" spans="1:9" x14ac:dyDescent="0.3">
      <c r="A24" s="1"/>
      <c r="B24" s="3"/>
      <c r="C24" s="3"/>
      <c r="D24" s="3"/>
      <c r="E24" s="3"/>
      <c r="F24" s="3">
        <f t="shared" si="0"/>
        <v>0</v>
      </c>
      <c r="G24" s="3"/>
      <c r="H24" s="3"/>
      <c r="I24" s="3"/>
    </row>
    <row r="25" spans="1:9" x14ac:dyDescent="0.3">
      <c r="A25" s="1"/>
      <c r="B25" s="3"/>
      <c r="C25" s="3"/>
      <c r="D25" s="3"/>
      <c r="E25" s="3"/>
      <c r="F25" s="3">
        <f t="shared" si="0"/>
        <v>0</v>
      </c>
      <c r="G25" s="3"/>
      <c r="H25" s="3"/>
      <c r="I25" s="3"/>
    </row>
    <row r="26" spans="1:9" x14ac:dyDescent="0.3">
      <c r="A26" s="1"/>
      <c r="B26" s="3"/>
      <c r="C26" s="3"/>
      <c r="D26" s="3"/>
      <c r="E26" s="3"/>
      <c r="F26" s="3">
        <f t="shared" si="0"/>
        <v>0</v>
      </c>
      <c r="G26" s="3"/>
      <c r="H26" s="3"/>
      <c r="I26" s="3"/>
    </row>
    <row r="27" spans="1:9" x14ac:dyDescent="0.3">
      <c r="A27" s="1"/>
      <c r="B27" s="3"/>
      <c r="C27" s="3"/>
      <c r="D27" s="3"/>
      <c r="E27" s="3"/>
      <c r="F27" s="3">
        <f t="shared" si="0"/>
        <v>0</v>
      </c>
      <c r="G27" s="3"/>
      <c r="H27" s="3"/>
      <c r="I27" s="3"/>
    </row>
    <row r="28" spans="1:9" x14ac:dyDescent="0.3">
      <c r="A28" s="1"/>
      <c r="B28" s="3"/>
      <c r="C28" s="3"/>
      <c r="D28" s="3"/>
      <c r="E28" s="3"/>
      <c r="F28" s="3">
        <f t="shared" si="0"/>
        <v>0</v>
      </c>
      <c r="G28" s="3"/>
      <c r="H28" s="3"/>
      <c r="I28" s="3"/>
    </row>
    <row r="29" spans="1:9" x14ac:dyDescent="0.3">
      <c r="A29" s="1"/>
      <c r="B29" s="3"/>
      <c r="C29" s="3"/>
      <c r="D29" s="3"/>
      <c r="E29" s="3"/>
      <c r="F29" s="3">
        <f t="shared" si="0"/>
        <v>0</v>
      </c>
      <c r="G29" s="3"/>
      <c r="H29" s="3"/>
      <c r="I29" s="3"/>
    </row>
    <row r="30" spans="1:9" x14ac:dyDescent="0.3">
      <c r="A30" s="1"/>
      <c r="B30" s="3"/>
      <c r="C30" s="3"/>
      <c r="D30" s="3"/>
      <c r="E30" s="3"/>
      <c r="F30" s="3">
        <f t="shared" si="0"/>
        <v>0</v>
      </c>
      <c r="G30" s="3"/>
      <c r="H30" s="3"/>
      <c r="I30" s="3"/>
    </row>
    <row r="31" spans="1:9" x14ac:dyDescent="0.3">
      <c r="A31" s="1"/>
      <c r="B31" s="3"/>
      <c r="C31" s="3"/>
      <c r="D31" s="3"/>
      <c r="E31" s="3"/>
      <c r="F31" s="3">
        <f t="shared" si="0"/>
        <v>0</v>
      </c>
      <c r="G31" s="3"/>
      <c r="H31" s="3"/>
      <c r="I31" s="3"/>
    </row>
    <row r="32" spans="1:9" x14ac:dyDescent="0.3">
      <c r="A32" s="1"/>
      <c r="B32" s="3"/>
      <c r="C32" s="3"/>
      <c r="D32" s="3"/>
      <c r="E32" s="3"/>
      <c r="F32" s="3">
        <f t="shared" si="0"/>
        <v>0</v>
      </c>
      <c r="G32" s="3"/>
      <c r="H32" s="3"/>
      <c r="I32" s="3"/>
    </row>
    <row r="33" spans="1:9" x14ac:dyDescent="0.3">
      <c r="A33" s="1"/>
      <c r="B33" s="3"/>
      <c r="C33" s="3"/>
      <c r="D33" s="3"/>
      <c r="E33" s="3"/>
      <c r="F33" s="3">
        <f t="shared" si="0"/>
        <v>0</v>
      </c>
      <c r="G33" s="3"/>
      <c r="H33" s="3"/>
      <c r="I33" s="3"/>
    </row>
    <row r="34" spans="1:9" x14ac:dyDescent="0.3">
      <c r="A34" s="1"/>
      <c r="B34" s="3"/>
      <c r="C34" s="3"/>
      <c r="D34" s="3"/>
      <c r="E34" s="3"/>
      <c r="F34" s="3">
        <f t="shared" si="0"/>
        <v>0</v>
      </c>
      <c r="G34" s="3"/>
      <c r="H34" s="3"/>
      <c r="I34" s="3"/>
    </row>
    <row r="35" spans="1:9" x14ac:dyDescent="0.3">
      <c r="A35" s="1"/>
      <c r="B35" s="3"/>
      <c r="C35" s="3"/>
      <c r="D35" s="3"/>
      <c r="E35" s="3"/>
      <c r="F35" s="3">
        <f t="shared" si="0"/>
        <v>0</v>
      </c>
      <c r="G35" s="3"/>
      <c r="H35" s="3"/>
      <c r="I35" s="3"/>
    </row>
    <row r="36" spans="1:9" x14ac:dyDescent="0.3">
      <c r="A36" s="1"/>
      <c r="B36" s="3"/>
      <c r="C36" s="3"/>
      <c r="D36" s="3"/>
      <c r="E36" s="3"/>
      <c r="F36" s="3">
        <f t="shared" si="0"/>
        <v>0</v>
      </c>
      <c r="G36" s="3"/>
      <c r="H36" s="3"/>
      <c r="I36" s="3"/>
    </row>
    <row r="37" spans="1:9" x14ac:dyDescent="0.3">
      <c r="A37" s="1"/>
      <c r="B37" s="3"/>
      <c r="C37" s="3"/>
      <c r="D37" s="3"/>
      <c r="E37" s="3"/>
      <c r="F37" s="3">
        <f t="shared" si="0"/>
        <v>0</v>
      </c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>
        <f t="shared" si="0"/>
        <v>0</v>
      </c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>
        <f t="shared" si="0"/>
        <v>0</v>
      </c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>
        <f t="shared" si="0"/>
        <v>0</v>
      </c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>
        <f t="shared" si="0"/>
        <v>0</v>
      </c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>
        <f t="shared" si="0"/>
        <v>0</v>
      </c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>
        <f t="shared" si="0"/>
        <v>0</v>
      </c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>
        <f t="shared" si="0"/>
        <v>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>
        <f t="shared" si="0"/>
        <v>0</v>
      </c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>
        <f t="shared" si="0"/>
        <v>0</v>
      </c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>
        <f t="shared" si="0"/>
        <v>0</v>
      </c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>
        <f t="shared" si="0"/>
        <v>0</v>
      </c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>
        <f t="shared" si="0"/>
        <v>0</v>
      </c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>
        <f t="shared" si="0"/>
        <v>0</v>
      </c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>
        <f t="shared" si="0"/>
        <v>0</v>
      </c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>
        <f t="shared" ref="F52:F54" si="1">SUM(E52)-SUM(D52)</f>
        <v>0</v>
      </c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>
        <f t="shared" si="1"/>
        <v>0</v>
      </c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>
        <f t="shared" si="1"/>
        <v>0</v>
      </c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>
        <f t="shared" ref="F55:F118" si="2">SUM(E55)-SUM(D55)</f>
        <v>0</v>
      </c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>
        <f t="shared" si="2"/>
        <v>0</v>
      </c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>
        <f t="shared" si="2"/>
        <v>0</v>
      </c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>
        <f t="shared" si="2"/>
        <v>0</v>
      </c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>
        <f t="shared" si="2"/>
        <v>0</v>
      </c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>
        <f t="shared" si="2"/>
        <v>0</v>
      </c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>
        <f t="shared" si="2"/>
        <v>0</v>
      </c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>
        <f t="shared" si="2"/>
        <v>0</v>
      </c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>
        <f t="shared" si="2"/>
        <v>0</v>
      </c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>
        <f t="shared" si="2"/>
        <v>0</v>
      </c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>
        <f t="shared" si="2"/>
        <v>0</v>
      </c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>
        <f t="shared" si="2"/>
        <v>0</v>
      </c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>
        <f t="shared" si="2"/>
        <v>0</v>
      </c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>
        <f t="shared" si="2"/>
        <v>0</v>
      </c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>
        <f t="shared" si="2"/>
        <v>0</v>
      </c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>
        <f t="shared" si="2"/>
        <v>0</v>
      </c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>
        <f t="shared" si="2"/>
        <v>0</v>
      </c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>
        <f t="shared" si="2"/>
        <v>0</v>
      </c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>
        <f t="shared" si="2"/>
        <v>0</v>
      </c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>
        <f t="shared" si="2"/>
        <v>0</v>
      </c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>
        <f t="shared" si="2"/>
        <v>0</v>
      </c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>
        <f t="shared" si="2"/>
        <v>0</v>
      </c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>
        <f t="shared" si="2"/>
        <v>0</v>
      </c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>
        <f t="shared" si="2"/>
        <v>0</v>
      </c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>
        <f t="shared" si="2"/>
        <v>0</v>
      </c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>
        <f t="shared" si="2"/>
        <v>0</v>
      </c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>
        <f t="shared" si="2"/>
        <v>0</v>
      </c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>
        <f t="shared" si="2"/>
        <v>0</v>
      </c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>
        <f t="shared" si="2"/>
        <v>0</v>
      </c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>
        <f t="shared" si="2"/>
        <v>0</v>
      </c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>
        <f t="shared" si="2"/>
        <v>0</v>
      </c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>
        <f t="shared" si="2"/>
        <v>0</v>
      </c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>
        <f t="shared" si="2"/>
        <v>0</v>
      </c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>
        <f t="shared" si="2"/>
        <v>0</v>
      </c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>
        <f t="shared" si="2"/>
        <v>0</v>
      </c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>
        <f t="shared" si="2"/>
        <v>0</v>
      </c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>
        <f t="shared" si="2"/>
        <v>0</v>
      </c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>
        <f t="shared" si="2"/>
        <v>0</v>
      </c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>
        <f t="shared" si="2"/>
        <v>0</v>
      </c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>
        <f t="shared" si="2"/>
        <v>0</v>
      </c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>
        <f t="shared" si="2"/>
        <v>0</v>
      </c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>
        <f t="shared" si="2"/>
        <v>0</v>
      </c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>
        <f t="shared" si="2"/>
        <v>0</v>
      </c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>
        <f t="shared" si="2"/>
        <v>0</v>
      </c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>
        <f t="shared" si="2"/>
        <v>0</v>
      </c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>
        <f t="shared" si="2"/>
        <v>0</v>
      </c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>
        <f t="shared" si="2"/>
        <v>0</v>
      </c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>
        <f t="shared" si="2"/>
        <v>0</v>
      </c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>
        <f t="shared" si="2"/>
        <v>0</v>
      </c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>
        <f t="shared" si="2"/>
        <v>0</v>
      </c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>
        <f t="shared" si="2"/>
        <v>0</v>
      </c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>
        <f t="shared" si="2"/>
        <v>0</v>
      </c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>
        <f t="shared" si="2"/>
        <v>0</v>
      </c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>
        <f t="shared" si="2"/>
        <v>0</v>
      </c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>
        <f t="shared" si="2"/>
        <v>0</v>
      </c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>
        <f t="shared" si="2"/>
        <v>0</v>
      </c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>
        <f t="shared" si="2"/>
        <v>0</v>
      </c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>
        <f t="shared" si="2"/>
        <v>0</v>
      </c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>
        <f t="shared" si="2"/>
        <v>0</v>
      </c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>
        <f t="shared" si="2"/>
        <v>0</v>
      </c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>
        <f t="shared" si="2"/>
        <v>0</v>
      </c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>
        <f t="shared" si="2"/>
        <v>0</v>
      </c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>
        <f t="shared" si="2"/>
        <v>0</v>
      </c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>
        <f t="shared" si="2"/>
        <v>0</v>
      </c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>
        <f t="shared" ref="F119:F182" si="3">SUM(E119)-SUM(D119)</f>
        <v>0</v>
      </c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>
        <f t="shared" si="3"/>
        <v>0</v>
      </c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>
        <f t="shared" si="3"/>
        <v>0</v>
      </c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>
        <f t="shared" si="3"/>
        <v>0</v>
      </c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>
        <f t="shared" si="3"/>
        <v>0</v>
      </c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>
        <f t="shared" si="3"/>
        <v>0</v>
      </c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>
        <f t="shared" si="3"/>
        <v>0</v>
      </c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>
        <f t="shared" si="3"/>
        <v>0</v>
      </c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>
        <f t="shared" si="3"/>
        <v>0</v>
      </c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>
        <f t="shared" si="3"/>
        <v>0</v>
      </c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>
        <f t="shared" si="3"/>
        <v>0</v>
      </c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>
        <f t="shared" si="3"/>
        <v>0</v>
      </c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>
        <f t="shared" si="3"/>
        <v>0</v>
      </c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>
        <f t="shared" si="3"/>
        <v>0</v>
      </c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>
        <f t="shared" si="3"/>
        <v>0</v>
      </c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>
        <f t="shared" si="3"/>
        <v>0</v>
      </c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>
        <f t="shared" si="3"/>
        <v>0</v>
      </c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>
        <f t="shared" si="3"/>
        <v>0</v>
      </c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>
        <f t="shared" si="3"/>
        <v>0</v>
      </c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>
        <f t="shared" si="3"/>
        <v>0</v>
      </c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>
        <f t="shared" si="3"/>
        <v>0</v>
      </c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>
        <f t="shared" si="3"/>
        <v>0</v>
      </c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>
        <f t="shared" si="3"/>
        <v>0</v>
      </c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>
        <f t="shared" si="3"/>
        <v>0</v>
      </c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>
        <f t="shared" si="3"/>
        <v>0</v>
      </c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>
        <f t="shared" si="3"/>
        <v>0</v>
      </c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>
        <f t="shared" si="3"/>
        <v>0</v>
      </c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>
        <f t="shared" si="3"/>
        <v>0</v>
      </c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>
        <f t="shared" si="3"/>
        <v>0</v>
      </c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>
        <f t="shared" si="3"/>
        <v>0</v>
      </c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>
        <f t="shared" si="3"/>
        <v>0</v>
      </c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>
        <f t="shared" si="3"/>
        <v>0</v>
      </c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>
        <f t="shared" si="3"/>
        <v>0</v>
      </c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>
        <f t="shared" si="3"/>
        <v>0</v>
      </c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>
        <f t="shared" si="3"/>
        <v>0</v>
      </c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>
        <f t="shared" si="3"/>
        <v>0</v>
      </c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>
        <f t="shared" si="3"/>
        <v>0</v>
      </c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>
        <f t="shared" si="3"/>
        <v>0</v>
      </c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>
        <f t="shared" si="3"/>
        <v>0</v>
      </c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>
        <f t="shared" si="3"/>
        <v>0</v>
      </c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>
        <f t="shared" si="3"/>
        <v>0</v>
      </c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>
        <f t="shared" si="3"/>
        <v>0</v>
      </c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>
        <f t="shared" si="3"/>
        <v>0</v>
      </c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>
        <f t="shared" si="3"/>
        <v>0</v>
      </c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>
        <f t="shared" si="3"/>
        <v>0</v>
      </c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>
        <f t="shared" si="3"/>
        <v>0</v>
      </c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>
        <f t="shared" si="3"/>
        <v>0</v>
      </c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>
        <f t="shared" si="3"/>
        <v>0</v>
      </c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>
        <f t="shared" si="3"/>
        <v>0</v>
      </c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>
        <f t="shared" si="3"/>
        <v>0</v>
      </c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>
        <f t="shared" si="3"/>
        <v>0</v>
      </c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>
        <f t="shared" si="3"/>
        <v>0</v>
      </c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>
        <f t="shared" si="3"/>
        <v>0</v>
      </c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>
        <f t="shared" si="3"/>
        <v>0</v>
      </c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>
        <f t="shared" si="3"/>
        <v>0</v>
      </c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>
        <f t="shared" si="3"/>
        <v>0</v>
      </c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>
        <f t="shared" si="3"/>
        <v>0</v>
      </c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>
        <f t="shared" si="3"/>
        <v>0</v>
      </c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>
        <f t="shared" si="3"/>
        <v>0</v>
      </c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>
        <f t="shared" si="3"/>
        <v>0</v>
      </c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>
        <f t="shared" si="3"/>
        <v>0</v>
      </c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>
        <f t="shared" si="3"/>
        <v>0</v>
      </c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>
        <f t="shared" si="3"/>
        <v>0</v>
      </c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>
        <f t="shared" si="3"/>
        <v>0</v>
      </c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>
        <f t="shared" ref="F183:F201" si="4">SUM(E183)-SUM(D183)</f>
        <v>0</v>
      </c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>
        <f t="shared" si="4"/>
        <v>0</v>
      </c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>
        <f t="shared" si="4"/>
        <v>0</v>
      </c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>
        <f t="shared" si="4"/>
        <v>0</v>
      </c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>
        <f t="shared" si="4"/>
        <v>0</v>
      </c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>
        <f t="shared" si="4"/>
        <v>0</v>
      </c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>
        <f t="shared" si="4"/>
        <v>0</v>
      </c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>
        <f t="shared" si="4"/>
        <v>0</v>
      </c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>
        <f t="shared" si="4"/>
        <v>0</v>
      </c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>
        <f t="shared" si="4"/>
        <v>0</v>
      </c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>
        <f t="shared" si="4"/>
        <v>0</v>
      </c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>
        <f t="shared" si="4"/>
        <v>0</v>
      </c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>
        <f t="shared" si="4"/>
        <v>0</v>
      </c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>
        <f t="shared" si="4"/>
        <v>0</v>
      </c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>
        <f t="shared" si="4"/>
        <v>0</v>
      </c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>
        <f t="shared" si="4"/>
        <v>0</v>
      </c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>
        <f t="shared" si="4"/>
        <v>0</v>
      </c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>
        <f t="shared" si="4"/>
        <v>0</v>
      </c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>
        <f t="shared" si="4"/>
        <v>0</v>
      </c>
      <c r="G201" s="3"/>
      <c r="H201" s="3"/>
      <c r="I201" s="3"/>
    </row>
  </sheetData>
  <mergeCells count="7">
    <mergeCell ref="L1:M1"/>
    <mergeCell ref="J1:K1"/>
    <mergeCell ref="T5:U5"/>
    <mergeCell ref="P1:P2"/>
    <mergeCell ref="O1:O2"/>
    <mergeCell ref="N1:N2"/>
    <mergeCell ref="Q1:Q2"/>
  </mergeCells>
  <conditionalFormatting sqref="M3">
    <cfRule type="expression" dxfId="1" priority="6">
      <formula>$M$3 &gt; 50000</formula>
    </cfRule>
  </conditionalFormatting>
  <conditionalFormatting sqref="Q3">
    <cfRule type="expression" dxfId="0" priority="4">
      <formula>$Q$3=TRUE</formula>
    </cfRule>
  </conditionalFormatting>
  <dataValidations count="2">
    <dataValidation type="list" allowBlank="1" showInputMessage="1" showErrorMessage="1" sqref="G2:G201" xr:uid="{80E836B1-CA73-430F-A9BE-A69DBCB2D137}">
      <formula1>"Tunai, Gopay, Dana, Ovo, BNI"</formula1>
    </dataValidation>
    <dataValidation type="list" allowBlank="1" showInputMessage="1" showErrorMessage="1" sqref="H2:H201" xr:uid="{72FE33D0-D55F-4CC1-81A9-B97F7B497039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E639-FBD1-4498-B33D-4B47BAF93CDC}">
  <dimension ref="A1:J5"/>
  <sheetViews>
    <sheetView workbookViewId="0">
      <selection activeCell="K5" sqref="K5"/>
    </sheetView>
  </sheetViews>
  <sheetFormatPr defaultRowHeight="14.4" x14ac:dyDescent="0.3"/>
  <sheetData>
    <row r="1" spans="1:10" x14ac:dyDescent="0.3">
      <c r="A1" s="27" t="s">
        <v>44</v>
      </c>
      <c r="B1" s="27"/>
      <c r="C1" s="27"/>
      <c r="D1" s="27"/>
      <c r="E1" s="27"/>
      <c r="F1" s="28"/>
      <c r="G1" s="26" t="s">
        <v>13</v>
      </c>
      <c r="H1" s="26" t="s">
        <v>42</v>
      </c>
    </row>
    <row r="2" spans="1:10" x14ac:dyDescent="0.3">
      <c r="A2" s="31" t="s">
        <v>41</v>
      </c>
      <c r="B2" s="31"/>
      <c r="C2" s="29" t="s">
        <v>35</v>
      </c>
      <c r="D2" s="29" t="s">
        <v>37</v>
      </c>
      <c r="E2" s="29" t="s">
        <v>38</v>
      </c>
      <c r="F2" s="29" t="s">
        <v>43</v>
      </c>
      <c r="G2" s="26"/>
      <c r="H2" s="26"/>
    </row>
    <row r="3" spans="1:10" x14ac:dyDescent="0.3">
      <c r="A3" s="8">
        <f>transaksi!M3</f>
        <v>200000</v>
      </c>
      <c r="B3" s="9">
        <v>91000</v>
      </c>
      <c r="C3" s="30"/>
      <c r="D3" s="30"/>
      <c r="E3" s="30"/>
      <c r="F3" s="30"/>
      <c r="G3" s="26"/>
      <c r="H3" s="26"/>
    </row>
    <row r="4" spans="1:10" x14ac:dyDescent="0.3">
      <c r="A4" s="24">
        <f>B3+A3</f>
        <v>291000</v>
      </c>
      <c r="B4" s="25"/>
      <c r="C4" s="12"/>
      <c r="D4" s="12"/>
      <c r="E4" s="12"/>
      <c r="F4" s="12">
        <v>65367</v>
      </c>
      <c r="G4" s="10">
        <f>SUM($A$4:$F$4)</f>
        <v>356367</v>
      </c>
      <c r="H4" s="11">
        <f>G4-$A$3</f>
        <v>156367</v>
      </c>
    </row>
    <row r="5" spans="1:10" x14ac:dyDescent="0.3">
      <c r="B5" t="s">
        <v>64</v>
      </c>
      <c r="C5" t="s">
        <v>63</v>
      </c>
      <c r="D5" t="s">
        <v>63</v>
      </c>
      <c r="E5" t="s">
        <v>63</v>
      </c>
      <c r="F5" t="s">
        <v>55</v>
      </c>
      <c r="J5" t="s">
        <v>65</v>
      </c>
    </row>
  </sheetData>
  <mergeCells count="9">
    <mergeCell ref="A4:B4"/>
    <mergeCell ref="G1:G3"/>
    <mergeCell ref="H1:H3"/>
    <mergeCell ref="A1:F1"/>
    <mergeCell ref="F2:F3"/>
    <mergeCell ref="C2:C3"/>
    <mergeCell ref="D2:D3"/>
    <mergeCell ref="E2:E3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tabSelected="1" zoomScaleNormal="100" workbookViewId="0">
      <selection activeCell="J17" sqref="J17"/>
    </sheetView>
  </sheetViews>
  <sheetFormatPr defaultRowHeight="14.4" x14ac:dyDescent="0.3"/>
  <cols>
    <col min="1" max="1" width="10.5546875" bestFit="1" customWidth="1"/>
    <col min="2" max="2" width="8" bestFit="1" customWidth="1"/>
    <col min="3" max="3" width="7" bestFit="1" customWidth="1"/>
    <col min="4" max="4" width="6.5546875" bestFit="1" customWidth="1"/>
    <col min="5" max="5" width="7" bestFit="1" customWidth="1"/>
    <col min="6" max="6" width="13.33203125" customWidth="1"/>
    <col min="7" max="7" width="7.77734375" customWidth="1"/>
    <col min="8" max="8" width="7" bestFit="1" customWidth="1"/>
    <col min="11" max="11" width="26.6640625" bestFit="1" customWidth="1"/>
    <col min="12" max="12" width="12.21875" bestFit="1" customWidth="1"/>
  </cols>
  <sheetData>
    <row r="1" spans="1:12" x14ac:dyDescent="0.3">
      <c r="A1" s="4" t="s">
        <v>0</v>
      </c>
      <c r="B1" s="4" t="s">
        <v>12</v>
      </c>
      <c r="C1" s="14" t="s">
        <v>51</v>
      </c>
      <c r="D1" s="4" t="s">
        <v>50</v>
      </c>
      <c r="E1" s="4" t="s">
        <v>52</v>
      </c>
      <c r="F1" s="17" t="s">
        <v>13</v>
      </c>
      <c r="G1" s="32"/>
      <c r="H1" s="6" t="s">
        <v>14</v>
      </c>
    </row>
    <row r="2" spans="1:12" x14ac:dyDescent="0.3">
      <c r="A2" s="1">
        <v>45357</v>
      </c>
      <c r="B2" s="3" t="s">
        <v>11</v>
      </c>
      <c r="C2" s="13">
        <v>51000</v>
      </c>
      <c r="D2" s="3">
        <v>1000</v>
      </c>
      <c r="E2" s="3">
        <f>$C$2:$C$26-$D$2:$D$26</f>
        <v>50000</v>
      </c>
      <c r="F2" s="15" t="s">
        <v>11</v>
      </c>
      <c r="G2" s="3">
        <f>SUMIF($B$2:$B$26,F2,$E$2:$E$26)</f>
        <v>270000</v>
      </c>
      <c r="H2" s="3">
        <f>(G2/(SUM($G$2:$G$3)))*100</f>
        <v>84.375</v>
      </c>
      <c r="K2" t="s">
        <v>4</v>
      </c>
      <c r="L2" t="s">
        <v>6</v>
      </c>
    </row>
    <row r="3" spans="1:12" x14ac:dyDescent="0.3">
      <c r="A3" s="1">
        <v>45361</v>
      </c>
      <c r="B3" s="3" t="s">
        <v>11</v>
      </c>
      <c r="C3" s="13">
        <v>51000</v>
      </c>
      <c r="D3" s="3">
        <v>1000</v>
      </c>
      <c r="E3" s="3">
        <f t="shared" ref="E3:E26" si="0">$C$2:$C$26-$D$2:$D$26</f>
        <v>50000</v>
      </c>
      <c r="F3" s="15" t="s">
        <v>22</v>
      </c>
      <c r="G3" s="3">
        <f>SUMIF($B$2:$B$26,F3,$E$2:$E$26)</f>
        <v>50000</v>
      </c>
      <c r="H3" s="3">
        <f>(G3/(SUM($G$2:$G$3)))*100</f>
        <v>15.625</v>
      </c>
      <c r="K3" t="s">
        <v>7</v>
      </c>
      <c r="L3" t="s">
        <v>8</v>
      </c>
    </row>
    <row r="4" spans="1:12" x14ac:dyDescent="0.3">
      <c r="A4" s="1">
        <v>45362</v>
      </c>
      <c r="B4" s="3" t="s">
        <v>11</v>
      </c>
      <c r="C4" s="13">
        <v>171000</v>
      </c>
      <c r="D4" s="3">
        <v>1000</v>
      </c>
      <c r="E4" s="3">
        <f t="shared" si="0"/>
        <v>170000</v>
      </c>
      <c r="F4" s="15" t="s">
        <v>13</v>
      </c>
      <c r="G4" s="3">
        <f>G2+G3</f>
        <v>320000</v>
      </c>
      <c r="K4" t="s">
        <v>9</v>
      </c>
      <c r="L4" t="s">
        <v>10</v>
      </c>
    </row>
    <row r="5" spans="1:12" x14ac:dyDescent="0.3">
      <c r="A5" s="1">
        <v>45362</v>
      </c>
      <c r="B5" s="3" t="s">
        <v>22</v>
      </c>
      <c r="C5" s="13">
        <v>51000</v>
      </c>
      <c r="D5" s="3">
        <v>1000</v>
      </c>
      <c r="E5" s="3">
        <f t="shared" si="0"/>
        <v>50000</v>
      </c>
    </row>
    <row r="6" spans="1:12" x14ac:dyDescent="0.3">
      <c r="A6" s="3"/>
      <c r="B6" s="3"/>
      <c r="C6" s="13"/>
      <c r="D6" s="3"/>
      <c r="E6" s="3">
        <f t="shared" si="0"/>
        <v>0</v>
      </c>
    </row>
    <row r="7" spans="1:12" x14ac:dyDescent="0.3">
      <c r="A7" s="3"/>
      <c r="B7" s="3"/>
      <c r="C7" s="13"/>
      <c r="D7" s="3"/>
      <c r="E7" s="3">
        <f t="shared" si="0"/>
        <v>0</v>
      </c>
      <c r="F7" s="32" t="s">
        <v>68</v>
      </c>
      <c r="G7" s="32"/>
    </row>
    <row r="8" spans="1:12" x14ac:dyDescent="0.3">
      <c r="A8" s="3"/>
      <c r="B8" s="3"/>
      <c r="C8" s="13"/>
      <c r="D8" s="3"/>
      <c r="E8" s="3">
        <f t="shared" si="0"/>
        <v>0</v>
      </c>
      <c r="F8" s="4" t="s">
        <v>11</v>
      </c>
      <c r="G8" s="33">
        <f>(transaksi!$K$3)*(H2/100)</f>
        <v>30684.65625</v>
      </c>
      <c r="K8" t="s">
        <v>53</v>
      </c>
    </row>
    <row r="9" spans="1:12" x14ac:dyDescent="0.3">
      <c r="A9" s="3"/>
      <c r="B9" s="3"/>
      <c r="C9" s="13"/>
      <c r="D9" s="3"/>
      <c r="E9" s="3">
        <f t="shared" si="0"/>
        <v>0</v>
      </c>
      <c r="F9" s="4" t="s">
        <v>22</v>
      </c>
      <c r="G9" s="33">
        <f>(transaksi!$K$3)*(H3/100)</f>
        <v>5682.34375</v>
      </c>
    </row>
    <row r="10" spans="1:12" x14ac:dyDescent="0.3">
      <c r="A10" s="3"/>
      <c r="B10" s="3"/>
      <c r="C10" s="13"/>
      <c r="D10" s="3"/>
      <c r="E10" s="3">
        <f t="shared" si="0"/>
        <v>0</v>
      </c>
    </row>
    <row r="11" spans="1:12" x14ac:dyDescent="0.3">
      <c r="A11" s="3"/>
      <c r="B11" s="3"/>
      <c r="C11" s="13"/>
      <c r="D11" s="3"/>
      <c r="E11" s="3">
        <f t="shared" si="0"/>
        <v>0</v>
      </c>
    </row>
    <row r="12" spans="1:12" x14ac:dyDescent="0.3">
      <c r="A12" s="3"/>
      <c r="B12" s="3"/>
      <c r="C12" s="13"/>
      <c r="D12" s="3"/>
      <c r="E12" s="3">
        <f t="shared" si="0"/>
        <v>0</v>
      </c>
    </row>
    <row r="13" spans="1:12" x14ac:dyDescent="0.3">
      <c r="A13" s="3"/>
      <c r="B13" s="3"/>
      <c r="C13" s="13"/>
      <c r="D13" s="3"/>
      <c r="E13" s="3">
        <f t="shared" si="0"/>
        <v>0</v>
      </c>
    </row>
    <row r="14" spans="1:12" x14ac:dyDescent="0.3">
      <c r="A14" s="3"/>
      <c r="B14" s="3"/>
      <c r="C14" s="13"/>
      <c r="D14" s="3"/>
      <c r="E14" s="3">
        <f t="shared" si="0"/>
        <v>0</v>
      </c>
    </row>
    <row r="15" spans="1:12" x14ac:dyDescent="0.3">
      <c r="A15" s="3"/>
      <c r="B15" s="3"/>
      <c r="C15" s="13"/>
      <c r="D15" s="3"/>
      <c r="E15" s="3">
        <f t="shared" si="0"/>
        <v>0</v>
      </c>
    </row>
    <row r="16" spans="1:12" x14ac:dyDescent="0.3">
      <c r="A16" s="3"/>
      <c r="B16" s="3"/>
      <c r="C16" s="13"/>
      <c r="D16" s="3"/>
      <c r="E16" s="3">
        <f t="shared" si="0"/>
        <v>0</v>
      </c>
    </row>
    <row r="17" spans="1:5" x14ac:dyDescent="0.3">
      <c r="A17" s="3"/>
      <c r="B17" s="3"/>
      <c r="C17" s="13"/>
      <c r="D17" s="3"/>
      <c r="E17" s="3">
        <f t="shared" si="0"/>
        <v>0</v>
      </c>
    </row>
    <row r="18" spans="1:5" x14ac:dyDescent="0.3">
      <c r="A18" s="3"/>
      <c r="B18" s="3"/>
      <c r="C18" s="13"/>
      <c r="D18" s="3"/>
      <c r="E18" s="3">
        <f t="shared" si="0"/>
        <v>0</v>
      </c>
    </row>
    <row r="19" spans="1:5" x14ac:dyDescent="0.3">
      <c r="A19" s="3"/>
      <c r="B19" s="3"/>
      <c r="C19" s="13"/>
      <c r="D19" s="3"/>
      <c r="E19" s="3">
        <f t="shared" si="0"/>
        <v>0</v>
      </c>
    </row>
    <row r="20" spans="1:5" x14ac:dyDescent="0.3">
      <c r="A20" s="3"/>
      <c r="B20" s="3"/>
      <c r="C20" s="13"/>
      <c r="D20" s="3"/>
      <c r="E20" s="3">
        <f t="shared" si="0"/>
        <v>0</v>
      </c>
    </row>
    <row r="21" spans="1:5" x14ac:dyDescent="0.3">
      <c r="A21" s="3"/>
      <c r="B21" s="3"/>
      <c r="C21" s="13"/>
      <c r="D21" s="3"/>
      <c r="E21" s="3">
        <f t="shared" si="0"/>
        <v>0</v>
      </c>
    </row>
    <row r="22" spans="1:5" x14ac:dyDescent="0.3">
      <c r="A22" s="3"/>
      <c r="B22" s="3"/>
      <c r="C22" s="13"/>
      <c r="D22" s="3"/>
      <c r="E22" s="3">
        <f t="shared" si="0"/>
        <v>0</v>
      </c>
    </row>
    <row r="23" spans="1:5" x14ac:dyDescent="0.3">
      <c r="A23" s="3"/>
      <c r="B23" s="3"/>
      <c r="C23" s="13"/>
      <c r="D23" s="3"/>
      <c r="E23" s="3">
        <f t="shared" si="0"/>
        <v>0</v>
      </c>
    </row>
    <row r="24" spans="1:5" x14ac:dyDescent="0.3">
      <c r="A24" s="3"/>
      <c r="B24" s="3"/>
      <c r="C24" s="13"/>
      <c r="D24" s="3"/>
      <c r="E24" s="3">
        <f t="shared" si="0"/>
        <v>0</v>
      </c>
    </row>
    <row r="25" spans="1:5" x14ac:dyDescent="0.3">
      <c r="A25" s="3"/>
      <c r="B25" s="3"/>
      <c r="C25" s="13"/>
      <c r="D25" s="3"/>
      <c r="E25" s="3">
        <f t="shared" si="0"/>
        <v>0</v>
      </c>
    </row>
    <row r="26" spans="1:5" x14ac:dyDescent="0.3">
      <c r="A26" s="3"/>
      <c r="B26" s="3"/>
      <c r="C26" s="13"/>
      <c r="D26" s="3"/>
      <c r="E26" s="3">
        <f t="shared" si="0"/>
        <v>0</v>
      </c>
    </row>
  </sheetData>
  <dataConsolidate/>
  <mergeCells count="2">
    <mergeCell ref="F1:G1"/>
    <mergeCell ref="F7:G7"/>
  </mergeCells>
  <dataValidations count="1">
    <dataValidation type="list" allowBlank="1" showInputMessage="1" showErrorMessage="1" sqref="B2:B26" xr:uid="{A789F32E-CC67-4AB1-8F40-BB4C6A13BAF2}">
      <formula1>"Yefta, Jourgent"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2024-03-11T04:42:57Z</dcterms:modified>
</cp:coreProperties>
</file>