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jinchoi/Desktop/untitled folder/"/>
    </mc:Choice>
  </mc:AlternateContent>
  <xr:revisionPtr revIDLastSave="0" documentId="13_ncr:1_{736A933C-4987-9D4C-BDD7-497539786A91}" xr6:coauthVersionLast="47" xr6:coauthVersionMax="47" xr10:uidLastSave="{00000000-0000-0000-0000-000000000000}"/>
  <bookViews>
    <workbookView xWindow="380" yWindow="500" windowWidth="28040" windowHeight="15940" xr2:uid="{00000000-000D-0000-FFFF-FFFF00000000}"/>
  </bookViews>
  <sheets>
    <sheet name="Rolling Retention" sheetId="1" r:id="rId1"/>
    <sheet name="Revenue Retention by Cohort" sheetId="2" r:id="rId2"/>
    <sheet name="Average Order Value " sheetId="3" r:id="rId3"/>
    <sheet name="Classic Retention (for AOV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5" i="3"/>
  <c r="B6" i="3"/>
  <c r="B7" i="3"/>
  <c r="B8" i="3"/>
  <c r="B9" i="3"/>
  <c r="B10" i="3"/>
  <c r="B11" i="3"/>
  <c r="B12" i="3"/>
  <c r="B13" i="3"/>
  <c r="B14" i="3"/>
  <c r="B4" i="3"/>
  <c r="C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C9" i="3"/>
  <c r="D9" i="3"/>
  <c r="E9" i="3"/>
  <c r="F9" i="3"/>
  <c r="G9" i="3"/>
  <c r="H9" i="3"/>
  <c r="C10" i="3"/>
  <c r="D10" i="3"/>
  <c r="E10" i="3"/>
  <c r="F10" i="3"/>
  <c r="G10" i="3"/>
  <c r="C11" i="3"/>
  <c r="D11" i="3"/>
  <c r="E11" i="3"/>
  <c r="F11" i="3"/>
  <c r="C12" i="3"/>
  <c r="D12" i="3"/>
  <c r="E12" i="3"/>
  <c r="C13" i="3"/>
  <c r="D13" i="3"/>
  <c r="C14" i="3"/>
  <c r="D4" i="3"/>
  <c r="E4" i="3"/>
  <c r="F4" i="3"/>
  <c r="G4" i="3"/>
  <c r="H4" i="3"/>
  <c r="I4" i="3"/>
  <c r="J4" i="3"/>
  <c r="K4" i="3"/>
  <c r="L4" i="3"/>
  <c r="M4" i="3"/>
  <c r="C18" i="5"/>
  <c r="C19" i="5"/>
  <c r="D19" i="5"/>
  <c r="E19" i="5"/>
  <c r="F19" i="5"/>
  <c r="G19" i="5"/>
  <c r="H19" i="5"/>
  <c r="I19" i="5"/>
  <c r="J19" i="5"/>
  <c r="K19" i="5"/>
  <c r="L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C24" i="5"/>
  <c r="D24" i="5"/>
  <c r="E24" i="5"/>
  <c r="F24" i="5"/>
  <c r="G24" i="5"/>
  <c r="C25" i="5"/>
  <c r="D25" i="5"/>
  <c r="E25" i="5"/>
  <c r="F25" i="5"/>
  <c r="C26" i="5"/>
  <c r="D26" i="5"/>
  <c r="E26" i="5"/>
  <c r="C27" i="5"/>
  <c r="D27" i="5"/>
  <c r="C28" i="5"/>
  <c r="D18" i="5"/>
  <c r="E18" i="5"/>
  <c r="F18" i="5"/>
  <c r="G18" i="5"/>
  <c r="H18" i="5"/>
  <c r="I18" i="5"/>
  <c r="J18" i="5"/>
  <c r="K18" i="5"/>
  <c r="L18" i="5"/>
  <c r="M18" i="5"/>
  <c r="B51" i="2"/>
  <c r="I51" i="2" s="1"/>
  <c r="B52" i="2"/>
  <c r="G52" i="2" s="1"/>
  <c r="B53" i="2"/>
  <c r="C53" i="2" s="1"/>
  <c r="B54" i="2"/>
  <c r="D54" i="2" s="1"/>
  <c r="B55" i="2"/>
  <c r="E55" i="2" s="1"/>
  <c r="B56" i="2"/>
  <c r="G56" i="2" s="1"/>
  <c r="B57" i="2"/>
  <c r="C57" i="2" s="1"/>
  <c r="B58" i="2"/>
  <c r="C58" i="2" s="1"/>
  <c r="B59" i="2"/>
  <c r="D59" i="2" s="1"/>
  <c r="B60" i="2"/>
  <c r="C60" i="2" s="1"/>
  <c r="B61" i="2"/>
  <c r="B50" i="2"/>
  <c r="G50" i="2" s="1"/>
  <c r="E51" i="2"/>
  <c r="G51" i="2"/>
  <c r="I53" i="2"/>
  <c r="B33" i="2"/>
  <c r="C33" i="2"/>
  <c r="D33" i="2"/>
  <c r="E33" i="2"/>
  <c r="F33" i="2"/>
  <c r="G33" i="2"/>
  <c r="H33" i="2"/>
  <c r="I33" i="2"/>
  <c r="J33" i="2"/>
  <c r="K33" i="2"/>
  <c r="L33" i="2"/>
  <c r="M33" i="2"/>
  <c r="M32" i="2" s="1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B40" i="2"/>
  <c r="C40" i="2"/>
  <c r="D40" i="2"/>
  <c r="E40" i="2"/>
  <c r="F40" i="2"/>
  <c r="B41" i="2"/>
  <c r="C41" i="2"/>
  <c r="D41" i="2"/>
  <c r="E41" i="2"/>
  <c r="B42" i="2"/>
  <c r="C42" i="2"/>
  <c r="D42" i="2"/>
  <c r="B43" i="2"/>
  <c r="C43" i="2"/>
  <c r="B44" i="2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C25" i="1"/>
  <c r="D25" i="1"/>
  <c r="E25" i="1"/>
  <c r="F25" i="1"/>
  <c r="G25" i="1"/>
  <c r="C26" i="1"/>
  <c r="D26" i="1"/>
  <c r="E26" i="1"/>
  <c r="F26" i="1"/>
  <c r="C27" i="1"/>
  <c r="D27" i="1"/>
  <c r="E27" i="1"/>
  <c r="C28" i="1"/>
  <c r="D28" i="1"/>
  <c r="C29" i="1"/>
  <c r="D19" i="1"/>
  <c r="E19" i="1"/>
  <c r="F19" i="1"/>
  <c r="G19" i="1"/>
  <c r="H19" i="1"/>
  <c r="H18" i="1" s="1"/>
  <c r="I19" i="1"/>
  <c r="I18" i="1" s="1"/>
  <c r="J19" i="1"/>
  <c r="J18" i="1" s="1"/>
  <c r="K19" i="1"/>
  <c r="K18" i="1" s="1"/>
  <c r="L19" i="1"/>
  <c r="L18" i="1" s="1"/>
  <c r="M19" i="1"/>
  <c r="M18" i="1" s="1"/>
  <c r="C19" i="1"/>
  <c r="I32" i="2" l="1"/>
  <c r="J53" i="2"/>
  <c r="G18" i="1"/>
  <c r="C18" i="1"/>
  <c r="F18" i="1"/>
  <c r="E18" i="1"/>
  <c r="D18" i="1"/>
  <c r="E58" i="2"/>
  <c r="D58" i="2"/>
  <c r="G32" i="2"/>
  <c r="K52" i="2"/>
  <c r="F52" i="2"/>
  <c r="C52" i="2"/>
  <c r="L32" i="2"/>
  <c r="C59" i="2"/>
  <c r="H32" i="2"/>
  <c r="L51" i="2"/>
  <c r="F32" i="2"/>
  <c r="E32" i="2"/>
  <c r="D51" i="2"/>
  <c r="D32" i="2"/>
  <c r="K32" i="2"/>
  <c r="C32" i="2"/>
  <c r="J32" i="2"/>
  <c r="B32" i="2"/>
  <c r="G53" i="2"/>
  <c r="J50" i="2"/>
  <c r="E56" i="2"/>
  <c r="F53" i="2"/>
  <c r="H51" i="2"/>
  <c r="H53" i="2"/>
  <c r="H50" i="2"/>
  <c r="H54" i="2"/>
  <c r="E53" i="2"/>
  <c r="F50" i="2"/>
  <c r="G54" i="2"/>
  <c r="D53" i="2"/>
  <c r="E50" i="2"/>
  <c r="C54" i="2"/>
  <c r="E52" i="2"/>
  <c r="I50" i="2"/>
  <c r="D52" i="2"/>
  <c r="F51" i="2"/>
  <c r="J52" i="2"/>
  <c r="D56" i="2"/>
  <c r="I52" i="2"/>
  <c r="K51" i="2"/>
  <c r="C51" i="2"/>
  <c r="C55" i="2"/>
  <c r="H52" i="2"/>
  <c r="J51" i="2"/>
  <c r="I54" i="2"/>
  <c r="F56" i="2"/>
  <c r="D55" i="2"/>
  <c r="F57" i="2"/>
  <c r="E57" i="2"/>
  <c r="D57" i="2"/>
  <c r="G55" i="2"/>
  <c r="F54" i="2"/>
  <c r="C56" i="2"/>
  <c r="H55" i="2"/>
  <c r="F55" i="2"/>
  <c r="E54" i="2"/>
  <c r="C50" i="2"/>
  <c r="M50" i="2"/>
  <c r="M49" i="2" s="1"/>
  <c r="L50" i="2"/>
  <c r="L49" i="2" s="1"/>
  <c r="D50" i="2"/>
  <c r="K50" i="2"/>
  <c r="G49" i="2" l="1"/>
  <c r="D49" i="2"/>
  <c r="J49" i="2"/>
  <c r="F49" i="2"/>
  <c r="H49" i="2"/>
  <c r="I49" i="2"/>
  <c r="E49" i="2"/>
  <c r="C49" i="2"/>
  <c r="K49" i="2"/>
</calcChain>
</file>

<file path=xl/sharedStrings.xml><?xml version="1.0" encoding="utf-8"?>
<sst xmlns="http://schemas.openxmlformats.org/spreadsheetml/2006/main" count="197" uniqueCount="45">
  <si>
    <t>first_order_month</t>
  </si>
  <si>
    <t>month0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</si>
  <si>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</si>
  <si>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</si>
  <si>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</si>
  <si>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</si>
  <si>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</si>
  <si>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</si>
  <si>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</si>
  <si>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</si>
  <si>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</si>
  <si>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</si>
  <si>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</si>
  <si>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</si>
  <si>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</si>
  <si>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</si>
  <si>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</si>
  <si>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</si>
  <si>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</si>
  <si>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</si>
  <si>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</si>
  <si>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</si>
  <si>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</si>
  <si>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</si>
  <si>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</si>
  <si>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Month 0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</si>
  <si>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</si>
  <si>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</si>
  <si>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</si>
  <si>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</si>
  <si>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</si>
  <si>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</si>
  <si>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</si>
  <si>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</si>
  <si>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</si>
  <si>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</si>
  <si>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</si>
  <si>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First Order Month</t>
  </si>
  <si>
    <t>Average Retention</t>
  </si>
  <si>
    <t>Average Revenue</t>
  </si>
  <si>
    <t>Rolling Retention</t>
  </si>
  <si>
    <t>Classic Retention (for AOV calculation)</t>
  </si>
  <si>
    <t>Average Order Value</t>
  </si>
  <si>
    <t>Revenue by Cohort</t>
  </si>
  <si>
    <t>Revenue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</si>
</sst>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 Neue"/>
      <family val="2"/>
    </font>
    <font>
      <b/>
      <sz val="16"/>
      <color theme="1"/>
      <name val="Helvetica Neue"/>
      <family val="2"/>
    </font>
    <font>
      <b/>
      <sz val="12"/>
      <color theme="1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0" fontId="20" fillId="33" borderId="10" xfId="0" applyFont="1" applyFill="1" applyBorder="1"/>
    <xf numFmtId="0" fontId="20" fillId="33" borderId="10" xfId="0" applyFont="1" applyFill="1" applyBorder="1" applyAlignment="1">
      <alignment horizontal="right"/>
    </xf>
    <xf numFmtId="164" fontId="20" fillId="34" borderId="10" xfId="0" applyNumberFormat="1" applyFont="1" applyFill="1" applyBorder="1" applyAlignment="1">
      <alignment horizontal="left"/>
    </xf>
    <xf numFmtId="0" fontId="18" fillId="0" borderId="10" xfId="0" applyFont="1" applyBorder="1" applyAlignment="1">
      <alignment horizontal="right"/>
    </xf>
    <xf numFmtId="10" fontId="18" fillId="0" borderId="10" xfId="1" applyNumberFormat="1" applyFont="1" applyBorder="1" applyAlignment="1">
      <alignment horizontal="right"/>
    </xf>
    <xf numFmtId="164" fontId="20" fillId="34" borderId="10" xfId="0" applyNumberFormat="1" applyFont="1" applyFill="1" applyBorder="1"/>
    <xf numFmtId="2" fontId="18" fillId="0" borderId="10" xfId="0" applyNumberFormat="1" applyFont="1" applyBorder="1" applyAlignment="1">
      <alignment horizontal="right"/>
    </xf>
    <xf numFmtId="0" fontId="20" fillId="34" borderId="10" xfId="0" applyFont="1" applyFill="1" applyBorder="1" applyAlignment="1">
      <alignment horizontal="left"/>
    </xf>
    <xf numFmtId="9" fontId="18" fillId="0" borderId="10" xfId="0" applyNumberFormat="1" applyFont="1" applyBorder="1" applyAlignment="1">
      <alignment horizontal="right"/>
    </xf>
    <xf numFmtId="10" fontId="18" fillId="0" borderId="10" xfId="0" applyNumberFormat="1" applyFont="1" applyBorder="1" applyAlignment="1">
      <alignment horizontal="right"/>
    </xf>
    <xf numFmtId="2" fontId="18" fillId="0" borderId="10" xfId="0" applyNumberFormat="1" applyFont="1" applyBorder="1"/>
    <xf numFmtId="9" fontId="18" fillId="0" borderId="10" xfId="0" applyNumberFormat="1" applyFont="1" applyBorder="1"/>
    <xf numFmtId="10" fontId="18" fillId="0" borderId="10" xfId="0" applyNumberFormat="1" applyFont="1" applyBorder="1"/>
    <xf numFmtId="10" fontId="18" fillId="0" borderId="10" xfId="1" applyNumberFormat="1" applyFont="1" applyBorder="1"/>
    <xf numFmtId="164" fontId="19" fillId="0" borderId="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D2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sz="1800"/>
              <a:t>Retention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8357635851072"/>
          <c:y val="0.11090909090909092"/>
          <c:w val="0.74787753961310388"/>
          <c:h val="0.68264057901853181"/>
        </c:manualLayout>
      </c:layout>
      <c:lineChart>
        <c:grouping val="standard"/>
        <c:varyColors val="0"/>
        <c:ser>
          <c:idx val="1"/>
          <c:order val="0"/>
          <c:tx>
            <c:strRef>
              <c:f>'Rolling Retention'!$C$17</c:f>
              <c:strCache>
                <c:ptCount val="1"/>
                <c:pt idx="0">
                  <c:v>Month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'Rolling Retention'!$A$19:$A$30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'Rolling Retention'!$C$19:$C$30</c:f>
              <c:numCache>
                <c:formatCode>0.00%</c:formatCode>
                <c:ptCount val="12"/>
                <c:pt idx="0">
                  <c:v>0.55348837209302326</c:v>
                </c:pt>
                <c:pt idx="1">
                  <c:v>0.69791666666666663</c:v>
                </c:pt>
                <c:pt idx="2">
                  <c:v>0.59887005649717517</c:v>
                </c:pt>
                <c:pt idx="3">
                  <c:v>0.49079754601226994</c:v>
                </c:pt>
                <c:pt idx="4">
                  <c:v>0.4732142857142857</c:v>
                </c:pt>
                <c:pt idx="5">
                  <c:v>0.41605839416058393</c:v>
                </c:pt>
                <c:pt idx="6">
                  <c:v>0.34042553191489361</c:v>
                </c:pt>
                <c:pt idx="7">
                  <c:v>0.29629629629629628</c:v>
                </c:pt>
                <c:pt idx="8">
                  <c:v>0.11538461538461539</c:v>
                </c:pt>
                <c:pt idx="9">
                  <c:v>0.11494252873563218</c:v>
                </c:pt>
                <c:pt idx="10">
                  <c:v>0.10294117647058823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0-744D-8257-55FE436116FE}"/>
            </c:ext>
          </c:extLst>
        </c:ser>
        <c:ser>
          <c:idx val="2"/>
          <c:order val="1"/>
          <c:tx>
            <c:strRef>
              <c:f>'Rolling Retention'!$D$17</c:f>
              <c:strCache>
                <c:ptCount val="1"/>
                <c:pt idx="0">
                  <c:v>Month 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'Rolling Retention'!$A$19:$A$30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'Rolling Retention'!$D$19:$D$30</c:f>
              <c:numCache>
                <c:formatCode>0.00%</c:formatCode>
                <c:ptCount val="12"/>
                <c:pt idx="0">
                  <c:v>0.54418604651162794</c:v>
                </c:pt>
                <c:pt idx="1">
                  <c:v>0.6875</c:v>
                </c:pt>
                <c:pt idx="2">
                  <c:v>0.56497175141242939</c:v>
                </c:pt>
                <c:pt idx="3">
                  <c:v>0.46012269938650308</c:v>
                </c:pt>
                <c:pt idx="4">
                  <c:v>0.4375</c:v>
                </c:pt>
                <c:pt idx="5">
                  <c:v>0.36496350364963503</c:v>
                </c:pt>
                <c:pt idx="6">
                  <c:v>0.25531914893617019</c:v>
                </c:pt>
                <c:pt idx="7">
                  <c:v>0.2074074074074074</c:v>
                </c:pt>
                <c:pt idx="8">
                  <c:v>5.128205128205128E-2</c:v>
                </c:pt>
                <c:pt idx="9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0-744D-8257-55FE436116FE}"/>
            </c:ext>
          </c:extLst>
        </c:ser>
        <c:ser>
          <c:idx val="3"/>
          <c:order val="2"/>
          <c:tx>
            <c:strRef>
              <c:f>'Rolling Retention'!$E$17</c:f>
              <c:strCache>
                <c:ptCount val="1"/>
                <c:pt idx="0">
                  <c:v>Month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'Rolling Retention'!$A$19:$A$30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'Rolling Retention'!$E$19:$E$30</c:f>
              <c:numCache>
                <c:formatCode>0.00%</c:formatCode>
                <c:ptCount val="12"/>
                <c:pt idx="0">
                  <c:v>0.53488372093023251</c:v>
                </c:pt>
                <c:pt idx="1">
                  <c:v>0.65625</c:v>
                </c:pt>
                <c:pt idx="2">
                  <c:v>0.51412429378531077</c:v>
                </c:pt>
                <c:pt idx="3">
                  <c:v>0.39263803680981596</c:v>
                </c:pt>
                <c:pt idx="4">
                  <c:v>0.4017857142857143</c:v>
                </c:pt>
                <c:pt idx="5">
                  <c:v>0.29927007299270075</c:v>
                </c:pt>
                <c:pt idx="6">
                  <c:v>0.23404255319148937</c:v>
                </c:pt>
                <c:pt idx="7">
                  <c:v>0.11851851851851852</c:v>
                </c:pt>
                <c:pt idx="8">
                  <c:v>2.564102564102564E-2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0-744D-8257-55FE436116FE}"/>
            </c:ext>
          </c:extLst>
        </c:ser>
        <c:ser>
          <c:idx val="4"/>
          <c:order val="3"/>
          <c:tx>
            <c:strRef>
              <c:f>'Rolling Retention'!$F$17</c:f>
              <c:strCache>
                <c:ptCount val="1"/>
                <c:pt idx="0">
                  <c:v>Month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'Rolling Retention'!$A$19:$A$30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'Rolling Retention'!$F$19:$F$30</c:f>
              <c:numCache>
                <c:formatCode>0.00%</c:formatCode>
                <c:ptCount val="12"/>
                <c:pt idx="0">
                  <c:v>0.50232558139534889</c:v>
                </c:pt>
                <c:pt idx="1">
                  <c:v>0.60416666666666663</c:v>
                </c:pt>
                <c:pt idx="2">
                  <c:v>0.46892655367231639</c:v>
                </c:pt>
                <c:pt idx="3">
                  <c:v>0.31901840490797545</c:v>
                </c:pt>
                <c:pt idx="4">
                  <c:v>0.33035714285714285</c:v>
                </c:pt>
                <c:pt idx="5">
                  <c:v>0.24087591240875914</c:v>
                </c:pt>
                <c:pt idx="6">
                  <c:v>0.20212765957446807</c:v>
                </c:pt>
                <c:pt idx="7">
                  <c:v>5.9259259259259262E-2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40-744D-8257-55FE436116FE}"/>
            </c:ext>
          </c:extLst>
        </c:ser>
        <c:ser>
          <c:idx val="5"/>
          <c:order val="4"/>
          <c:tx>
            <c:strRef>
              <c:f>'Rolling Retention'!$G$17</c:f>
              <c:strCache>
                <c:ptCount val="1"/>
                <c:pt idx="0">
                  <c:v>Month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'Rolling Retention'!$A$19:$A$30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'Rolling Retention'!$G$19:$G$30</c:f>
              <c:numCache>
                <c:formatCode>0.00%</c:formatCode>
                <c:ptCount val="12"/>
                <c:pt idx="0">
                  <c:v>0.47906976744186047</c:v>
                </c:pt>
                <c:pt idx="1">
                  <c:v>0.58333333333333337</c:v>
                </c:pt>
                <c:pt idx="2">
                  <c:v>0.39548022598870058</c:v>
                </c:pt>
                <c:pt idx="3">
                  <c:v>0.26380368098159507</c:v>
                </c:pt>
                <c:pt idx="4">
                  <c:v>0.2767857142857143</c:v>
                </c:pt>
                <c:pt idx="5">
                  <c:v>0.16788321167883211</c:v>
                </c:pt>
                <c:pt idx="6">
                  <c:v>9.5744680851063829E-2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40-744D-8257-55FE43611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227968"/>
        <c:axId val="685804864"/>
      </c:lineChart>
      <c:dateAx>
        <c:axId val="6862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 sz="1200"/>
                  <a:t>First Order Month</a:t>
                </a:r>
              </a:p>
            </c:rich>
          </c:tx>
          <c:layout>
            <c:manualLayout>
              <c:xMode val="edge"/>
              <c:yMode val="edge"/>
              <c:x val="0.41733401380383006"/>
              <c:y val="0.92944444444444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685804864"/>
        <c:crosses val="autoZero"/>
        <c:auto val="1"/>
        <c:lblOffset val="100"/>
        <c:baseTimeUnit val="months"/>
      </c:dateAx>
      <c:valAx>
        <c:axId val="685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 sz="1200"/>
                  <a:t>Retention Rate</a:t>
                </a:r>
              </a:p>
            </c:rich>
          </c:tx>
          <c:layout>
            <c:manualLayout>
              <c:xMode val="edge"/>
              <c:yMode val="edge"/>
              <c:x val="1.8503086419753081E-2"/>
              <c:y val="0.3581257456454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6862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sz="1800"/>
              <a:t>Retention Curve</a:t>
            </a:r>
          </a:p>
        </c:rich>
      </c:tx>
      <c:layout>
        <c:manualLayout>
          <c:xMode val="edge"/>
          <c:yMode val="edge"/>
          <c:x val="0.37369369756474846"/>
          <c:y val="1.51515151515151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7173192171806"/>
          <c:y val="0.11090909090909092"/>
          <c:w val="0.67115714730747322"/>
          <c:h val="0.76457070707070707"/>
        </c:manualLayout>
      </c:layout>
      <c:lineChart>
        <c:grouping val="standard"/>
        <c:varyColors val="0"/>
        <c:ser>
          <c:idx val="0"/>
          <c:order val="0"/>
          <c:tx>
            <c:v>Jan Cohort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'Rolling Retention'!$C$19:$I$19</c:f>
              <c:numCache>
                <c:formatCode>0.00%</c:formatCode>
                <c:ptCount val="7"/>
                <c:pt idx="0">
                  <c:v>0.55348837209302326</c:v>
                </c:pt>
                <c:pt idx="1">
                  <c:v>0.54418604651162794</c:v>
                </c:pt>
                <c:pt idx="2">
                  <c:v>0.53488372093023251</c:v>
                </c:pt>
                <c:pt idx="3">
                  <c:v>0.50232558139534889</c:v>
                </c:pt>
                <c:pt idx="4">
                  <c:v>0.47906976744186047</c:v>
                </c:pt>
                <c:pt idx="5">
                  <c:v>0.41860465116279072</c:v>
                </c:pt>
                <c:pt idx="6">
                  <c:v>0.38139534883720932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A-5544-90C5-1E26EDFDCBBC}"/>
            </c:ext>
          </c:extLst>
        </c:ser>
        <c:ser>
          <c:idx val="1"/>
          <c:order val="1"/>
          <c:tx>
            <c:v>Feb Cohort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'Rolling Retention'!$C$20:$I$20</c:f>
              <c:numCache>
                <c:formatCode>0.00%</c:formatCode>
                <c:ptCount val="7"/>
                <c:pt idx="0">
                  <c:v>0.69791666666666663</c:v>
                </c:pt>
                <c:pt idx="1">
                  <c:v>0.6875</c:v>
                </c:pt>
                <c:pt idx="2">
                  <c:v>0.65625</c:v>
                </c:pt>
                <c:pt idx="3">
                  <c:v>0.60416666666666663</c:v>
                </c:pt>
                <c:pt idx="4">
                  <c:v>0.58333333333333337</c:v>
                </c:pt>
                <c:pt idx="5">
                  <c:v>0.51041666666666663</c:v>
                </c:pt>
                <c:pt idx="6">
                  <c:v>0.44791666666666669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A-5544-90C5-1E26EDFDCBBC}"/>
            </c:ext>
          </c:extLst>
        </c:ser>
        <c:ser>
          <c:idx val="2"/>
          <c:order val="2"/>
          <c:tx>
            <c:v>Mar Cohort</c:v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'Rolling Retention'!$C$21:$I$21</c:f>
              <c:numCache>
                <c:formatCode>0.00%</c:formatCode>
                <c:ptCount val="7"/>
                <c:pt idx="0">
                  <c:v>0.59887005649717517</c:v>
                </c:pt>
                <c:pt idx="1">
                  <c:v>0.56497175141242939</c:v>
                </c:pt>
                <c:pt idx="2">
                  <c:v>0.51412429378531077</c:v>
                </c:pt>
                <c:pt idx="3">
                  <c:v>0.46892655367231639</c:v>
                </c:pt>
                <c:pt idx="4">
                  <c:v>0.39548022598870058</c:v>
                </c:pt>
                <c:pt idx="5">
                  <c:v>0.31073446327683618</c:v>
                </c:pt>
                <c:pt idx="6">
                  <c:v>0.23728813559322035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4A-5544-90C5-1E26EDFDCBBC}"/>
            </c:ext>
          </c:extLst>
        </c:ser>
        <c:ser>
          <c:idx val="3"/>
          <c:order val="3"/>
          <c:tx>
            <c:v>Apr Cohort</c:v>
          </c:tx>
          <c:spPr>
            <a:ln w="28575" cap="rnd">
              <a:solidFill>
                <a:srgbClr val="D2D2D2"/>
              </a:solidFill>
              <a:round/>
            </a:ln>
            <a:effectLst/>
          </c:spPr>
          <c:marker>
            <c:symbol val="none"/>
          </c:marker>
          <c:val>
            <c:numRef>
              <c:f>'Rolling Retention'!$C$22:$I$22</c:f>
              <c:numCache>
                <c:formatCode>0.00%</c:formatCode>
                <c:ptCount val="7"/>
                <c:pt idx="0">
                  <c:v>0.49079754601226994</c:v>
                </c:pt>
                <c:pt idx="1">
                  <c:v>0.46012269938650308</c:v>
                </c:pt>
                <c:pt idx="2">
                  <c:v>0.39263803680981596</c:v>
                </c:pt>
                <c:pt idx="3">
                  <c:v>0.31901840490797545</c:v>
                </c:pt>
                <c:pt idx="4">
                  <c:v>0.26380368098159507</c:v>
                </c:pt>
                <c:pt idx="5">
                  <c:v>0.19631901840490798</c:v>
                </c:pt>
                <c:pt idx="6">
                  <c:v>0.16564417177914109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4A-5544-90C5-1E26EDFDCBBC}"/>
            </c:ext>
          </c:extLst>
        </c:ser>
        <c:ser>
          <c:idx val="4"/>
          <c:order val="4"/>
          <c:tx>
            <c:v>May Cohort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'Rolling Retention'!$C$23:$I$23</c:f>
              <c:numCache>
                <c:formatCode>0.00%</c:formatCode>
                <c:ptCount val="7"/>
                <c:pt idx="0">
                  <c:v>0.4732142857142857</c:v>
                </c:pt>
                <c:pt idx="1">
                  <c:v>0.4375</c:v>
                </c:pt>
                <c:pt idx="2">
                  <c:v>0.4017857142857143</c:v>
                </c:pt>
                <c:pt idx="3">
                  <c:v>0.33035714285714285</c:v>
                </c:pt>
                <c:pt idx="4">
                  <c:v>0.2767857142857143</c:v>
                </c:pt>
                <c:pt idx="5">
                  <c:v>0.1875</c:v>
                </c:pt>
                <c:pt idx="6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4A-5544-90C5-1E26EDFDCBBC}"/>
            </c:ext>
          </c:extLst>
        </c:ser>
        <c:ser>
          <c:idx val="5"/>
          <c:order val="5"/>
          <c:tx>
            <c:v>Average Retention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'Rolling Retention'!$C$18:$I$18</c:f>
              <c:numCache>
                <c:formatCode>0.00%</c:formatCode>
                <c:ptCount val="7"/>
                <c:pt idx="0">
                  <c:v>0.38184867908600267</c:v>
                </c:pt>
                <c:pt idx="1">
                  <c:v>0.36192296200800766</c:v>
                </c:pt>
                <c:pt idx="2">
                  <c:v>0.35301710401720093</c:v>
                </c:pt>
                <c:pt idx="3">
                  <c:v>0.3408821475927421</c:v>
                </c:pt>
                <c:pt idx="4">
                  <c:v>0.32315723065158564</c:v>
                </c:pt>
                <c:pt idx="5">
                  <c:v>0.28397779505235354</c:v>
                </c:pt>
                <c:pt idx="6">
                  <c:v>0.26073457886096174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4A-5544-90C5-1E26EDFD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015808"/>
        <c:axId val="1548853792"/>
      </c:lineChart>
      <c:catAx>
        <c:axId val="15490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 sz="1200"/>
                  <a:t>Months Since First Order</a:t>
                </a:r>
              </a:p>
            </c:rich>
          </c:tx>
          <c:layout>
            <c:manualLayout>
              <c:xMode val="edge"/>
              <c:yMode val="edge"/>
              <c:x val="0.36348669581377363"/>
              <c:y val="0.9269191919191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548853792"/>
        <c:crosses val="autoZero"/>
        <c:auto val="1"/>
        <c:lblAlgn val="ctr"/>
        <c:lblOffset val="100"/>
        <c:noMultiLvlLbl val="0"/>
      </c:catAx>
      <c:valAx>
        <c:axId val="154885379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 sz="1200"/>
                  <a:t>Retention Rate</a:t>
                </a:r>
              </a:p>
            </c:rich>
          </c:tx>
          <c:layout>
            <c:manualLayout>
              <c:xMode val="edge"/>
              <c:yMode val="edge"/>
              <c:x val="1.6120224555263924E-2"/>
              <c:y val="0.3817929292929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5490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30</xdr:row>
      <xdr:rowOff>165100</xdr:rowOff>
    </xdr:from>
    <xdr:to>
      <xdr:col>8</xdr:col>
      <xdr:colOff>609600</xdr:colOff>
      <xdr:row>55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8E54B-D2D4-412E-8399-F4371041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57</xdr:row>
      <xdr:rowOff>114300</xdr:rowOff>
    </xdr:from>
    <xdr:to>
      <xdr:col>9</xdr:col>
      <xdr:colOff>787400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CFB48-F987-19E2-4AC3-6E027B10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48" workbookViewId="0">
      <selection activeCell="L55" sqref="L55"/>
    </sheetView>
  </sheetViews>
  <sheetFormatPr baseColWidth="10" defaultRowHeight="16" x14ac:dyDescent="0.2"/>
  <cols>
    <col min="1" max="1" width="18.33203125" customWidth="1"/>
    <col min="2" max="13" width="11.83203125" customWidth="1"/>
  </cols>
  <sheetData>
    <row r="1" spans="1:13" hidden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">
      <c r="A2" s="2">
        <v>43466</v>
      </c>
      <c r="B2" s="1">
        <v>215</v>
      </c>
      <c r="C2" s="1">
        <v>119</v>
      </c>
      <c r="D2" s="1">
        <v>117</v>
      </c>
      <c r="E2" s="1">
        <v>115</v>
      </c>
      <c r="F2" s="1">
        <v>108</v>
      </c>
      <c r="G2" s="1">
        <v>103</v>
      </c>
      <c r="H2" s="1">
        <v>90</v>
      </c>
      <c r="I2" s="1">
        <v>82</v>
      </c>
      <c r="J2" s="1">
        <v>66</v>
      </c>
      <c r="K2" s="1">
        <v>59</v>
      </c>
      <c r="L2" s="1">
        <v>48</v>
      </c>
      <c r="M2" s="1">
        <v>34</v>
      </c>
    </row>
    <row r="3" spans="1:13" hidden="1" x14ac:dyDescent="0.2">
      <c r="A3" s="2">
        <v>43497</v>
      </c>
      <c r="B3" s="1">
        <v>96</v>
      </c>
      <c r="C3" s="1">
        <v>67</v>
      </c>
      <c r="D3" s="1">
        <v>66</v>
      </c>
      <c r="E3" s="1">
        <v>63</v>
      </c>
      <c r="F3" s="1">
        <v>58</v>
      </c>
      <c r="G3" s="1">
        <v>56</v>
      </c>
      <c r="H3" s="1">
        <v>49</v>
      </c>
      <c r="I3" s="1">
        <v>43</v>
      </c>
      <c r="J3" s="1">
        <v>33</v>
      </c>
      <c r="K3" s="1">
        <v>23</v>
      </c>
      <c r="L3" s="1">
        <v>16</v>
      </c>
      <c r="M3" s="1"/>
    </row>
    <row r="4" spans="1:13" hidden="1" x14ac:dyDescent="0.2">
      <c r="A4" s="2">
        <v>43525</v>
      </c>
      <c r="B4" s="1">
        <v>177</v>
      </c>
      <c r="C4" s="1">
        <v>106</v>
      </c>
      <c r="D4" s="1">
        <v>100</v>
      </c>
      <c r="E4" s="1">
        <v>91</v>
      </c>
      <c r="F4" s="1">
        <v>83</v>
      </c>
      <c r="G4" s="1">
        <v>70</v>
      </c>
      <c r="H4" s="1">
        <v>55</v>
      </c>
      <c r="I4" s="1">
        <v>42</v>
      </c>
      <c r="J4" s="1">
        <v>31</v>
      </c>
      <c r="K4" s="1">
        <v>19</v>
      </c>
      <c r="L4" s="1"/>
      <c r="M4" s="1"/>
    </row>
    <row r="5" spans="1:13" hidden="1" x14ac:dyDescent="0.2">
      <c r="A5" s="2">
        <v>43556</v>
      </c>
      <c r="B5" s="1">
        <v>163</v>
      </c>
      <c r="C5" s="1">
        <v>80</v>
      </c>
      <c r="D5" s="1">
        <v>75</v>
      </c>
      <c r="E5" s="1">
        <v>64</v>
      </c>
      <c r="F5" s="1">
        <v>52</v>
      </c>
      <c r="G5" s="1">
        <v>43</v>
      </c>
      <c r="H5" s="1">
        <v>32</v>
      </c>
      <c r="I5" s="1">
        <v>27</v>
      </c>
      <c r="J5" s="1">
        <v>12</v>
      </c>
      <c r="K5" s="1"/>
      <c r="L5" s="1"/>
      <c r="M5" s="1"/>
    </row>
    <row r="6" spans="1:13" hidden="1" x14ac:dyDescent="0.2">
      <c r="A6" s="2">
        <v>43586</v>
      </c>
      <c r="B6" s="1">
        <v>112</v>
      </c>
      <c r="C6" s="1">
        <v>53</v>
      </c>
      <c r="D6" s="1">
        <v>49</v>
      </c>
      <c r="E6" s="1">
        <v>45</v>
      </c>
      <c r="F6" s="1">
        <v>37</v>
      </c>
      <c r="G6" s="1">
        <v>31</v>
      </c>
      <c r="H6" s="1">
        <v>21</v>
      </c>
      <c r="I6" s="1">
        <v>8</v>
      </c>
      <c r="J6" s="1"/>
      <c r="K6" s="1"/>
      <c r="L6" s="1"/>
      <c r="M6" s="1"/>
    </row>
    <row r="7" spans="1:13" hidden="1" x14ac:dyDescent="0.2">
      <c r="A7" s="2">
        <v>43617</v>
      </c>
      <c r="B7" s="1">
        <v>137</v>
      </c>
      <c r="C7" s="1">
        <v>57</v>
      </c>
      <c r="D7" s="1">
        <v>50</v>
      </c>
      <c r="E7" s="1">
        <v>41</v>
      </c>
      <c r="F7" s="1">
        <v>33</v>
      </c>
      <c r="G7" s="1">
        <v>23</v>
      </c>
      <c r="H7" s="1">
        <v>11</v>
      </c>
      <c r="I7" s="1"/>
      <c r="J7" s="1"/>
      <c r="K7" s="1"/>
      <c r="L7" s="1"/>
      <c r="M7" s="1"/>
    </row>
    <row r="8" spans="1:13" hidden="1" x14ac:dyDescent="0.2">
      <c r="A8" s="2">
        <v>43647</v>
      </c>
      <c r="B8" s="1">
        <v>94</v>
      </c>
      <c r="C8" s="1">
        <v>32</v>
      </c>
      <c r="D8" s="1">
        <v>24</v>
      </c>
      <c r="E8" s="1">
        <v>22</v>
      </c>
      <c r="F8" s="1">
        <v>19</v>
      </c>
      <c r="G8" s="1">
        <v>9</v>
      </c>
      <c r="H8" s="1"/>
      <c r="I8" s="1"/>
      <c r="J8" s="1"/>
      <c r="K8" s="1"/>
      <c r="L8" s="1"/>
      <c r="M8" s="1"/>
    </row>
    <row r="9" spans="1:13" hidden="1" x14ac:dyDescent="0.2">
      <c r="A9" s="2">
        <v>43678</v>
      </c>
      <c r="B9" s="1">
        <v>135</v>
      </c>
      <c r="C9" s="1">
        <v>40</v>
      </c>
      <c r="D9" s="1">
        <v>28</v>
      </c>
      <c r="E9" s="1">
        <v>16</v>
      </c>
      <c r="F9" s="1">
        <v>8</v>
      </c>
      <c r="G9" s="1"/>
      <c r="H9" s="1"/>
      <c r="I9" s="1"/>
      <c r="J9" s="1"/>
      <c r="K9" s="1"/>
      <c r="L9" s="1"/>
      <c r="M9" s="1"/>
    </row>
    <row r="10" spans="1:13" hidden="1" x14ac:dyDescent="0.2">
      <c r="A10" s="2">
        <v>43709</v>
      </c>
      <c r="B10" s="1">
        <v>78</v>
      </c>
      <c r="C10" s="1">
        <v>9</v>
      </c>
      <c r="D10" s="1">
        <v>4</v>
      </c>
      <c r="E10" s="1">
        <v>2</v>
      </c>
      <c r="F10" s="1"/>
      <c r="G10" s="1"/>
      <c r="H10" s="1"/>
      <c r="I10" s="1"/>
      <c r="J10" s="1"/>
      <c r="K10" s="1"/>
      <c r="L10" s="1"/>
      <c r="M10" s="1"/>
    </row>
    <row r="11" spans="1:13" hidden="1" x14ac:dyDescent="0.2">
      <c r="A11" s="2">
        <v>43739</v>
      </c>
      <c r="B11" s="1">
        <v>87</v>
      </c>
      <c r="C11" s="1">
        <v>10</v>
      </c>
      <c r="D11" s="1">
        <v>4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idden="1" x14ac:dyDescent="0.2">
      <c r="A12" s="2">
        <v>43770</v>
      </c>
      <c r="B12" s="1">
        <v>68</v>
      </c>
      <c r="C12" s="1">
        <v>7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idden="1" x14ac:dyDescent="0.2">
      <c r="A13" s="2">
        <v>43800</v>
      </c>
      <c r="B13" s="1">
        <v>106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idden="1" x14ac:dyDescent="0.2"/>
    <row r="15" spans="1:13" ht="20" x14ac:dyDescent="0.2">
      <c r="A15" s="3" t="s">
        <v>40</v>
      </c>
    </row>
    <row r="17" spans="1:13" x14ac:dyDescent="0.2">
      <c r="A17" s="4" t="s">
        <v>37</v>
      </c>
      <c r="B17" s="5" t="s">
        <v>25</v>
      </c>
      <c r="C17" s="5" t="s">
        <v>26</v>
      </c>
      <c r="D17" s="5" t="s">
        <v>27</v>
      </c>
      <c r="E17" s="5" t="s">
        <v>28</v>
      </c>
      <c r="F17" s="5" t="s">
        <v>29</v>
      </c>
      <c r="G17" s="5" t="s">
        <v>30</v>
      </c>
      <c r="H17" s="5" t="s">
        <v>31</v>
      </c>
      <c r="I17" s="5" t="s">
        <v>32</v>
      </c>
      <c r="J17" s="5" t="s">
        <v>33</v>
      </c>
      <c r="K17" s="5" t="s">
        <v>34</v>
      </c>
      <c r="L17" s="5" t="s">
        <v>35</v>
      </c>
      <c r="M17" s="5" t="s">
        <v>36</v>
      </c>
    </row>
    <row r="18" spans="1:13" x14ac:dyDescent="0.2">
      <c r="A18" s="11" t="s">
        <v>38</v>
      </c>
      <c r="B18" s="12">
        <v>1</v>
      </c>
      <c r="C18" s="13">
        <f>AVERAGE(C19:C30)</f>
        <v>0.38184867908600267</v>
      </c>
      <c r="D18" s="13">
        <f t="shared" ref="D18:M18" si="0">AVERAGE(D19:D30)</f>
        <v>0.36192296200800766</v>
      </c>
      <c r="E18" s="13">
        <f>AVERAGE(E19:E30)</f>
        <v>0.35301710401720093</v>
      </c>
      <c r="F18" s="13">
        <f t="shared" si="0"/>
        <v>0.3408821475927421</v>
      </c>
      <c r="G18" s="13">
        <f t="shared" si="0"/>
        <v>0.32315723065158564</v>
      </c>
      <c r="H18" s="13">
        <f t="shared" si="0"/>
        <v>0.28397779505235354</v>
      </c>
      <c r="I18" s="13">
        <f t="shared" si="0"/>
        <v>0.26073457886096174</v>
      </c>
      <c r="J18" s="13">
        <f t="shared" si="0"/>
        <v>0.22487190475643504</v>
      </c>
      <c r="K18" s="13">
        <f t="shared" si="0"/>
        <v>0.20711552358428589</v>
      </c>
      <c r="L18" s="13">
        <f t="shared" si="0"/>
        <v>0.1949612403100775</v>
      </c>
      <c r="M18" s="13">
        <f t="shared" si="0"/>
        <v>0.15813953488372093</v>
      </c>
    </row>
    <row r="19" spans="1:13" x14ac:dyDescent="0.2">
      <c r="A19" s="6">
        <v>43466</v>
      </c>
      <c r="B19" s="7">
        <v>215</v>
      </c>
      <c r="C19" s="8">
        <f>C2/$B2</f>
        <v>0.55348837209302326</v>
      </c>
      <c r="D19" s="8">
        <f>D2/$B2</f>
        <v>0.54418604651162794</v>
      </c>
      <c r="E19" s="8">
        <f>E2/$B2</f>
        <v>0.53488372093023251</v>
      </c>
      <c r="F19" s="8">
        <f>F2/$B2</f>
        <v>0.50232558139534889</v>
      </c>
      <c r="G19" s="8">
        <f>G2/$B2</f>
        <v>0.47906976744186047</v>
      </c>
      <c r="H19" s="8">
        <f>H2/$B2</f>
        <v>0.41860465116279072</v>
      </c>
      <c r="I19" s="8">
        <f>I2/$B2</f>
        <v>0.38139534883720932</v>
      </c>
      <c r="J19" s="8">
        <f>J2/$B2</f>
        <v>0.30697674418604654</v>
      </c>
      <c r="K19" s="8">
        <f>K2/$B2</f>
        <v>0.2744186046511628</v>
      </c>
      <c r="L19" s="8">
        <f>L2/$B2</f>
        <v>0.22325581395348837</v>
      </c>
      <c r="M19" s="8">
        <f>M2/$B2</f>
        <v>0.15813953488372093</v>
      </c>
    </row>
    <row r="20" spans="1:13" x14ac:dyDescent="0.2">
      <c r="A20" s="6">
        <v>43497</v>
      </c>
      <c r="B20" s="7">
        <v>96</v>
      </c>
      <c r="C20" s="8">
        <f>C3/$B3</f>
        <v>0.69791666666666663</v>
      </c>
      <c r="D20" s="8">
        <f>D3/$B3</f>
        <v>0.6875</v>
      </c>
      <c r="E20" s="8">
        <f>E3/$B3</f>
        <v>0.65625</v>
      </c>
      <c r="F20" s="8">
        <f>F3/$B3</f>
        <v>0.60416666666666663</v>
      </c>
      <c r="G20" s="8">
        <f>G3/$B3</f>
        <v>0.58333333333333337</v>
      </c>
      <c r="H20" s="8">
        <f>H3/$B3</f>
        <v>0.51041666666666663</v>
      </c>
      <c r="I20" s="8">
        <f>I3/$B3</f>
        <v>0.44791666666666669</v>
      </c>
      <c r="J20" s="8">
        <f>J3/$B3</f>
        <v>0.34375</v>
      </c>
      <c r="K20" s="8">
        <f>K3/$B3</f>
        <v>0.23958333333333334</v>
      </c>
      <c r="L20" s="8">
        <f>L3/$B3</f>
        <v>0.16666666666666666</v>
      </c>
      <c r="M20" s="8"/>
    </row>
    <row r="21" spans="1:13" x14ac:dyDescent="0.2">
      <c r="A21" s="6">
        <v>43525</v>
      </c>
      <c r="B21" s="7">
        <v>177</v>
      </c>
      <c r="C21" s="8">
        <f>C4/$B4</f>
        <v>0.59887005649717517</v>
      </c>
      <c r="D21" s="8">
        <f>D4/$B4</f>
        <v>0.56497175141242939</v>
      </c>
      <c r="E21" s="8">
        <f>E4/$B4</f>
        <v>0.51412429378531077</v>
      </c>
      <c r="F21" s="8">
        <f>F4/$B4</f>
        <v>0.46892655367231639</v>
      </c>
      <c r="G21" s="8">
        <f>G4/$B4</f>
        <v>0.39548022598870058</v>
      </c>
      <c r="H21" s="8">
        <f>H4/$B4</f>
        <v>0.31073446327683618</v>
      </c>
      <c r="I21" s="8">
        <f>I4/$B4</f>
        <v>0.23728813559322035</v>
      </c>
      <c r="J21" s="8">
        <f>J4/$B4</f>
        <v>0.1751412429378531</v>
      </c>
      <c r="K21" s="8">
        <f>K4/$B4</f>
        <v>0.10734463276836158</v>
      </c>
      <c r="L21" s="8"/>
      <c r="M21" s="8"/>
    </row>
    <row r="22" spans="1:13" x14ac:dyDescent="0.2">
      <c r="A22" s="6">
        <v>43556</v>
      </c>
      <c r="B22" s="7">
        <v>163</v>
      </c>
      <c r="C22" s="8">
        <f>C5/$B5</f>
        <v>0.49079754601226994</v>
      </c>
      <c r="D22" s="8">
        <f>D5/$B5</f>
        <v>0.46012269938650308</v>
      </c>
      <c r="E22" s="8">
        <f>E5/$B5</f>
        <v>0.39263803680981596</v>
      </c>
      <c r="F22" s="8">
        <f>F5/$B5</f>
        <v>0.31901840490797545</v>
      </c>
      <c r="G22" s="8">
        <f>G5/$B5</f>
        <v>0.26380368098159507</v>
      </c>
      <c r="H22" s="8">
        <f>H5/$B5</f>
        <v>0.19631901840490798</v>
      </c>
      <c r="I22" s="8">
        <f>I5/$B5</f>
        <v>0.16564417177914109</v>
      </c>
      <c r="J22" s="8">
        <f>J5/$B5</f>
        <v>7.3619631901840496E-2</v>
      </c>
      <c r="K22" s="8"/>
      <c r="L22" s="8"/>
      <c r="M22" s="8"/>
    </row>
    <row r="23" spans="1:13" x14ac:dyDescent="0.2">
      <c r="A23" s="6">
        <v>43586</v>
      </c>
      <c r="B23" s="7">
        <v>112</v>
      </c>
      <c r="C23" s="8">
        <f>C6/$B6</f>
        <v>0.4732142857142857</v>
      </c>
      <c r="D23" s="8">
        <f>D6/$B6</f>
        <v>0.4375</v>
      </c>
      <c r="E23" s="8">
        <f>E6/$B6</f>
        <v>0.4017857142857143</v>
      </c>
      <c r="F23" s="8">
        <f>F6/$B6</f>
        <v>0.33035714285714285</v>
      </c>
      <c r="G23" s="8">
        <f>G6/$B6</f>
        <v>0.2767857142857143</v>
      </c>
      <c r="H23" s="8">
        <f>H6/$B6</f>
        <v>0.1875</v>
      </c>
      <c r="I23" s="8">
        <f>I6/$B6</f>
        <v>7.1428571428571425E-2</v>
      </c>
      <c r="J23" s="8"/>
      <c r="K23" s="8"/>
      <c r="L23" s="8"/>
      <c r="M23" s="8"/>
    </row>
    <row r="24" spans="1:13" x14ac:dyDescent="0.2">
      <c r="A24" s="6">
        <v>43617</v>
      </c>
      <c r="B24" s="7">
        <v>137</v>
      </c>
      <c r="C24" s="8">
        <f>C7/$B7</f>
        <v>0.41605839416058393</v>
      </c>
      <c r="D24" s="8">
        <f>D7/$B7</f>
        <v>0.36496350364963503</v>
      </c>
      <c r="E24" s="8">
        <f>E7/$B7</f>
        <v>0.29927007299270075</v>
      </c>
      <c r="F24" s="8">
        <f>F7/$B7</f>
        <v>0.24087591240875914</v>
      </c>
      <c r="G24" s="8">
        <f>G7/$B7</f>
        <v>0.16788321167883211</v>
      </c>
      <c r="H24" s="8">
        <f>H7/$B7</f>
        <v>8.0291970802919707E-2</v>
      </c>
      <c r="I24" s="8"/>
      <c r="J24" s="8"/>
      <c r="K24" s="8"/>
      <c r="L24" s="8"/>
      <c r="M24" s="8"/>
    </row>
    <row r="25" spans="1:13" x14ac:dyDescent="0.2">
      <c r="A25" s="6">
        <v>43647</v>
      </c>
      <c r="B25" s="7">
        <v>94</v>
      </c>
      <c r="C25" s="8">
        <f>C8/$B8</f>
        <v>0.34042553191489361</v>
      </c>
      <c r="D25" s="8">
        <f>D8/$B8</f>
        <v>0.25531914893617019</v>
      </c>
      <c r="E25" s="8">
        <f>E8/$B8</f>
        <v>0.23404255319148937</v>
      </c>
      <c r="F25" s="8">
        <f>F8/$B8</f>
        <v>0.20212765957446807</v>
      </c>
      <c r="G25" s="8">
        <f>G8/$B8</f>
        <v>9.5744680851063829E-2</v>
      </c>
      <c r="H25" s="8"/>
      <c r="I25" s="8"/>
      <c r="J25" s="8"/>
      <c r="K25" s="8"/>
      <c r="L25" s="8"/>
      <c r="M25" s="8"/>
    </row>
    <row r="26" spans="1:13" x14ac:dyDescent="0.2">
      <c r="A26" s="6">
        <v>43678</v>
      </c>
      <c r="B26" s="7">
        <v>135</v>
      </c>
      <c r="C26" s="8">
        <f>C9/$B9</f>
        <v>0.29629629629629628</v>
      </c>
      <c r="D26" s="8">
        <f>D9/$B9</f>
        <v>0.2074074074074074</v>
      </c>
      <c r="E26" s="8">
        <f>E9/$B9</f>
        <v>0.11851851851851852</v>
      </c>
      <c r="F26" s="8">
        <f>F9/$B9</f>
        <v>5.9259259259259262E-2</v>
      </c>
      <c r="G26" s="8"/>
      <c r="H26" s="8"/>
      <c r="I26" s="8"/>
      <c r="J26" s="8"/>
      <c r="K26" s="8"/>
      <c r="L26" s="8"/>
      <c r="M26" s="8"/>
    </row>
    <row r="27" spans="1:13" x14ac:dyDescent="0.2">
      <c r="A27" s="6">
        <v>43709</v>
      </c>
      <c r="B27" s="7">
        <v>78</v>
      </c>
      <c r="C27" s="8">
        <f>C10/$B10</f>
        <v>0.11538461538461539</v>
      </c>
      <c r="D27" s="8">
        <f>D10/$B10</f>
        <v>5.128205128205128E-2</v>
      </c>
      <c r="E27" s="8">
        <f>E10/$B10</f>
        <v>2.564102564102564E-2</v>
      </c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6">
        <v>43739</v>
      </c>
      <c r="B28" s="7">
        <v>87</v>
      </c>
      <c r="C28" s="8">
        <f>C11/$B11</f>
        <v>0.11494252873563218</v>
      </c>
      <c r="D28" s="8">
        <f>D11/$B11</f>
        <v>4.5977011494252873E-2</v>
      </c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">
      <c r="A29" s="6">
        <v>43770</v>
      </c>
      <c r="B29" s="7">
        <v>68</v>
      </c>
      <c r="C29" s="8">
        <f>C12/$B12</f>
        <v>0.10294117647058823</v>
      </c>
      <c r="D29" s="8"/>
      <c r="E29" s="7"/>
      <c r="F29" s="8"/>
      <c r="G29" s="8"/>
      <c r="H29" s="8"/>
      <c r="I29" s="8"/>
      <c r="J29" s="8"/>
      <c r="K29" s="8"/>
      <c r="L29" s="8"/>
      <c r="M29" s="8"/>
    </row>
    <row r="30" spans="1:13" x14ac:dyDescent="0.2">
      <c r="A30" s="6">
        <v>43800</v>
      </c>
      <c r="B30" s="7">
        <v>106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</sheetData>
  <conditionalFormatting sqref="C18:M28 C29:D29 F29:M29 C30:M3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C05C-B70B-F647-841E-005BDC19A838}">
  <dimension ref="A1:M61"/>
  <sheetViews>
    <sheetView topLeftCell="A29" workbookViewId="0">
      <selection activeCell="C47" sqref="C47"/>
    </sheetView>
  </sheetViews>
  <sheetFormatPr baseColWidth="10" defaultRowHeight="16" x14ac:dyDescent="0.2"/>
  <cols>
    <col min="1" max="1" width="18.33203125" customWidth="1"/>
    <col min="2" max="13" width="11.83203125" customWidth="1"/>
  </cols>
  <sheetData>
    <row r="1" spans="1:13" hidden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">
      <c r="A2" s="1" t="s">
        <v>24</v>
      </c>
      <c r="B2" s="1">
        <v>403624.58</v>
      </c>
      <c r="C2" s="1">
        <v>39230.639999999999</v>
      </c>
      <c r="D2" s="1">
        <v>46645.94</v>
      </c>
      <c r="E2" s="1">
        <v>114342.41</v>
      </c>
      <c r="F2" s="1">
        <v>29081.4</v>
      </c>
      <c r="G2" s="1">
        <v>51392.43</v>
      </c>
      <c r="H2" s="1">
        <v>83164.89</v>
      </c>
      <c r="I2" s="1">
        <v>49687.83</v>
      </c>
      <c r="J2" s="1">
        <v>40313.120000000003</v>
      </c>
      <c r="K2" s="1">
        <v>45824.79</v>
      </c>
      <c r="L2" s="1">
        <v>40757.46</v>
      </c>
      <c r="M2" s="1">
        <v>93254.57</v>
      </c>
    </row>
    <row r="3" spans="1:13" hidden="1" x14ac:dyDescent="0.2">
      <c r="A3" s="1" t="s">
        <v>23</v>
      </c>
      <c r="B3" s="1">
        <v>271589.15999999997</v>
      </c>
      <c r="C3" s="1">
        <v>8095.6</v>
      </c>
      <c r="D3" s="1">
        <v>12709.89</v>
      </c>
      <c r="E3" s="1">
        <v>21995.59</v>
      </c>
      <c r="F3" s="1">
        <v>23458.86</v>
      </c>
      <c r="G3" s="1">
        <v>41188.559999999998</v>
      </c>
      <c r="H3" s="1">
        <v>22313.65</v>
      </c>
      <c r="I3" s="1">
        <v>44942.13</v>
      </c>
      <c r="J3" s="1">
        <v>17146.07</v>
      </c>
      <c r="K3" s="1">
        <v>28988.81</v>
      </c>
      <c r="L3" s="1">
        <v>47910.2</v>
      </c>
      <c r="M3" s="1"/>
    </row>
    <row r="4" spans="1:13" hidden="1" x14ac:dyDescent="0.2">
      <c r="A4" s="1" t="s">
        <v>22</v>
      </c>
      <c r="B4" s="1">
        <v>294866.55</v>
      </c>
      <c r="C4" s="1">
        <v>41053.03</v>
      </c>
      <c r="D4" s="1">
        <v>36365.25</v>
      </c>
      <c r="E4" s="1">
        <v>30603.93</v>
      </c>
      <c r="F4" s="1">
        <v>46287.73</v>
      </c>
      <c r="G4" s="1">
        <v>70783.91</v>
      </c>
      <c r="H4" s="1">
        <v>47920</v>
      </c>
      <c r="I4" s="1">
        <v>39753.480000000003</v>
      </c>
      <c r="J4" s="1">
        <v>24759.69</v>
      </c>
      <c r="K4" s="1">
        <v>36501.82</v>
      </c>
      <c r="L4" s="1"/>
      <c r="M4" s="1"/>
    </row>
    <row r="5" spans="1:13" hidden="1" x14ac:dyDescent="0.2">
      <c r="A5" s="1" t="s">
        <v>21</v>
      </c>
      <c r="B5" s="1">
        <v>233513.09</v>
      </c>
      <c r="C5" s="1">
        <v>23132.37</v>
      </c>
      <c r="D5" s="1">
        <v>16597.02</v>
      </c>
      <c r="E5" s="1">
        <v>29717.78</v>
      </c>
      <c r="F5" s="1">
        <v>25249.9</v>
      </c>
      <c r="G5" s="1">
        <v>30148.9</v>
      </c>
      <c r="H5" s="1">
        <v>15698.45</v>
      </c>
      <c r="I5" s="1">
        <v>57088.59</v>
      </c>
      <c r="J5" s="1">
        <v>18185.16</v>
      </c>
      <c r="K5" s="1"/>
      <c r="L5" s="1"/>
      <c r="M5" s="1"/>
    </row>
    <row r="6" spans="1:13" hidden="1" x14ac:dyDescent="0.2">
      <c r="A6" s="1" t="s">
        <v>20</v>
      </c>
      <c r="B6" s="1">
        <v>197188.81</v>
      </c>
      <c r="C6" s="1">
        <v>6872.73</v>
      </c>
      <c r="D6" s="1">
        <v>11887.83</v>
      </c>
      <c r="E6" s="1">
        <v>14110.62</v>
      </c>
      <c r="F6" s="1">
        <v>17265.29</v>
      </c>
      <c r="G6" s="1">
        <v>36035.79</v>
      </c>
      <c r="H6" s="1">
        <v>37881.79</v>
      </c>
      <c r="I6" s="1">
        <v>11455.74</v>
      </c>
      <c r="J6" s="1"/>
      <c r="K6" s="1"/>
      <c r="L6" s="1"/>
      <c r="M6" s="1"/>
    </row>
    <row r="7" spans="1:13" hidden="1" x14ac:dyDescent="0.2">
      <c r="A7" s="1" t="s">
        <v>19</v>
      </c>
      <c r="B7" s="1">
        <v>192156.41</v>
      </c>
      <c r="C7" s="1">
        <v>10454.74</v>
      </c>
      <c r="D7" s="1">
        <v>12707.64</v>
      </c>
      <c r="E7" s="1">
        <v>15341.33</v>
      </c>
      <c r="F7" s="1">
        <v>9955.26</v>
      </c>
      <c r="G7" s="1">
        <v>36710.35</v>
      </c>
      <c r="H7" s="1">
        <v>15475.08</v>
      </c>
      <c r="I7" s="1"/>
      <c r="J7" s="1"/>
      <c r="K7" s="1"/>
      <c r="L7" s="1"/>
      <c r="M7" s="1"/>
    </row>
    <row r="8" spans="1:13" hidden="1" x14ac:dyDescent="0.2">
      <c r="A8" s="1" t="s">
        <v>18</v>
      </c>
      <c r="B8" s="1">
        <v>149936.54</v>
      </c>
      <c r="C8" s="1">
        <v>14812.07</v>
      </c>
      <c r="D8" s="1">
        <v>7331.9</v>
      </c>
      <c r="E8" s="1">
        <v>14796.05</v>
      </c>
      <c r="F8" s="1">
        <v>24362.1</v>
      </c>
      <c r="G8" s="1">
        <v>29016.880000000001</v>
      </c>
      <c r="H8" s="1"/>
      <c r="I8" s="1"/>
      <c r="J8" s="1"/>
      <c r="K8" s="1"/>
      <c r="L8" s="1"/>
      <c r="M8" s="1"/>
    </row>
    <row r="9" spans="1:13" hidden="1" x14ac:dyDescent="0.2">
      <c r="A9" s="1" t="s">
        <v>17</v>
      </c>
      <c r="B9" s="1">
        <v>191544.75</v>
      </c>
      <c r="C9" s="1">
        <v>10715.23</v>
      </c>
      <c r="D9" s="1">
        <v>11079.85</v>
      </c>
      <c r="E9" s="1">
        <v>28956.080000000002</v>
      </c>
      <c r="F9" s="1">
        <v>16715.96</v>
      </c>
      <c r="G9" s="1"/>
      <c r="H9" s="1"/>
      <c r="I9" s="1"/>
      <c r="J9" s="1"/>
      <c r="K9" s="1"/>
      <c r="L9" s="1"/>
      <c r="M9" s="1"/>
    </row>
    <row r="10" spans="1:13" hidden="1" x14ac:dyDescent="0.2">
      <c r="A10" s="1" t="s">
        <v>16</v>
      </c>
      <c r="B10" s="1">
        <v>146570.5</v>
      </c>
      <c r="C10" s="1">
        <v>1875.06</v>
      </c>
      <c r="D10" s="1">
        <v>2556.36</v>
      </c>
      <c r="E10" s="1">
        <v>662.32</v>
      </c>
      <c r="F10" s="1"/>
      <c r="G10" s="1"/>
      <c r="H10" s="1"/>
      <c r="I10" s="1"/>
      <c r="J10" s="1"/>
      <c r="K10" s="1"/>
      <c r="L10" s="1"/>
      <c r="M10" s="1"/>
    </row>
    <row r="11" spans="1:13" hidden="1" x14ac:dyDescent="0.2">
      <c r="A11" s="1" t="s">
        <v>15</v>
      </c>
      <c r="B11" s="1">
        <v>217516.48</v>
      </c>
      <c r="C11" s="1">
        <v>9685.08</v>
      </c>
      <c r="D11" s="1">
        <v>2775.17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idden="1" x14ac:dyDescent="0.2">
      <c r="A12" s="1" t="s">
        <v>14</v>
      </c>
      <c r="B12" s="1">
        <v>217196.31</v>
      </c>
      <c r="C12" s="1">
        <v>4495.32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idden="1" x14ac:dyDescent="0.2">
      <c r="A13" s="1" t="s">
        <v>13</v>
      </c>
      <c r="B13" s="1">
        <v>246809.97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idden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idden="1" x14ac:dyDescent="0.2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</row>
    <row r="16" spans="1:13" hidden="1" x14ac:dyDescent="0.2">
      <c r="A16" s="1" t="s">
        <v>24</v>
      </c>
      <c r="B16" s="1">
        <v>25101.78</v>
      </c>
      <c r="C16" s="1">
        <v>2027.88</v>
      </c>
      <c r="D16" s="1">
        <v>4129.51</v>
      </c>
      <c r="E16" s="1">
        <v>3085.08</v>
      </c>
      <c r="F16" s="1">
        <v>1982.12</v>
      </c>
      <c r="G16" s="1">
        <v>3266.45</v>
      </c>
      <c r="H16" s="1">
        <v>3511.4</v>
      </c>
      <c r="I16" s="1">
        <v>3301.8</v>
      </c>
      <c r="J16" s="1">
        <v>2163.41</v>
      </c>
      <c r="K16" s="1">
        <v>2182.9499999999998</v>
      </c>
      <c r="L16" s="1">
        <v>1412.17</v>
      </c>
      <c r="M16" s="1">
        <v>3681.64</v>
      </c>
    </row>
    <row r="17" spans="1:13" hidden="1" x14ac:dyDescent="0.2">
      <c r="A17" s="1" t="s">
        <v>23</v>
      </c>
      <c r="B17" s="1">
        <v>15610.26</v>
      </c>
      <c r="C17" s="1">
        <v>704.54</v>
      </c>
      <c r="D17" s="1">
        <v>820.96</v>
      </c>
      <c r="E17" s="1">
        <v>1287.6099999999999</v>
      </c>
      <c r="F17" s="1">
        <v>1309.44</v>
      </c>
      <c r="G17" s="1">
        <v>2339.66</v>
      </c>
      <c r="H17" s="1">
        <v>1931.35</v>
      </c>
      <c r="I17" s="1">
        <v>1648.98</v>
      </c>
      <c r="J17" s="1">
        <v>719.77</v>
      </c>
      <c r="K17" s="1">
        <v>1067.98</v>
      </c>
      <c r="L17" s="1">
        <v>1997.78</v>
      </c>
      <c r="M17" s="1"/>
    </row>
    <row r="18" spans="1:13" hidden="1" x14ac:dyDescent="0.2">
      <c r="A18" s="1" t="s">
        <v>22</v>
      </c>
      <c r="B18" s="1">
        <v>19853.11</v>
      </c>
      <c r="C18" s="1">
        <v>1400.61</v>
      </c>
      <c r="D18" s="1">
        <v>1983.15</v>
      </c>
      <c r="E18" s="1">
        <v>1297.75</v>
      </c>
      <c r="F18" s="1">
        <v>2516.16</v>
      </c>
      <c r="G18" s="1">
        <v>2997.55</v>
      </c>
      <c r="H18" s="1">
        <v>2074.92</v>
      </c>
      <c r="I18" s="1">
        <v>1567.22</v>
      </c>
      <c r="J18" s="1">
        <v>936.27</v>
      </c>
      <c r="K18" s="1">
        <v>1677.51</v>
      </c>
      <c r="L18" s="1"/>
      <c r="M18" s="1"/>
    </row>
    <row r="19" spans="1:13" hidden="1" x14ac:dyDescent="0.2">
      <c r="A19" s="1" t="s">
        <v>21</v>
      </c>
      <c r="B19" s="1">
        <v>12302.23</v>
      </c>
      <c r="C19" s="1">
        <v>979.76</v>
      </c>
      <c r="D19" s="1">
        <v>955.97</v>
      </c>
      <c r="E19" s="1">
        <v>1493.36</v>
      </c>
      <c r="F19" s="1">
        <v>1069.83</v>
      </c>
      <c r="G19" s="1">
        <v>1301.1600000000001</v>
      </c>
      <c r="H19" s="1">
        <v>682.4</v>
      </c>
      <c r="I19" s="1">
        <v>1819.34</v>
      </c>
      <c r="J19" s="1">
        <v>899.14</v>
      </c>
      <c r="K19" s="1"/>
      <c r="L19" s="1"/>
      <c r="M19" s="1"/>
    </row>
    <row r="20" spans="1:13" hidden="1" x14ac:dyDescent="0.2">
      <c r="A20" s="1" t="s">
        <v>20</v>
      </c>
      <c r="B20" s="1">
        <v>11336.59</v>
      </c>
      <c r="C20" s="1">
        <v>405.94</v>
      </c>
      <c r="D20" s="1">
        <v>811.83</v>
      </c>
      <c r="E20" s="1">
        <v>946.53</v>
      </c>
      <c r="F20" s="1">
        <v>715.61</v>
      </c>
      <c r="G20" s="1">
        <v>1786.3</v>
      </c>
      <c r="H20" s="1">
        <v>1380.49</v>
      </c>
      <c r="I20" s="1">
        <v>495.94</v>
      </c>
      <c r="J20" s="1"/>
      <c r="K20" s="1"/>
      <c r="L20" s="1"/>
      <c r="M20" s="1"/>
    </row>
    <row r="21" spans="1:13" hidden="1" x14ac:dyDescent="0.2">
      <c r="A21" s="1" t="s">
        <v>19</v>
      </c>
      <c r="B21" s="1">
        <v>10036.299999999999</v>
      </c>
      <c r="C21" s="1">
        <v>709.43</v>
      </c>
      <c r="D21" s="1">
        <v>986.02</v>
      </c>
      <c r="E21" s="1">
        <v>968.59</v>
      </c>
      <c r="F21" s="1">
        <v>646.33000000000004</v>
      </c>
      <c r="G21" s="1">
        <v>1481.24</v>
      </c>
      <c r="H21" s="1">
        <v>718.56</v>
      </c>
      <c r="I21" s="1"/>
      <c r="J21" s="1"/>
      <c r="K21" s="1"/>
      <c r="L21" s="1"/>
      <c r="M21" s="1"/>
    </row>
    <row r="22" spans="1:13" hidden="1" x14ac:dyDescent="0.2">
      <c r="A22" s="1" t="s">
        <v>18</v>
      </c>
      <c r="B22" s="1">
        <v>7787.27</v>
      </c>
      <c r="C22" s="1">
        <v>841.57</v>
      </c>
      <c r="D22" s="1">
        <v>219.47</v>
      </c>
      <c r="E22" s="1">
        <v>534.87</v>
      </c>
      <c r="F22" s="1">
        <v>706.42</v>
      </c>
      <c r="G22" s="1">
        <v>1186.69</v>
      </c>
      <c r="H22" s="1"/>
      <c r="I22" s="1"/>
      <c r="J22" s="1"/>
      <c r="K22" s="1"/>
      <c r="L22" s="1"/>
      <c r="M22" s="1"/>
    </row>
    <row r="23" spans="1:13" hidden="1" x14ac:dyDescent="0.2">
      <c r="A23" s="1" t="s">
        <v>17</v>
      </c>
      <c r="B23" s="1">
        <v>11319.92</v>
      </c>
      <c r="C23" s="1">
        <v>462.99</v>
      </c>
      <c r="D23" s="1">
        <v>639.66999999999996</v>
      </c>
      <c r="E23" s="1">
        <v>1069.8699999999999</v>
      </c>
      <c r="F23" s="1">
        <v>602.64</v>
      </c>
      <c r="G23" s="1"/>
      <c r="H23" s="1"/>
      <c r="I23" s="1"/>
      <c r="J23" s="1"/>
      <c r="K23" s="1"/>
      <c r="L23" s="1"/>
      <c r="M23" s="1"/>
    </row>
    <row r="24" spans="1:13" hidden="1" x14ac:dyDescent="0.2">
      <c r="A24" s="1" t="s">
        <v>16</v>
      </c>
      <c r="B24" s="1">
        <v>7575.72</v>
      </c>
      <c r="C24" s="1">
        <v>116.48</v>
      </c>
      <c r="D24" s="1">
        <v>134.97999999999999</v>
      </c>
      <c r="E24" s="1">
        <v>32.49</v>
      </c>
      <c r="F24" s="1"/>
      <c r="G24" s="1"/>
      <c r="H24" s="1"/>
      <c r="I24" s="1"/>
      <c r="J24" s="1"/>
      <c r="K24" s="1"/>
      <c r="L24" s="1"/>
      <c r="M24" s="1"/>
    </row>
    <row r="25" spans="1:13" hidden="1" x14ac:dyDescent="0.2">
      <c r="A25" s="1" t="s">
        <v>15</v>
      </c>
      <c r="B25" s="1">
        <v>9850.52</v>
      </c>
      <c r="C25" s="1">
        <v>242.67</v>
      </c>
      <c r="D25" s="1">
        <v>197.69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idden="1" x14ac:dyDescent="0.2">
      <c r="A26" s="1" t="s">
        <v>14</v>
      </c>
      <c r="B26" s="1">
        <v>8313.1299999999992</v>
      </c>
      <c r="C26" s="1">
        <v>217.65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idden="1" x14ac:dyDescent="0.2">
      <c r="A27" s="1" t="s">
        <v>13</v>
      </c>
      <c r="B27" s="1">
        <v>10417.23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idden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20" x14ac:dyDescent="0.2">
      <c r="A29" s="3" t="s">
        <v>43</v>
      </c>
    </row>
    <row r="31" spans="1:13" x14ac:dyDescent="0.2">
      <c r="A31" s="4" t="s">
        <v>37</v>
      </c>
      <c r="B31" s="5" t="s">
        <v>25</v>
      </c>
      <c r="C31" s="5" t="s">
        <v>26</v>
      </c>
      <c r="D31" s="5" t="s">
        <v>27</v>
      </c>
      <c r="E31" s="5" t="s">
        <v>28</v>
      </c>
      <c r="F31" s="5" t="s">
        <v>29</v>
      </c>
      <c r="G31" s="5" t="s">
        <v>30</v>
      </c>
      <c r="H31" s="5" t="s">
        <v>31</v>
      </c>
      <c r="I31" s="5" t="s">
        <v>32</v>
      </c>
      <c r="J31" s="5" t="s">
        <v>33</v>
      </c>
      <c r="K31" s="5" t="s">
        <v>34</v>
      </c>
      <c r="L31" s="5" t="s">
        <v>35</v>
      </c>
      <c r="M31" s="5" t="s">
        <v>36</v>
      </c>
    </row>
    <row r="32" spans="1:13" x14ac:dyDescent="0.2">
      <c r="A32" s="11" t="s">
        <v>39</v>
      </c>
      <c r="B32" s="14">
        <f>AVERAGE(B33:B44)</f>
        <v>242668.10083333333</v>
      </c>
      <c r="C32" s="14">
        <f>AVERAGE(C33:C44)</f>
        <v>16230.126363636362</v>
      </c>
      <c r="D32" s="14">
        <f t="shared" ref="D32:M32" si="0">AVERAGE(D33:D44)</f>
        <v>17153.609999999997</v>
      </c>
      <c r="E32" s="14">
        <f t="shared" si="0"/>
        <v>31249.14</v>
      </c>
      <c r="F32" s="14">
        <f t="shared" si="0"/>
        <v>25240.631249999999</v>
      </c>
      <c r="G32" s="14">
        <f t="shared" si="0"/>
        <v>44233.695714285714</v>
      </c>
      <c r="H32" s="14">
        <f t="shared" si="0"/>
        <v>38792.16333333333</v>
      </c>
      <c r="I32" s="14">
        <f t="shared" si="0"/>
        <v>42352.21</v>
      </c>
      <c r="J32" s="14">
        <f t="shared" si="0"/>
        <v>26280.657499999998</v>
      </c>
      <c r="K32" s="14">
        <f t="shared" si="0"/>
        <v>38747.953333333331</v>
      </c>
      <c r="L32" s="14">
        <f t="shared" si="0"/>
        <v>46038.804999999993</v>
      </c>
      <c r="M32" s="14">
        <f t="shared" si="0"/>
        <v>96936.21</v>
      </c>
    </row>
    <row r="33" spans="1:13" x14ac:dyDescent="0.2">
      <c r="A33" s="9" t="s">
        <v>24</v>
      </c>
      <c r="B33" s="14">
        <f>SUM(B2,B16)</f>
        <v>428726.36</v>
      </c>
      <c r="C33" s="14">
        <f>SUM(C2,C16)</f>
        <v>41258.519999999997</v>
      </c>
      <c r="D33" s="14">
        <f>SUM(D2,D16)</f>
        <v>50775.450000000004</v>
      </c>
      <c r="E33" s="14">
        <f>SUM(E2,E16)</f>
        <v>117427.49</v>
      </c>
      <c r="F33" s="14">
        <f>SUM(F2,F16)</f>
        <v>31063.52</v>
      </c>
      <c r="G33" s="14">
        <f>SUM(G2,G16)</f>
        <v>54658.879999999997</v>
      </c>
      <c r="H33" s="14">
        <f>SUM(H2,H16)</f>
        <v>86676.29</v>
      </c>
      <c r="I33" s="14">
        <f>SUM(I2,I16)</f>
        <v>52989.630000000005</v>
      </c>
      <c r="J33" s="14">
        <f>SUM(J2,J16)</f>
        <v>42476.53</v>
      </c>
      <c r="K33" s="14">
        <f>SUM(K2,K16)</f>
        <v>48007.74</v>
      </c>
      <c r="L33" s="14">
        <f>SUM(L2,L16)</f>
        <v>42169.63</v>
      </c>
      <c r="M33" s="14">
        <f>SUM(M2,M16)</f>
        <v>96936.21</v>
      </c>
    </row>
    <row r="34" spans="1:13" x14ac:dyDescent="0.2">
      <c r="A34" s="9" t="s">
        <v>23</v>
      </c>
      <c r="B34" s="14">
        <f>SUM(B3,B17)</f>
        <v>287199.42</v>
      </c>
      <c r="C34" s="14">
        <f>SUM(C3,C17)</f>
        <v>8800.14</v>
      </c>
      <c r="D34" s="14">
        <f>SUM(D3,D17)</f>
        <v>13530.849999999999</v>
      </c>
      <c r="E34" s="14">
        <f>SUM(E3,E17)</f>
        <v>23283.200000000001</v>
      </c>
      <c r="F34" s="14">
        <f>SUM(F3,F17)</f>
        <v>24768.3</v>
      </c>
      <c r="G34" s="14">
        <f>SUM(G3,G17)</f>
        <v>43528.22</v>
      </c>
      <c r="H34" s="14">
        <f>SUM(H3,H17)</f>
        <v>24245</v>
      </c>
      <c r="I34" s="14">
        <f>SUM(I3,I17)</f>
        <v>46591.11</v>
      </c>
      <c r="J34" s="14">
        <f>SUM(J3,J17)</f>
        <v>17865.84</v>
      </c>
      <c r="K34" s="14">
        <f>SUM(K3,K17)</f>
        <v>30056.79</v>
      </c>
      <c r="L34" s="14">
        <f>SUM(L3,L17)</f>
        <v>49907.979999999996</v>
      </c>
      <c r="M34" s="14"/>
    </row>
    <row r="35" spans="1:13" x14ac:dyDescent="0.2">
      <c r="A35" s="9" t="s">
        <v>22</v>
      </c>
      <c r="B35" s="14">
        <f>SUM(B4,B18)</f>
        <v>314719.65999999997</v>
      </c>
      <c r="C35" s="14">
        <f>SUM(C4,C18)</f>
        <v>42453.64</v>
      </c>
      <c r="D35" s="14">
        <f>SUM(D4,D18)</f>
        <v>38348.400000000001</v>
      </c>
      <c r="E35" s="14">
        <f>SUM(E4,E18)</f>
        <v>31901.68</v>
      </c>
      <c r="F35" s="14">
        <f>SUM(F4,F18)</f>
        <v>48803.89</v>
      </c>
      <c r="G35" s="14">
        <f>SUM(G4,G18)</f>
        <v>73781.460000000006</v>
      </c>
      <c r="H35" s="14">
        <f>SUM(H4,H18)</f>
        <v>49994.92</v>
      </c>
      <c r="I35" s="14">
        <f>SUM(I4,I18)</f>
        <v>41320.700000000004</v>
      </c>
      <c r="J35" s="14">
        <f>SUM(J4,J18)</f>
        <v>25695.96</v>
      </c>
      <c r="K35" s="14">
        <f>SUM(K4,K18)</f>
        <v>38179.33</v>
      </c>
      <c r="L35" s="14"/>
      <c r="M35" s="14"/>
    </row>
    <row r="36" spans="1:13" x14ac:dyDescent="0.2">
      <c r="A36" s="9" t="s">
        <v>21</v>
      </c>
      <c r="B36" s="14">
        <f>SUM(B5,B19)</f>
        <v>245815.32</v>
      </c>
      <c r="C36" s="14">
        <f>SUM(C5,C19)</f>
        <v>24112.129999999997</v>
      </c>
      <c r="D36" s="14">
        <f>SUM(D5,D19)</f>
        <v>17552.990000000002</v>
      </c>
      <c r="E36" s="14">
        <f>SUM(E5,E19)</f>
        <v>31211.14</v>
      </c>
      <c r="F36" s="14">
        <f>SUM(F5,F19)</f>
        <v>26319.730000000003</v>
      </c>
      <c r="G36" s="14">
        <f>SUM(G5,G19)</f>
        <v>31450.06</v>
      </c>
      <c r="H36" s="14">
        <f>SUM(H5,H19)</f>
        <v>16380.85</v>
      </c>
      <c r="I36" s="14">
        <f>SUM(I5,I19)</f>
        <v>58907.929999999993</v>
      </c>
      <c r="J36" s="14">
        <f>SUM(J5,J19)</f>
        <v>19084.3</v>
      </c>
      <c r="K36" s="14"/>
      <c r="L36" s="14"/>
      <c r="M36" s="14"/>
    </row>
    <row r="37" spans="1:13" x14ac:dyDescent="0.2">
      <c r="A37" s="9" t="s">
        <v>20</v>
      </c>
      <c r="B37" s="14">
        <f>SUM(B6,B20)</f>
        <v>208525.4</v>
      </c>
      <c r="C37" s="14">
        <f>SUM(C6,C20)</f>
        <v>7278.6699999999992</v>
      </c>
      <c r="D37" s="14">
        <f>SUM(D6,D20)</f>
        <v>12699.66</v>
      </c>
      <c r="E37" s="14">
        <f>SUM(E6,E20)</f>
        <v>15057.150000000001</v>
      </c>
      <c r="F37" s="14">
        <f>SUM(F6,F20)</f>
        <v>17980.900000000001</v>
      </c>
      <c r="G37" s="14">
        <f>SUM(G6,G20)</f>
        <v>37822.090000000004</v>
      </c>
      <c r="H37" s="14">
        <f>SUM(H6,H20)</f>
        <v>39262.28</v>
      </c>
      <c r="I37" s="14">
        <f>SUM(I6,I20)</f>
        <v>11951.68</v>
      </c>
      <c r="J37" s="14"/>
      <c r="K37" s="14"/>
      <c r="L37" s="14"/>
      <c r="M37" s="14"/>
    </row>
    <row r="38" spans="1:13" x14ac:dyDescent="0.2">
      <c r="A38" s="9" t="s">
        <v>19</v>
      </c>
      <c r="B38" s="14">
        <f>SUM(B7,B21)</f>
        <v>202192.71</v>
      </c>
      <c r="C38" s="14">
        <f>SUM(C7,C21)</f>
        <v>11164.17</v>
      </c>
      <c r="D38" s="14">
        <f>SUM(D7,D21)</f>
        <v>13693.66</v>
      </c>
      <c r="E38" s="14">
        <f>SUM(E7,E21)</f>
        <v>16309.92</v>
      </c>
      <c r="F38" s="14">
        <f>SUM(F7,F21)</f>
        <v>10601.59</v>
      </c>
      <c r="G38" s="14">
        <f>SUM(G7,G21)</f>
        <v>38191.589999999997</v>
      </c>
      <c r="H38" s="14">
        <f>SUM(H7,H21)</f>
        <v>16193.64</v>
      </c>
      <c r="I38" s="14"/>
      <c r="J38" s="14"/>
      <c r="K38" s="14"/>
      <c r="L38" s="14"/>
      <c r="M38" s="14"/>
    </row>
    <row r="39" spans="1:13" x14ac:dyDescent="0.2">
      <c r="A39" s="9" t="s">
        <v>18</v>
      </c>
      <c r="B39" s="14">
        <f>SUM(B8,B22)</f>
        <v>157723.81</v>
      </c>
      <c r="C39" s="14">
        <f>SUM(C8,C22)</f>
        <v>15653.64</v>
      </c>
      <c r="D39" s="14">
        <f>SUM(D8,D22)</f>
        <v>7551.37</v>
      </c>
      <c r="E39" s="14">
        <f>SUM(E8,E22)</f>
        <v>15330.92</v>
      </c>
      <c r="F39" s="14">
        <f>SUM(F8,F22)</f>
        <v>25068.519999999997</v>
      </c>
      <c r="G39" s="14">
        <f>SUM(G8,G22)</f>
        <v>30203.57</v>
      </c>
      <c r="H39" s="14"/>
      <c r="I39" s="14"/>
      <c r="J39" s="14"/>
      <c r="K39" s="14"/>
      <c r="L39" s="14"/>
      <c r="M39" s="14"/>
    </row>
    <row r="40" spans="1:13" x14ac:dyDescent="0.2">
      <c r="A40" s="9" t="s">
        <v>17</v>
      </c>
      <c r="B40" s="14">
        <f>SUM(B9,B23)</f>
        <v>202864.67</v>
      </c>
      <c r="C40" s="14">
        <f>SUM(C9,C23)</f>
        <v>11178.22</v>
      </c>
      <c r="D40" s="14">
        <f>SUM(D9,D23)</f>
        <v>11719.52</v>
      </c>
      <c r="E40" s="14">
        <f>SUM(E9,E23)</f>
        <v>30025.95</v>
      </c>
      <c r="F40" s="14">
        <f>SUM(F9,F23)</f>
        <v>17318.599999999999</v>
      </c>
      <c r="G40" s="14"/>
      <c r="H40" s="14"/>
      <c r="I40" s="14"/>
      <c r="J40" s="14"/>
      <c r="K40" s="14"/>
      <c r="L40" s="14"/>
      <c r="M40" s="14"/>
    </row>
    <row r="41" spans="1:13" x14ac:dyDescent="0.2">
      <c r="A41" s="9" t="s">
        <v>16</v>
      </c>
      <c r="B41" s="14">
        <f>SUM(B10,B24)</f>
        <v>154146.22</v>
      </c>
      <c r="C41" s="14">
        <f>SUM(C10,C24)</f>
        <v>1991.54</v>
      </c>
      <c r="D41" s="14">
        <f>SUM(D10,D24)</f>
        <v>2691.34</v>
      </c>
      <c r="E41" s="14">
        <f>SUM(E10,E24)</f>
        <v>694.81000000000006</v>
      </c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9" t="s">
        <v>15</v>
      </c>
      <c r="B42" s="14">
        <f>SUM(B11,B25)</f>
        <v>227367</v>
      </c>
      <c r="C42" s="14">
        <f>SUM(C11,C25)</f>
        <v>9927.75</v>
      </c>
      <c r="D42" s="14">
        <f>SUM(D11,D25)</f>
        <v>2972.86</v>
      </c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">
      <c r="A43" s="9" t="s">
        <v>14</v>
      </c>
      <c r="B43" s="14">
        <f>SUM(B12,B26)</f>
        <v>225509.44</v>
      </c>
      <c r="C43" s="14">
        <f>SUM(C12,C26)</f>
        <v>4712.9699999999993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">
      <c r="A44" s="9" t="s">
        <v>13</v>
      </c>
      <c r="B44" s="14">
        <f>SUM(B13,B27)</f>
        <v>257227.2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6" spans="1:13" ht="20" x14ac:dyDescent="0.2">
      <c r="A46" s="18" t="s">
        <v>44</v>
      </c>
    </row>
    <row r="48" spans="1:13" x14ac:dyDescent="0.2">
      <c r="A48" s="4" t="s">
        <v>37</v>
      </c>
      <c r="B48" s="5" t="s">
        <v>25</v>
      </c>
      <c r="C48" s="5" t="s">
        <v>26</v>
      </c>
      <c r="D48" s="5" t="s">
        <v>27</v>
      </c>
      <c r="E48" s="5" t="s">
        <v>28</v>
      </c>
      <c r="F48" s="5" t="s">
        <v>29</v>
      </c>
      <c r="G48" s="5" t="s">
        <v>30</v>
      </c>
      <c r="H48" s="5" t="s">
        <v>31</v>
      </c>
      <c r="I48" s="5" t="s">
        <v>32</v>
      </c>
      <c r="J48" s="5" t="s">
        <v>33</v>
      </c>
      <c r="K48" s="5" t="s">
        <v>34</v>
      </c>
      <c r="L48" s="5" t="s">
        <v>35</v>
      </c>
      <c r="M48" s="5" t="s">
        <v>36</v>
      </c>
    </row>
    <row r="49" spans="1:13" x14ac:dyDescent="0.2">
      <c r="A49" s="11" t="s">
        <v>38</v>
      </c>
      <c r="B49" s="15">
        <v>1</v>
      </c>
      <c r="C49" s="16">
        <f>AVERAGE(C50:C61)</f>
        <v>6.1983018562018238E-2</v>
      </c>
      <c r="D49" s="16">
        <f t="shared" ref="D49:M49" si="1">AVERAGE(D50:D61)</f>
        <v>6.2361307103517637E-2</v>
      </c>
      <c r="E49" s="16">
        <f t="shared" si="1"/>
        <v>0.10954386369465136</v>
      </c>
      <c r="F49" s="16">
        <f t="shared" si="1"/>
        <v>0.10047621971159153</v>
      </c>
      <c r="G49" s="16">
        <f t="shared" si="1"/>
        <v>0.17188457844038602</v>
      </c>
      <c r="H49" s="16">
        <f t="shared" si="1"/>
        <v>0.13007667155666383</v>
      </c>
      <c r="I49" s="16">
        <f t="shared" si="1"/>
        <v>0.14281507276292832</v>
      </c>
      <c r="J49" s="16">
        <f t="shared" si="1"/>
        <v>8.0141763820572698E-2</v>
      </c>
      <c r="K49" s="16">
        <f t="shared" si="1"/>
        <v>0.11264817940227466</v>
      </c>
      <c r="L49" s="16">
        <f t="shared" si="1"/>
        <v>0.13606745000385567</v>
      </c>
      <c r="M49" s="16">
        <f t="shared" si="1"/>
        <v>0.22610275234767466</v>
      </c>
    </row>
    <row r="50" spans="1:13" x14ac:dyDescent="0.2">
      <c r="A50" s="9" t="s">
        <v>24</v>
      </c>
      <c r="B50" s="14">
        <f>SUM(B2,B16)</f>
        <v>428726.36</v>
      </c>
      <c r="C50" s="17">
        <f>SUM(C2,C16)/$B50</f>
        <v>9.6235090373262791E-2</v>
      </c>
      <c r="D50" s="17">
        <f>SUM(D2,D16)/$B50</f>
        <v>0.11843323559577723</v>
      </c>
      <c r="E50" s="17">
        <f>SUM(E2,E16)/$B50</f>
        <v>0.27389846054718914</v>
      </c>
      <c r="F50" s="17">
        <f>SUM(F2,F16)/$B50</f>
        <v>7.245535357331423E-2</v>
      </c>
      <c r="G50" s="17">
        <f>SUM(G2,G16)/$B50</f>
        <v>0.12749129771260156</v>
      </c>
      <c r="H50" s="17">
        <f>SUM(H2,H16)/$B50</f>
        <v>0.20217159028896659</v>
      </c>
      <c r="I50" s="17">
        <f>SUM(I2,I16)/$B50</f>
        <v>0.12359778857544473</v>
      </c>
      <c r="J50" s="17">
        <f>SUM(J2,J16)/$B50</f>
        <v>9.9076086667495789E-2</v>
      </c>
      <c r="K50" s="17">
        <f>SUM(K2,K16)/$B50</f>
        <v>0.11197757935854469</v>
      </c>
      <c r="L50" s="17">
        <f>SUM(L2,L16)/$B50</f>
        <v>9.8360245448868594E-2</v>
      </c>
      <c r="M50" s="17">
        <f>SUM(M2,M16)/$B50</f>
        <v>0.22610275234767466</v>
      </c>
    </row>
    <row r="51" spans="1:13" x14ac:dyDescent="0.2">
      <c r="A51" s="9" t="s">
        <v>23</v>
      </c>
      <c r="B51" s="14">
        <f>SUM(B3,B17)</f>
        <v>287199.42</v>
      </c>
      <c r="C51" s="17">
        <f>SUM(C3,C17)/$B51</f>
        <v>3.0641217868754747E-2</v>
      </c>
      <c r="D51" s="17">
        <f>SUM(D3,D17)/$B51</f>
        <v>4.7113082609985771E-2</v>
      </c>
      <c r="E51" s="17">
        <f>SUM(E3,E17)/$B51</f>
        <v>8.106980160335979E-2</v>
      </c>
      <c r="F51" s="17">
        <f>SUM(F3,F17)/$B51</f>
        <v>8.6240773048914934E-2</v>
      </c>
      <c r="G51" s="17">
        <f>SUM(G3,G17)/$B51</f>
        <v>0.15156096067324928</v>
      </c>
      <c r="H51" s="17">
        <f>SUM(H3,H17)/$B51</f>
        <v>8.4418694160315513E-2</v>
      </c>
      <c r="I51" s="17">
        <f>SUM(I3,I17)/$B51</f>
        <v>0.16222564098492959</v>
      </c>
      <c r="J51" s="17">
        <f>SUM(J3,J17)/$B51</f>
        <v>6.2207089415431273E-2</v>
      </c>
      <c r="K51" s="17">
        <f>SUM(K3,K17)/$B51</f>
        <v>0.10465477263150463</v>
      </c>
      <c r="L51" s="17">
        <f>SUM(L3,L17)/$B51</f>
        <v>0.17377465455884278</v>
      </c>
      <c r="M51" s="17"/>
    </row>
    <row r="52" spans="1:13" x14ac:dyDescent="0.2">
      <c r="A52" s="9" t="s">
        <v>22</v>
      </c>
      <c r="B52" s="14">
        <f>SUM(B4,B18)</f>
        <v>314719.65999999997</v>
      </c>
      <c r="C52" s="17">
        <f>SUM(C4,C18)/$B52</f>
        <v>0.13489351126014817</v>
      </c>
      <c r="D52" s="17">
        <f>SUM(D4,D18)/$B52</f>
        <v>0.12184939447379933</v>
      </c>
      <c r="E52" s="17">
        <f>SUM(E4,E18)/$B52</f>
        <v>0.10136538657928139</v>
      </c>
      <c r="F52" s="17">
        <f>SUM(F4,F18)/$B52</f>
        <v>0.15507099238732019</v>
      </c>
      <c r="G52" s="17">
        <f>SUM(G4,G18)/$B52</f>
        <v>0.23443549729305127</v>
      </c>
      <c r="H52" s="17">
        <f>SUM(H4,H18)/$B52</f>
        <v>0.15885540801613729</v>
      </c>
      <c r="I52" s="17">
        <f>SUM(I4,I18)/$B52</f>
        <v>0.131293672597384</v>
      </c>
      <c r="J52" s="17">
        <f>SUM(J4,J18)/$B52</f>
        <v>8.1647139552705417E-2</v>
      </c>
      <c r="K52" s="17">
        <f>SUM(K4,K18)/$B52</f>
        <v>0.12131218621677466</v>
      </c>
      <c r="L52" s="17"/>
      <c r="M52" s="17"/>
    </row>
    <row r="53" spans="1:13" x14ac:dyDescent="0.2">
      <c r="A53" s="9" t="s">
        <v>21</v>
      </c>
      <c r="B53" s="14">
        <f>SUM(B5,B19)</f>
        <v>245815.32</v>
      </c>
      <c r="C53" s="17">
        <f>SUM(C5,C19)/$B53</f>
        <v>9.8090428212529626E-2</v>
      </c>
      <c r="D53" s="17">
        <f>SUM(D5,D19)/$B53</f>
        <v>7.1407225554534201E-2</v>
      </c>
      <c r="E53" s="17">
        <f>SUM(E5,E19)/$B53</f>
        <v>0.12696987315518007</v>
      </c>
      <c r="F53" s="17">
        <f>SUM(F5,F19)/$B53</f>
        <v>0.10707115406802148</v>
      </c>
      <c r="G53" s="17">
        <f>SUM(G5,G19)/$B53</f>
        <v>0.12794182234044649</v>
      </c>
      <c r="H53" s="17">
        <f>SUM(H5,H19)/$B53</f>
        <v>6.6638849035121156E-2</v>
      </c>
      <c r="I53" s="17">
        <f>SUM(I5,I19)/$B53</f>
        <v>0.23964303770814607</v>
      </c>
      <c r="J53" s="17">
        <f>SUM(J5,J19)/$B53</f>
        <v>7.7636739646658307E-2</v>
      </c>
      <c r="K53" s="17"/>
      <c r="L53" s="17"/>
      <c r="M53" s="17"/>
    </row>
    <row r="54" spans="1:13" x14ac:dyDescent="0.2">
      <c r="A54" s="9" t="s">
        <v>20</v>
      </c>
      <c r="B54" s="14">
        <f>SUM(B6,B20)</f>
        <v>208525.4</v>
      </c>
      <c r="C54" s="17">
        <f>SUM(C6,C20)/$B54</f>
        <v>3.4905435980460892E-2</v>
      </c>
      <c r="D54" s="17">
        <f>SUM(D6,D20)/$B54</f>
        <v>6.0902221024393195E-2</v>
      </c>
      <c r="E54" s="17">
        <f>SUM(E6,E20)/$B54</f>
        <v>7.2207750230907128E-2</v>
      </c>
      <c r="F54" s="17">
        <f>SUM(F6,F20)/$B54</f>
        <v>8.6228823922649245E-2</v>
      </c>
      <c r="G54" s="17">
        <f>SUM(G6,G20)/$B54</f>
        <v>0.18137881524265151</v>
      </c>
      <c r="H54" s="17">
        <f>SUM(H6,H20)/$B54</f>
        <v>0.18828535996094481</v>
      </c>
      <c r="I54" s="17">
        <f>SUM(I6,I20)/$B54</f>
        <v>5.7315223948737185E-2</v>
      </c>
      <c r="J54" s="17"/>
      <c r="K54" s="17"/>
      <c r="L54" s="17"/>
      <c r="M54" s="17"/>
    </row>
    <row r="55" spans="1:13" x14ac:dyDescent="0.2">
      <c r="A55" s="9" t="s">
        <v>19</v>
      </c>
      <c r="B55" s="14">
        <f>SUM(B7,B21)</f>
        <v>202192.71</v>
      </c>
      <c r="C55" s="17">
        <f>SUM(C7,C21)/$B55</f>
        <v>5.5215492190593816E-2</v>
      </c>
      <c r="D55" s="17">
        <f>SUM(D7,D21)/$B55</f>
        <v>6.7725784970190078E-2</v>
      </c>
      <c r="E55" s="17">
        <f>SUM(E7,E21)/$B55</f>
        <v>8.0665222796608246E-2</v>
      </c>
      <c r="F55" s="17">
        <f>SUM(F7,F21)/$B55</f>
        <v>5.2433097118090959E-2</v>
      </c>
      <c r="G55" s="17">
        <f>SUM(G7,G21)/$B55</f>
        <v>0.18888707708601363</v>
      </c>
      <c r="H55" s="17">
        <f>SUM(H7,H21)/$B55</f>
        <v>8.0090127878497702E-2</v>
      </c>
      <c r="I55" s="17"/>
      <c r="J55" s="17"/>
      <c r="K55" s="17"/>
      <c r="L55" s="17"/>
      <c r="M55" s="17"/>
    </row>
    <row r="56" spans="1:13" x14ac:dyDescent="0.2">
      <c r="A56" s="9" t="s">
        <v>18</v>
      </c>
      <c r="B56" s="14">
        <f>SUM(B8,B22)</f>
        <v>157723.81</v>
      </c>
      <c r="C56" s="17">
        <f>SUM(C8,C22)/$B56</f>
        <v>9.9247158688342607E-2</v>
      </c>
      <c r="D56" s="17">
        <f>SUM(D8,D22)/$B56</f>
        <v>4.7877172127657831E-2</v>
      </c>
      <c r="E56" s="17">
        <f>SUM(E8,E22)/$B56</f>
        <v>9.7201050367728248E-2</v>
      </c>
      <c r="F56" s="17">
        <f>SUM(F8,F22)/$B56</f>
        <v>0.15893935100857631</v>
      </c>
      <c r="G56" s="17">
        <f>SUM(G8,G22)/$B56</f>
        <v>0.1914965787346882</v>
      </c>
      <c r="H56" s="17"/>
      <c r="I56" s="17"/>
      <c r="J56" s="17"/>
      <c r="K56" s="17"/>
      <c r="L56" s="17"/>
      <c r="M56" s="17"/>
    </row>
    <row r="57" spans="1:13" x14ac:dyDescent="0.2">
      <c r="A57" s="9" t="s">
        <v>17</v>
      </c>
      <c r="B57" s="14">
        <f>SUM(B9,B23)</f>
        <v>202864.67</v>
      </c>
      <c r="C57" s="17">
        <f>SUM(C9,C23)/$B57</f>
        <v>5.5101856819129713E-2</v>
      </c>
      <c r="D57" s="17">
        <f>SUM(D9,D23)/$B57</f>
        <v>5.7770138092552041E-2</v>
      </c>
      <c r="E57" s="17">
        <f>SUM(E9,E23)/$B57</f>
        <v>0.14800975448312415</v>
      </c>
      <c r="F57" s="17">
        <f>SUM(F9,F23)/$B57</f>
        <v>8.5370212565844997E-2</v>
      </c>
      <c r="G57" s="17"/>
      <c r="H57" s="17"/>
      <c r="I57" s="17"/>
      <c r="J57" s="17"/>
      <c r="K57" s="17"/>
      <c r="L57" s="17"/>
      <c r="M57" s="17"/>
    </row>
    <row r="58" spans="1:13" x14ac:dyDescent="0.2">
      <c r="A58" s="9" t="s">
        <v>16</v>
      </c>
      <c r="B58" s="14">
        <f>SUM(B10,B24)</f>
        <v>154146.22</v>
      </c>
      <c r="C58" s="17">
        <f>SUM(C10,C24)/$B58</f>
        <v>1.291981081339523E-2</v>
      </c>
      <c r="D58" s="17">
        <f>SUM(D10,D24)/$B58</f>
        <v>1.7459656162830333E-2</v>
      </c>
      <c r="E58" s="17">
        <f>SUM(E10,E24)/$B58</f>
        <v>4.5074734884838564E-3</v>
      </c>
      <c r="F58" s="17"/>
      <c r="G58" s="17"/>
      <c r="H58" s="17"/>
      <c r="I58" s="17"/>
      <c r="J58" s="17"/>
      <c r="K58" s="17"/>
      <c r="L58" s="17"/>
      <c r="M58" s="17"/>
    </row>
    <row r="59" spans="1:13" x14ac:dyDescent="0.2">
      <c r="A59" s="9" t="s">
        <v>15</v>
      </c>
      <c r="B59" s="14">
        <f>SUM(B11,B25)</f>
        <v>227367</v>
      </c>
      <c r="C59" s="17">
        <f>SUM(C11,C25)/$B59</f>
        <v>4.3663988177703887E-2</v>
      </c>
      <c r="D59" s="17">
        <f>SUM(D11,D25)/$B59</f>
        <v>1.307516042345635E-2</v>
      </c>
      <c r="E59" s="17"/>
      <c r="F59" s="17"/>
      <c r="G59" s="17"/>
      <c r="H59" s="17"/>
      <c r="I59" s="17"/>
      <c r="J59" s="17"/>
      <c r="K59" s="17"/>
      <c r="L59" s="17"/>
      <c r="M59" s="17"/>
    </row>
    <row r="60" spans="1:13" x14ac:dyDescent="0.2">
      <c r="A60" s="9" t="s">
        <v>14</v>
      </c>
      <c r="B60" s="14">
        <f>SUM(B12,B26)</f>
        <v>225509.44</v>
      </c>
      <c r="C60" s="17">
        <f>SUM(C12,C26)/$B60</f>
        <v>2.0899213797879145E-2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x14ac:dyDescent="0.2">
      <c r="A61" s="9" t="s">
        <v>13</v>
      </c>
      <c r="B61" s="14">
        <f>SUM(B13,B27)</f>
        <v>257227.2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</sheetData>
  <conditionalFormatting sqref="C32:M44">
    <cfRule type="colorScale" priority="1">
      <colorScale>
        <cfvo type="min"/>
        <cfvo type="max"/>
        <color rgb="FFFCFCFF"/>
        <color rgb="FF63BE7B"/>
      </colorScale>
    </cfRule>
  </conditionalFormatting>
  <conditionalFormatting sqref="C49:M61">
    <cfRule type="colorScale" priority="2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5E41-EAC8-1C49-AE9A-F4683887CFA0}">
  <dimension ref="A1:M15"/>
  <sheetViews>
    <sheetView workbookViewId="0">
      <selection activeCell="C20" sqref="C20"/>
    </sheetView>
  </sheetViews>
  <sheetFormatPr baseColWidth="10" defaultRowHeight="16" x14ac:dyDescent="0.2"/>
  <cols>
    <col min="1" max="1" width="18.1640625" bestFit="1" customWidth="1"/>
  </cols>
  <sheetData>
    <row r="1" spans="1:13" ht="20" x14ac:dyDescent="0.2">
      <c r="A1" s="3" t="s">
        <v>42</v>
      </c>
    </row>
    <row r="3" spans="1:13" x14ac:dyDescent="0.2">
      <c r="A3" s="4" t="s">
        <v>37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33</v>
      </c>
      <c r="K3" s="5" t="s">
        <v>34</v>
      </c>
      <c r="L3" s="5" t="s">
        <v>35</v>
      </c>
      <c r="M3" s="5" t="s">
        <v>36</v>
      </c>
    </row>
    <row r="4" spans="1:13" x14ac:dyDescent="0.2">
      <c r="A4" s="9" t="s">
        <v>24</v>
      </c>
      <c r="B4" s="10">
        <f>SUM('Revenue Retention by Cohort'!B2,'Revenue Retention by Cohort'!B16)/'Classic Retention (for AOV)'!B2</f>
        <v>1994.0760930232557</v>
      </c>
      <c r="C4" s="10">
        <f>SUM('Revenue Retention by Cohort'!C2,'Revenue Retention by Cohort'!C16)/'Classic Retention (for AOV)'!C2</f>
        <v>3173.7323076923076</v>
      </c>
      <c r="D4" s="10">
        <f>SUM('Revenue Retention by Cohort'!D2,'Revenue Retention by Cohort'!D16)/'Classic Retention (for AOV)'!D2</f>
        <v>2115.6437500000002</v>
      </c>
      <c r="E4" s="10">
        <f>SUM('Revenue Retention by Cohort'!E2,'Revenue Retention by Cohort'!E16)/'Classic Retention (for AOV)'!E2</f>
        <v>3453.7497058823533</v>
      </c>
      <c r="F4" s="10">
        <f>SUM('Revenue Retention by Cohort'!F2,'Revenue Retention by Cohort'!F16)/'Classic Retention (for AOV)'!F2</f>
        <v>1350.5878260869565</v>
      </c>
      <c r="G4" s="10">
        <f>SUM('Revenue Retention by Cohort'!G2,'Revenue Retention by Cohort'!G16)/'Classic Retention (for AOV)'!G2</f>
        <v>1242.2472727272727</v>
      </c>
      <c r="H4" s="10">
        <f>SUM('Revenue Retention by Cohort'!H2,'Revenue Retention by Cohort'!H16)/'Classic Retention (for AOV)'!H2</f>
        <v>2476.4654285714282</v>
      </c>
      <c r="I4" s="10">
        <f>SUM('Revenue Retention by Cohort'!I2,'Revenue Retention by Cohort'!I16)/'Classic Retention (for AOV)'!I2</f>
        <v>1127.4389361702129</v>
      </c>
      <c r="J4" s="10">
        <f>SUM('Revenue Retention by Cohort'!J2,'Revenue Retention by Cohort'!J16)/'Classic Retention (for AOV)'!J2</f>
        <v>1846.8056521739129</v>
      </c>
      <c r="K4" s="10">
        <f>SUM('Revenue Retention by Cohort'!K2,'Revenue Retention by Cohort'!K16)/'Classic Retention (for AOV)'!K2</f>
        <v>1714.5621428571428</v>
      </c>
      <c r="L4" s="10">
        <f>SUM('Revenue Retention by Cohort'!L2,'Revenue Retention by Cohort'!L16)/'Classic Retention (for AOV)'!L2</f>
        <v>2108.4814999999999</v>
      </c>
      <c r="M4" s="10">
        <f>SUM('Revenue Retention by Cohort'!M2,'Revenue Retention by Cohort'!M16)/'Classic Retention (for AOV)'!M2</f>
        <v>2851.0650000000001</v>
      </c>
    </row>
    <row r="5" spans="1:13" x14ac:dyDescent="0.2">
      <c r="A5" s="9" t="s">
        <v>23</v>
      </c>
      <c r="B5" s="10">
        <f>SUM('Revenue Retention by Cohort'!B3,'Revenue Retention by Cohort'!B17)/'Classic Retention (for AOV)'!B3</f>
        <v>2991.660625</v>
      </c>
      <c r="C5" s="10">
        <f>SUM('Revenue Retention by Cohort'!C3,'Revenue Retention by Cohort'!C17)/'Classic Retention (for AOV)'!C3</f>
        <v>1257.1628571428571</v>
      </c>
      <c r="D5" s="10">
        <f>SUM('Revenue Retention by Cohort'!D3,'Revenue Retention by Cohort'!D17)/'Classic Retention (for AOV)'!D3</f>
        <v>1503.4277777777777</v>
      </c>
      <c r="E5" s="10">
        <f>SUM('Revenue Retention by Cohort'!E3,'Revenue Retention by Cohort'!E17)/'Classic Retention (for AOV)'!E3</f>
        <v>1455.2</v>
      </c>
      <c r="F5" s="10">
        <f>SUM('Revenue Retention by Cohort'!F3,'Revenue Retention by Cohort'!F17)/'Classic Retention (for AOV)'!F3</f>
        <v>1456.9588235294118</v>
      </c>
      <c r="G5" s="10">
        <f>SUM('Revenue Retention by Cohort'!G3,'Revenue Retention by Cohort'!G17)/'Classic Retention (for AOV)'!G3</f>
        <v>1978.5554545454545</v>
      </c>
      <c r="H5" s="10">
        <f>SUM('Revenue Retention by Cohort'!H3,'Revenue Retention by Cohort'!H17)/'Classic Retention (for AOV)'!H3</f>
        <v>1276.0526315789473</v>
      </c>
      <c r="I5" s="10">
        <f>SUM('Revenue Retention by Cohort'!I3,'Revenue Retention by Cohort'!I17)/'Classic Retention (for AOV)'!I3</f>
        <v>3106.0740000000001</v>
      </c>
      <c r="J5" s="10">
        <f>SUM('Revenue Retention by Cohort'!J3,'Revenue Retention by Cohort'!J17)/'Classic Retention (for AOV)'!J3</f>
        <v>1488.82</v>
      </c>
      <c r="K5" s="10">
        <f>SUM('Revenue Retention by Cohort'!K3,'Revenue Retention by Cohort'!K17)/'Classic Retention (for AOV)'!K3</f>
        <v>2732.4354545454548</v>
      </c>
      <c r="L5" s="10">
        <f>SUM('Revenue Retention by Cohort'!L3,'Revenue Retention by Cohort'!L17)/'Classic Retention (for AOV)'!L3</f>
        <v>3119.2487499999997</v>
      </c>
      <c r="M5" s="10"/>
    </row>
    <row r="6" spans="1:13" x14ac:dyDescent="0.2">
      <c r="A6" s="9" t="s">
        <v>22</v>
      </c>
      <c r="B6" s="10">
        <f>SUM('Revenue Retention by Cohort'!B4,'Revenue Retention by Cohort'!B18)/'Classic Retention (for AOV)'!B4</f>
        <v>1778.0771751412428</v>
      </c>
      <c r="C6" s="10">
        <f>SUM('Revenue Retention by Cohort'!C4,'Revenue Retention by Cohort'!C18)/'Classic Retention (for AOV)'!C4</f>
        <v>2358.5355555555557</v>
      </c>
      <c r="D6" s="10">
        <f>SUM('Revenue Retention by Cohort'!D4,'Revenue Retention by Cohort'!D18)/'Classic Retention (for AOV)'!D4</f>
        <v>1095.6685714285716</v>
      </c>
      <c r="E6" s="10">
        <f>SUM('Revenue Retention by Cohort'!E4,'Revenue Retention by Cohort'!E18)/'Classic Retention (for AOV)'!E4</f>
        <v>1276.0672</v>
      </c>
      <c r="F6" s="10">
        <f>SUM('Revenue Retention by Cohort'!F4,'Revenue Retention by Cohort'!F18)/'Classic Retention (for AOV)'!F4</f>
        <v>1525.1215625</v>
      </c>
      <c r="G6" s="10">
        <f>SUM('Revenue Retention by Cohort'!G4,'Revenue Retention by Cohort'!G18)/'Classic Retention (for AOV)'!G4</f>
        <v>2235.8018181818184</v>
      </c>
      <c r="H6" s="10">
        <f>SUM('Revenue Retention by Cohort'!H4,'Revenue Retention by Cohort'!H18)/'Classic Retention (for AOV)'!H4</f>
        <v>2272.4963636363636</v>
      </c>
      <c r="I6" s="10">
        <f>SUM('Revenue Retention by Cohort'!I4,'Revenue Retention by Cohort'!I18)/'Classic Retention (for AOV)'!I4</f>
        <v>1878.2136363636366</v>
      </c>
      <c r="J6" s="10">
        <f>SUM('Revenue Retention by Cohort'!J4,'Revenue Retention by Cohort'!J18)/'Classic Retention (for AOV)'!J4</f>
        <v>1713.0639999999999</v>
      </c>
      <c r="K6" s="10">
        <f>SUM('Revenue Retention by Cohort'!K4,'Revenue Retention by Cohort'!K18)/'Classic Retention (for AOV)'!K4</f>
        <v>2009.4384210526316</v>
      </c>
      <c r="L6" s="10"/>
      <c r="M6" s="10"/>
    </row>
    <row r="7" spans="1:13" x14ac:dyDescent="0.2">
      <c r="A7" s="9" t="s">
        <v>21</v>
      </c>
      <c r="B7" s="10">
        <f>SUM('Revenue Retention by Cohort'!B5,'Revenue Retention by Cohort'!B19)/'Classic Retention (for AOV)'!B5</f>
        <v>1508.0694478527607</v>
      </c>
      <c r="C7" s="10">
        <f>SUM('Revenue Retention by Cohort'!C5,'Revenue Retention by Cohort'!C19)/'Classic Retention (for AOV)'!C5</f>
        <v>1722.2949999999998</v>
      </c>
      <c r="D7" s="10">
        <f>SUM('Revenue Retention by Cohort'!D5,'Revenue Retention by Cohort'!D19)/'Classic Retention (for AOV)'!D5</f>
        <v>731.37458333333336</v>
      </c>
      <c r="E7" s="10">
        <f>SUM('Revenue Retention by Cohort'!E5,'Revenue Retention by Cohort'!E19)/'Classic Retention (for AOV)'!E5</f>
        <v>1300.4641666666666</v>
      </c>
      <c r="F7" s="10">
        <f>SUM('Revenue Retention by Cohort'!F5,'Revenue Retention by Cohort'!F19)/'Classic Retention (for AOV)'!F5</f>
        <v>1462.2072222222223</v>
      </c>
      <c r="G7" s="10">
        <f>SUM('Revenue Retention by Cohort'!G5,'Revenue Retention by Cohort'!G19)/'Classic Retention (for AOV)'!G5</f>
        <v>2096.6706666666669</v>
      </c>
      <c r="H7" s="10">
        <f>SUM('Revenue Retention by Cohort'!H5,'Revenue Retention by Cohort'!H19)/'Classic Retention (for AOV)'!H5</f>
        <v>1638.085</v>
      </c>
      <c r="I7" s="10">
        <f>SUM('Revenue Retention by Cohort'!I5,'Revenue Retention by Cohort'!I19)/'Classic Retention (for AOV)'!I5</f>
        <v>3681.7456249999996</v>
      </c>
      <c r="J7" s="10">
        <f>SUM('Revenue Retention by Cohort'!J5,'Revenue Retention by Cohort'!J19)/'Classic Retention (for AOV)'!J5</f>
        <v>1590.3583333333333</v>
      </c>
      <c r="K7" s="10"/>
      <c r="L7" s="10"/>
      <c r="M7" s="10"/>
    </row>
    <row r="8" spans="1:13" x14ac:dyDescent="0.2">
      <c r="A8" s="9" t="s">
        <v>20</v>
      </c>
      <c r="B8" s="10">
        <f>SUM('Revenue Retention by Cohort'!B6,'Revenue Retention by Cohort'!B20)/'Classic Retention (for AOV)'!B6</f>
        <v>1861.8339285714285</v>
      </c>
      <c r="C8" s="10">
        <f>SUM('Revenue Retention by Cohort'!C6,'Revenue Retention by Cohort'!C20)/'Classic Retention (for AOV)'!C6</f>
        <v>606.55583333333323</v>
      </c>
      <c r="D8" s="10">
        <f>SUM('Revenue Retention by Cohort'!D6,'Revenue Retention by Cohort'!D20)/'Classic Retention (for AOV)'!D6</f>
        <v>1411.0733333333333</v>
      </c>
      <c r="E8" s="10">
        <f>SUM('Revenue Retention by Cohort'!E6,'Revenue Retention by Cohort'!E20)/'Classic Retention (for AOV)'!E6</f>
        <v>1158.2423076923078</v>
      </c>
      <c r="F8" s="10">
        <f>SUM('Revenue Retention by Cohort'!F6,'Revenue Retention by Cohort'!F20)/'Classic Retention (for AOV)'!F6</f>
        <v>1798.0900000000001</v>
      </c>
      <c r="G8" s="10">
        <f>SUM('Revenue Retention by Cohort'!G6,'Revenue Retention by Cohort'!G20)/'Classic Retention (for AOV)'!G6</f>
        <v>2909.3915384615389</v>
      </c>
      <c r="H8" s="10">
        <f>SUM('Revenue Retention by Cohort'!H6,'Revenue Retention by Cohort'!H20)/'Classic Retention (for AOV)'!H6</f>
        <v>2804.4485714285715</v>
      </c>
      <c r="I8" s="10">
        <f>SUM('Revenue Retention by Cohort'!I6,'Revenue Retention by Cohort'!I20)/'Classic Retention (for AOV)'!I6</f>
        <v>1493.96</v>
      </c>
      <c r="J8" s="10"/>
      <c r="K8" s="10"/>
      <c r="L8" s="10"/>
      <c r="M8" s="10"/>
    </row>
    <row r="9" spans="1:13" x14ac:dyDescent="0.2">
      <c r="A9" s="9" t="s">
        <v>19</v>
      </c>
      <c r="B9" s="10">
        <f>SUM('Revenue Retention by Cohort'!B7,'Revenue Retention by Cohort'!B21)/'Classic Retention (for AOV)'!B7</f>
        <v>1475.859197080292</v>
      </c>
      <c r="C9" s="10">
        <f>SUM('Revenue Retention by Cohort'!C7,'Revenue Retention by Cohort'!C21)/'Classic Retention (for AOV)'!C7</f>
        <v>558.20849999999996</v>
      </c>
      <c r="D9" s="10">
        <f>SUM('Revenue Retention by Cohort'!D7,'Revenue Retention by Cohort'!D21)/'Classic Retention (for AOV)'!D7</f>
        <v>622.43909090909085</v>
      </c>
      <c r="E9" s="10">
        <f>SUM('Revenue Retention by Cohort'!E7,'Revenue Retention by Cohort'!E21)/'Classic Retention (for AOV)'!E7</f>
        <v>1359.16</v>
      </c>
      <c r="F9" s="10">
        <f>SUM('Revenue Retention by Cohort'!F7,'Revenue Retention by Cohort'!F21)/'Classic Retention (for AOV)'!F7</f>
        <v>963.78090909090906</v>
      </c>
      <c r="G9" s="10">
        <f>SUM('Revenue Retention by Cohort'!G7,'Revenue Retention by Cohort'!G21)/'Classic Retention (for AOV)'!G7</f>
        <v>2727.9707142857142</v>
      </c>
      <c r="H9" s="10">
        <f>SUM('Revenue Retention by Cohort'!H7,'Revenue Retention by Cohort'!H21)/'Classic Retention (for AOV)'!H7</f>
        <v>1472.1490909090908</v>
      </c>
      <c r="I9" s="10"/>
      <c r="J9" s="10"/>
      <c r="K9" s="10"/>
      <c r="L9" s="10"/>
      <c r="M9" s="10"/>
    </row>
    <row r="10" spans="1:13" x14ac:dyDescent="0.2">
      <c r="A10" s="9" t="s">
        <v>18</v>
      </c>
      <c r="B10" s="10">
        <f>SUM('Revenue Retention by Cohort'!B8,'Revenue Retention by Cohort'!B22)/'Classic Retention (for AOV)'!B8</f>
        <v>1677.9128723404256</v>
      </c>
      <c r="C10" s="10">
        <f>SUM('Revenue Retention by Cohort'!C8,'Revenue Retention by Cohort'!C22)/'Classic Retention (for AOV)'!C8</f>
        <v>1204.1261538461538</v>
      </c>
      <c r="D10" s="10">
        <f>SUM('Revenue Retention by Cohort'!D8,'Revenue Retention by Cohort'!D22)/'Classic Retention (for AOV)'!D8</f>
        <v>1887.8425</v>
      </c>
      <c r="E10" s="10">
        <f>SUM('Revenue Retention by Cohort'!E8,'Revenue Retention by Cohort'!E22)/'Classic Retention (for AOV)'!E8</f>
        <v>2555.1533333333332</v>
      </c>
      <c r="F10" s="10">
        <f>SUM('Revenue Retention by Cohort'!F8,'Revenue Retention by Cohort'!F22)/'Classic Retention (for AOV)'!F8</f>
        <v>2278.9563636363632</v>
      </c>
      <c r="G10" s="10">
        <f>SUM('Revenue Retention by Cohort'!G8,'Revenue Retention by Cohort'!G22)/'Classic Retention (for AOV)'!G8</f>
        <v>3355.9522222222222</v>
      </c>
      <c r="H10" s="10"/>
      <c r="I10" s="10"/>
      <c r="J10" s="10"/>
      <c r="K10" s="10"/>
      <c r="L10" s="10"/>
      <c r="M10" s="10"/>
    </row>
    <row r="11" spans="1:13" x14ac:dyDescent="0.2">
      <c r="A11" s="9" t="s">
        <v>17</v>
      </c>
      <c r="B11" s="10">
        <f>SUM('Revenue Retention by Cohort'!B9,'Revenue Retention by Cohort'!B23)/'Classic Retention (for AOV)'!B9</f>
        <v>1502.7012592592594</v>
      </c>
      <c r="C11" s="10">
        <f>SUM('Revenue Retention by Cohort'!C9,'Revenue Retention by Cohort'!C23)/'Classic Retention (for AOV)'!C9</f>
        <v>798.44428571428568</v>
      </c>
      <c r="D11" s="10">
        <f>SUM('Revenue Retention by Cohort'!D9,'Revenue Retention by Cohort'!D23)/'Classic Retention (for AOV)'!D9</f>
        <v>781.30133333333333</v>
      </c>
      <c r="E11" s="10">
        <f>SUM('Revenue Retention by Cohort'!E9,'Revenue Retention by Cohort'!E23)/'Classic Retention (for AOV)'!E9</f>
        <v>3002.5950000000003</v>
      </c>
      <c r="F11" s="10">
        <f>SUM('Revenue Retention by Cohort'!F9,'Revenue Retention by Cohort'!F23)/'Classic Retention (for AOV)'!F9</f>
        <v>2164.8249999999998</v>
      </c>
      <c r="G11" s="10"/>
      <c r="H11" s="10"/>
      <c r="I11" s="10"/>
      <c r="J11" s="10"/>
      <c r="K11" s="10"/>
      <c r="L11" s="10"/>
      <c r="M11" s="10"/>
    </row>
    <row r="12" spans="1:13" x14ac:dyDescent="0.2">
      <c r="A12" s="9" t="s">
        <v>16</v>
      </c>
      <c r="B12" s="10">
        <f>SUM('Revenue Retention by Cohort'!B10,'Revenue Retention by Cohort'!B24)/'Classic Retention (for AOV)'!B10</f>
        <v>1976.2335897435898</v>
      </c>
      <c r="C12" s="10">
        <f>SUM('Revenue Retention by Cohort'!C10,'Revenue Retention by Cohort'!C24)/'Classic Retention (for AOV)'!C10</f>
        <v>331.92333333333335</v>
      </c>
      <c r="D12" s="10">
        <f>SUM('Revenue Retention by Cohort'!D10,'Revenue Retention by Cohort'!D24)/'Classic Retention (for AOV)'!D10</f>
        <v>897.11333333333334</v>
      </c>
      <c r="E12" s="10">
        <f>SUM('Revenue Retention by Cohort'!E10,'Revenue Retention by Cohort'!E24)/'Classic Retention (for AOV)'!E10</f>
        <v>347.40500000000003</v>
      </c>
      <c r="F12" s="10"/>
      <c r="G12" s="10"/>
      <c r="H12" s="10"/>
      <c r="I12" s="10"/>
      <c r="J12" s="10"/>
      <c r="K12" s="10"/>
      <c r="L12" s="10"/>
      <c r="M12" s="10"/>
    </row>
    <row r="13" spans="1:13" x14ac:dyDescent="0.2">
      <c r="A13" s="9" t="s">
        <v>15</v>
      </c>
      <c r="B13" s="10">
        <f>SUM('Revenue Retention by Cohort'!B11,'Revenue Retention by Cohort'!B25)/'Classic Retention (for AOV)'!B11</f>
        <v>2613.4137931034484</v>
      </c>
      <c r="C13" s="10">
        <f>SUM('Revenue Retention by Cohort'!C11,'Revenue Retention by Cohort'!C25)/'Classic Retention (for AOV)'!C11</f>
        <v>1654.625</v>
      </c>
      <c r="D13" s="10">
        <f>SUM('Revenue Retention by Cohort'!D11,'Revenue Retention by Cohort'!D25)/'Classic Retention (for AOV)'!D11</f>
        <v>743.21500000000003</v>
      </c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">
      <c r="A14" s="9" t="s">
        <v>14</v>
      </c>
      <c r="B14" s="10">
        <f>SUM('Revenue Retention by Cohort'!B12,'Revenue Retention by Cohort'!B26)/'Classic Retention (for AOV)'!B12</f>
        <v>3316.3152941176472</v>
      </c>
      <c r="C14" s="10">
        <f>SUM('Revenue Retention by Cohort'!C12,'Revenue Retention by Cohort'!C26)/'Classic Retention (for AOV)'!C12</f>
        <v>673.28142857142848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">
      <c r="A15" s="9" t="s">
        <v>13</v>
      </c>
      <c r="B15" s="10">
        <f>SUM('Revenue Retention by Cohort'!B13,'Revenue Retention by Cohort'!B27)/'Classic Retention (for AOV)'!B13</f>
        <v>2426.6716981132076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</sheetData>
  <conditionalFormatting sqref="B4:M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1CF7-488A-FB49-9B90-2512B5C51789}">
  <dimension ref="A1:M29"/>
  <sheetViews>
    <sheetView topLeftCell="A15" workbookViewId="0">
      <selection activeCell="C33" sqref="C33"/>
    </sheetView>
  </sheetViews>
  <sheetFormatPr baseColWidth="10" defaultRowHeight="16" x14ac:dyDescent="0.2"/>
  <cols>
    <col min="1" max="1" width="18.33203125" customWidth="1"/>
    <col min="2" max="2" width="10.83203125" customWidth="1"/>
    <col min="3" max="13" width="11.83203125" customWidth="1"/>
  </cols>
  <sheetData>
    <row r="1" spans="1:13" hidden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">
      <c r="A2" s="1" t="s">
        <v>24</v>
      </c>
      <c r="B2" s="1">
        <v>215</v>
      </c>
      <c r="C2" s="1">
        <v>13</v>
      </c>
      <c r="D2" s="1">
        <v>24</v>
      </c>
      <c r="E2" s="1">
        <v>34</v>
      </c>
      <c r="F2" s="1">
        <v>23</v>
      </c>
      <c r="G2" s="1">
        <v>44</v>
      </c>
      <c r="H2" s="1">
        <v>35</v>
      </c>
      <c r="I2" s="1">
        <v>47</v>
      </c>
      <c r="J2" s="1">
        <v>23</v>
      </c>
      <c r="K2" s="1">
        <v>28</v>
      </c>
      <c r="L2" s="1">
        <v>20</v>
      </c>
      <c r="M2" s="1">
        <v>34</v>
      </c>
    </row>
    <row r="3" spans="1:13" hidden="1" x14ac:dyDescent="0.2">
      <c r="A3" s="1" t="s">
        <v>23</v>
      </c>
      <c r="B3" s="1">
        <v>96</v>
      </c>
      <c r="C3" s="1">
        <v>7</v>
      </c>
      <c r="D3" s="1">
        <v>9</v>
      </c>
      <c r="E3" s="1">
        <v>16</v>
      </c>
      <c r="F3" s="1">
        <v>17</v>
      </c>
      <c r="G3" s="1">
        <v>22</v>
      </c>
      <c r="H3" s="1">
        <v>19</v>
      </c>
      <c r="I3" s="1">
        <v>15</v>
      </c>
      <c r="J3" s="1">
        <v>12</v>
      </c>
      <c r="K3" s="1">
        <v>11</v>
      </c>
      <c r="L3" s="1">
        <v>16</v>
      </c>
      <c r="M3" s="1"/>
    </row>
    <row r="4" spans="1:13" hidden="1" x14ac:dyDescent="0.2">
      <c r="A4" s="1" t="s">
        <v>22</v>
      </c>
      <c r="B4" s="1">
        <v>177</v>
      </c>
      <c r="C4" s="1">
        <v>18</v>
      </c>
      <c r="D4" s="1">
        <v>35</v>
      </c>
      <c r="E4" s="1">
        <v>25</v>
      </c>
      <c r="F4" s="1">
        <v>32</v>
      </c>
      <c r="G4" s="1">
        <v>33</v>
      </c>
      <c r="H4" s="1">
        <v>22</v>
      </c>
      <c r="I4" s="1">
        <v>22</v>
      </c>
      <c r="J4" s="1">
        <v>15</v>
      </c>
      <c r="K4" s="1">
        <v>19</v>
      </c>
      <c r="L4" s="1"/>
      <c r="M4" s="1"/>
    </row>
    <row r="5" spans="1:13" hidden="1" x14ac:dyDescent="0.2">
      <c r="A5" s="1" t="s">
        <v>21</v>
      </c>
      <c r="B5" s="1">
        <v>163</v>
      </c>
      <c r="C5" s="1">
        <v>14</v>
      </c>
      <c r="D5" s="1">
        <v>24</v>
      </c>
      <c r="E5" s="1">
        <v>24</v>
      </c>
      <c r="F5" s="1">
        <v>18</v>
      </c>
      <c r="G5" s="1">
        <v>15</v>
      </c>
      <c r="H5" s="1">
        <v>10</v>
      </c>
      <c r="I5" s="1">
        <v>16</v>
      </c>
      <c r="J5" s="1">
        <v>12</v>
      </c>
      <c r="K5" s="1"/>
      <c r="L5" s="1"/>
      <c r="M5" s="1"/>
    </row>
    <row r="6" spans="1:13" hidden="1" x14ac:dyDescent="0.2">
      <c r="A6" s="1" t="s">
        <v>20</v>
      </c>
      <c r="B6" s="1">
        <v>112</v>
      </c>
      <c r="C6" s="1">
        <v>12</v>
      </c>
      <c r="D6" s="1">
        <v>9</v>
      </c>
      <c r="E6" s="1">
        <v>13</v>
      </c>
      <c r="F6" s="1">
        <v>10</v>
      </c>
      <c r="G6" s="1">
        <v>13</v>
      </c>
      <c r="H6" s="1">
        <v>14</v>
      </c>
      <c r="I6" s="1">
        <v>8</v>
      </c>
      <c r="J6" s="1"/>
      <c r="K6" s="1"/>
      <c r="L6" s="1"/>
      <c r="M6" s="1"/>
    </row>
    <row r="7" spans="1:13" hidden="1" x14ac:dyDescent="0.2">
      <c r="A7" s="1" t="s">
        <v>19</v>
      </c>
      <c r="B7" s="1">
        <v>137</v>
      </c>
      <c r="C7" s="1">
        <v>20</v>
      </c>
      <c r="D7" s="1">
        <v>22</v>
      </c>
      <c r="E7" s="1">
        <v>12</v>
      </c>
      <c r="F7" s="1">
        <v>11</v>
      </c>
      <c r="G7" s="1">
        <v>14</v>
      </c>
      <c r="H7" s="1">
        <v>11</v>
      </c>
      <c r="I7" s="1"/>
      <c r="J7" s="1"/>
      <c r="K7" s="1"/>
      <c r="L7" s="1"/>
      <c r="M7" s="1"/>
    </row>
    <row r="8" spans="1:13" hidden="1" x14ac:dyDescent="0.2">
      <c r="A8" s="1" t="s">
        <v>18</v>
      </c>
      <c r="B8" s="1">
        <v>94</v>
      </c>
      <c r="C8" s="1">
        <v>13</v>
      </c>
      <c r="D8" s="1">
        <v>4</v>
      </c>
      <c r="E8" s="1">
        <v>6</v>
      </c>
      <c r="F8" s="1">
        <v>11</v>
      </c>
      <c r="G8" s="1">
        <v>9</v>
      </c>
      <c r="H8" s="1"/>
      <c r="I8" s="1"/>
      <c r="J8" s="1"/>
      <c r="K8" s="1"/>
      <c r="L8" s="1"/>
      <c r="M8" s="1"/>
    </row>
    <row r="9" spans="1:13" hidden="1" x14ac:dyDescent="0.2">
      <c r="A9" s="1" t="s">
        <v>17</v>
      </c>
      <c r="B9" s="1">
        <v>135</v>
      </c>
      <c r="C9" s="1">
        <v>14</v>
      </c>
      <c r="D9" s="1">
        <v>15</v>
      </c>
      <c r="E9" s="1">
        <v>10</v>
      </c>
      <c r="F9" s="1">
        <v>8</v>
      </c>
      <c r="G9" s="1"/>
      <c r="H9" s="1"/>
      <c r="I9" s="1"/>
      <c r="J9" s="1"/>
      <c r="K9" s="1"/>
      <c r="L9" s="1"/>
      <c r="M9" s="1"/>
    </row>
    <row r="10" spans="1:13" hidden="1" x14ac:dyDescent="0.2">
      <c r="A10" s="1" t="s">
        <v>16</v>
      </c>
      <c r="B10" s="1">
        <v>78</v>
      </c>
      <c r="C10" s="1">
        <v>6</v>
      </c>
      <c r="D10" s="1">
        <v>3</v>
      </c>
      <c r="E10" s="1">
        <v>2</v>
      </c>
      <c r="F10" s="1"/>
      <c r="G10" s="1"/>
      <c r="H10" s="1"/>
      <c r="I10" s="1"/>
      <c r="J10" s="1"/>
      <c r="K10" s="1"/>
      <c r="L10" s="1"/>
      <c r="M10" s="1"/>
    </row>
    <row r="11" spans="1:13" hidden="1" x14ac:dyDescent="0.2">
      <c r="A11" s="1" t="s">
        <v>15</v>
      </c>
      <c r="B11" s="1">
        <v>87</v>
      </c>
      <c r="C11" s="1">
        <v>6</v>
      </c>
      <c r="D11" s="1">
        <v>4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idden="1" x14ac:dyDescent="0.2">
      <c r="A12" s="1" t="s">
        <v>14</v>
      </c>
      <c r="B12" s="1">
        <v>68</v>
      </c>
      <c r="C12" s="1">
        <v>7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idden="1" x14ac:dyDescent="0.2">
      <c r="A13" s="1" t="s">
        <v>13</v>
      </c>
      <c r="B13" s="1">
        <v>106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idden="1" x14ac:dyDescent="0.2"/>
    <row r="15" spans="1:13" ht="20" x14ac:dyDescent="0.2">
      <c r="A15" s="3" t="s">
        <v>41</v>
      </c>
    </row>
    <row r="17" spans="1:13" x14ac:dyDescent="0.2">
      <c r="A17" s="4" t="s">
        <v>37</v>
      </c>
      <c r="B17" s="5" t="s">
        <v>25</v>
      </c>
      <c r="C17" s="5" t="s">
        <v>26</v>
      </c>
      <c r="D17" s="5" t="s">
        <v>27</v>
      </c>
      <c r="E17" s="5" t="s">
        <v>28</v>
      </c>
      <c r="F17" s="5" t="s">
        <v>29</v>
      </c>
      <c r="G17" s="5" t="s">
        <v>30</v>
      </c>
      <c r="H17" s="5" t="s">
        <v>31</v>
      </c>
      <c r="I17" s="5" t="s">
        <v>32</v>
      </c>
      <c r="J17" s="5" t="s">
        <v>33</v>
      </c>
      <c r="K17" s="5" t="s">
        <v>34</v>
      </c>
      <c r="L17" s="5" t="s">
        <v>35</v>
      </c>
      <c r="M17" s="5" t="s">
        <v>36</v>
      </c>
    </row>
    <row r="18" spans="1:13" x14ac:dyDescent="0.2">
      <c r="A18" s="6">
        <v>43466</v>
      </c>
      <c r="B18" s="7">
        <v>215</v>
      </c>
      <c r="C18" s="8">
        <f>C2/$B2</f>
        <v>6.0465116279069767E-2</v>
      </c>
      <c r="D18" s="8">
        <f>D2/$B2</f>
        <v>0.11162790697674418</v>
      </c>
      <c r="E18" s="8">
        <f>E2/$B2</f>
        <v>0.15813953488372093</v>
      </c>
      <c r="F18" s="8">
        <f>F2/$B2</f>
        <v>0.10697674418604651</v>
      </c>
      <c r="G18" s="8">
        <f>G2/$B2</f>
        <v>0.20465116279069767</v>
      </c>
      <c r="H18" s="8">
        <f>H2/$B2</f>
        <v>0.16279069767441862</v>
      </c>
      <c r="I18" s="8">
        <f>I2/$B2</f>
        <v>0.21860465116279071</v>
      </c>
      <c r="J18" s="8">
        <f>J2/$B2</f>
        <v>0.10697674418604651</v>
      </c>
      <c r="K18" s="8">
        <f>K2/$B2</f>
        <v>0.13023255813953488</v>
      </c>
      <c r="L18" s="8">
        <f>L2/$B2</f>
        <v>9.3023255813953487E-2</v>
      </c>
      <c r="M18" s="8">
        <f>M2/$B2</f>
        <v>0.15813953488372093</v>
      </c>
    </row>
    <row r="19" spans="1:13" x14ac:dyDescent="0.2">
      <c r="A19" s="6">
        <v>43497</v>
      </c>
      <c r="B19" s="7">
        <v>96</v>
      </c>
      <c r="C19" s="8">
        <f>C3/$B3</f>
        <v>7.2916666666666671E-2</v>
      </c>
      <c r="D19" s="8">
        <f>D3/$B3</f>
        <v>9.375E-2</v>
      </c>
      <c r="E19" s="8">
        <f>E3/$B3</f>
        <v>0.16666666666666666</v>
      </c>
      <c r="F19" s="8">
        <f>F3/$B3</f>
        <v>0.17708333333333334</v>
      </c>
      <c r="G19" s="8">
        <f>G3/$B3</f>
        <v>0.22916666666666666</v>
      </c>
      <c r="H19" s="8">
        <f>H3/$B3</f>
        <v>0.19791666666666666</v>
      </c>
      <c r="I19" s="8">
        <f>I3/$B3</f>
        <v>0.15625</v>
      </c>
      <c r="J19" s="8">
        <f>J3/$B3</f>
        <v>0.125</v>
      </c>
      <c r="K19" s="8">
        <f>K3/$B3</f>
        <v>0.11458333333333333</v>
      </c>
      <c r="L19" s="8">
        <f>L3/$B3</f>
        <v>0.16666666666666666</v>
      </c>
      <c r="M19" s="8"/>
    </row>
    <row r="20" spans="1:13" x14ac:dyDescent="0.2">
      <c r="A20" s="6">
        <v>43525</v>
      </c>
      <c r="B20" s="7">
        <v>177</v>
      </c>
      <c r="C20" s="8">
        <f>C4/$B4</f>
        <v>0.10169491525423729</v>
      </c>
      <c r="D20" s="8">
        <f>D4/$B4</f>
        <v>0.19774011299435029</v>
      </c>
      <c r="E20" s="8">
        <f>E4/$B4</f>
        <v>0.14124293785310735</v>
      </c>
      <c r="F20" s="8">
        <f>F4/$B4</f>
        <v>0.1807909604519774</v>
      </c>
      <c r="G20" s="8">
        <f>G4/$B4</f>
        <v>0.1864406779661017</v>
      </c>
      <c r="H20" s="8">
        <f>H4/$B4</f>
        <v>0.12429378531073447</v>
      </c>
      <c r="I20" s="8">
        <f>I4/$B4</f>
        <v>0.12429378531073447</v>
      </c>
      <c r="J20" s="8">
        <f>J4/$B4</f>
        <v>8.4745762711864403E-2</v>
      </c>
      <c r="K20" s="8">
        <f>K4/$B4</f>
        <v>0.10734463276836158</v>
      </c>
      <c r="L20" s="8"/>
      <c r="M20" s="8"/>
    </row>
    <row r="21" spans="1:13" x14ac:dyDescent="0.2">
      <c r="A21" s="6">
        <v>43556</v>
      </c>
      <c r="B21" s="7">
        <v>163</v>
      </c>
      <c r="C21" s="8">
        <f>C5/$B5</f>
        <v>8.5889570552147243E-2</v>
      </c>
      <c r="D21" s="8">
        <f>D5/$B5</f>
        <v>0.14723926380368099</v>
      </c>
      <c r="E21" s="8">
        <f>E5/$B5</f>
        <v>0.14723926380368099</v>
      </c>
      <c r="F21" s="8">
        <f>F5/$B5</f>
        <v>0.11042944785276074</v>
      </c>
      <c r="G21" s="8">
        <f>G5/$B5</f>
        <v>9.202453987730061E-2</v>
      </c>
      <c r="H21" s="8">
        <f>H5/$B5</f>
        <v>6.1349693251533742E-2</v>
      </c>
      <c r="I21" s="8">
        <f>I5/$B5</f>
        <v>9.815950920245399E-2</v>
      </c>
      <c r="J21" s="8">
        <f>J5/$B5</f>
        <v>7.3619631901840496E-2</v>
      </c>
      <c r="K21" s="8"/>
      <c r="L21" s="8"/>
      <c r="M21" s="8"/>
    </row>
    <row r="22" spans="1:13" x14ac:dyDescent="0.2">
      <c r="A22" s="6">
        <v>43586</v>
      </c>
      <c r="B22" s="7">
        <v>112</v>
      </c>
      <c r="C22" s="8">
        <f>C6/$B6</f>
        <v>0.10714285714285714</v>
      </c>
      <c r="D22" s="8">
        <f>D6/$B6</f>
        <v>8.0357142857142863E-2</v>
      </c>
      <c r="E22" s="8">
        <f>E6/$B6</f>
        <v>0.11607142857142858</v>
      </c>
      <c r="F22" s="8">
        <f>F6/$B6</f>
        <v>8.9285714285714288E-2</v>
      </c>
      <c r="G22" s="8">
        <f>G6/$B6</f>
        <v>0.11607142857142858</v>
      </c>
      <c r="H22" s="8">
        <f>H6/$B6</f>
        <v>0.125</v>
      </c>
      <c r="I22" s="8">
        <f>I6/$B6</f>
        <v>7.1428571428571425E-2</v>
      </c>
      <c r="J22" s="8"/>
      <c r="K22" s="8"/>
      <c r="L22" s="8"/>
      <c r="M22" s="8"/>
    </row>
    <row r="23" spans="1:13" x14ac:dyDescent="0.2">
      <c r="A23" s="6">
        <v>43617</v>
      </c>
      <c r="B23" s="7">
        <v>137</v>
      </c>
      <c r="C23" s="8">
        <f>C7/$B7</f>
        <v>0.145985401459854</v>
      </c>
      <c r="D23" s="8">
        <f>D7/$B7</f>
        <v>0.16058394160583941</v>
      </c>
      <c r="E23" s="8">
        <f>E7/$B7</f>
        <v>8.7591240875912413E-2</v>
      </c>
      <c r="F23" s="8">
        <f>F7/$B7</f>
        <v>8.0291970802919707E-2</v>
      </c>
      <c r="G23" s="8">
        <f>G7/$B7</f>
        <v>0.10218978102189781</v>
      </c>
      <c r="H23" s="8">
        <f>H7/$B7</f>
        <v>8.0291970802919707E-2</v>
      </c>
      <c r="I23" s="8"/>
      <c r="J23" s="8"/>
      <c r="K23" s="8"/>
      <c r="L23" s="8"/>
      <c r="M23" s="8"/>
    </row>
    <row r="24" spans="1:13" x14ac:dyDescent="0.2">
      <c r="A24" s="6">
        <v>43647</v>
      </c>
      <c r="B24" s="7">
        <v>94</v>
      </c>
      <c r="C24" s="8">
        <f>C8/$B8</f>
        <v>0.13829787234042554</v>
      </c>
      <c r="D24" s="8">
        <f>D8/$B8</f>
        <v>4.2553191489361701E-2</v>
      </c>
      <c r="E24" s="8">
        <f>E8/$B8</f>
        <v>6.3829787234042548E-2</v>
      </c>
      <c r="F24" s="8">
        <f>F8/$B8</f>
        <v>0.11702127659574468</v>
      </c>
      <c r="G24" s="8">
        <f>G8/$B8</f>
        <v>9.5744680851063829E-2</v>
      </c>
      <c r="H24" s="8"/>
      <c r="I24" s="8"/>
      <c r="J24" s="8"/>
      <c r="K24" s="8"/>
      <c r="L24" s="8"/>
      <c r="M24" s="8"/>
    </row>
    <row r="25" spans="1:13" x14ac:dyDescent="0.2">
      <c r="A25" s="6">
        <v>43678</v>
      </c>
      <c r="B25" s="7">
        <v>135</v>
      </c>
      <c r="C25" s="8">
        <f>C9/$B9</f>
        <v>0.1037037037037037</v>
      </c>
      <c r="D25" s="8">
        <f>D9/$B9</f>
        <v>0.1111111111111111</v>
      </c>
      <c r="E25" s="8">
        <f>E9/$B9</f>
        <v>7.407407407407407E-2</v>
      </c>
      <c r="F25" s="8">
        <f>F9/$B9</f>
        <v>5.9259259259259262E-2</v>
      </c>
      <c r="G25" s="8"/>
      <c r="H25" s="8"/>
      <c r="I25" s="8"/>
      <c r="J25" s="8"/>
      <c r="K25" s="8"/>
      <c r="L25" s="8"/>
      <c r="M25" s="8"/>
    </row>
    <row r="26" spans="1:13" x14ac:dyDescent="0.2">
      <c r="A26" s="6">
        <v>43709</v>
      </c>
      <c r="B26" s="7">
        <v>78</v>
      </c>
      <c r="C26" s="8">
        <f>C10/$B10</f>
        <v>7.6923076923076927E-2</v>
      </c>
      <c r="D26" s="8">
        <f>D10/$B10</f>
        <v>3.8461538461538464E-2</v>
      </c>
      <c r="E26" s="8">
        <f>E10/$B10</f>
        <v>2.564102564102564E-2</v>
      </c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6">
        <v>43739</v>
      </c>
      <c r="B27" s="7">
        <v>87</v>
      </c>
      <c r="C27" s="8">
        <f>C11/$B11</f>
        <v>6.8965517241379309E-2</v>
      </c>
      <c r="D27" s="8">
        <f>D11/$B11</f>
        <v>4.5977011494252873E-2</v>
      </c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6">
        <v>43770</v>
      </c>
      <c r="B28" s="7">
        <v>68</v>
      </c>
      <c r="C28" s="8">
        <f>C12/$B12</f>
        <v>0.10294117647058823</v>
      </c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">
      <c r="A29" s="6">
        <v>43800</v>
      </c>
      <c r="B29" s="7">
        <v>106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</sheetData>
  <conditionalFormatting sqref="C18:M29">
    <cfRule type="colorScale" priority="1">
      <colorScale>
        <cfvo type="min"/>
        <cfvo type="max"/>
        <color rgb="FFFCFCFF"/>
        <color rgb="FF63BE7B"/>
      </colorScale>
    </cfRule>
  </conditionalFormatting>
  <pageMargins left="1" right="1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Rolling Retention</vt:lpstr>
      <vt:lpstr>Revenue Retention by Cohort</vt:lpstr>
      <vt:lpstr>Average Order Value </vt:lpstr>
      <vt:lpstr>Classic Retention (for AOV)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Choi, Anna</cp:lastModifiedBy>
  <cp:lastPrinted>2024-04-20T11:56:22Z</cp:lastPrinted>
  <dcterms:created xsi:type="dcterms:W3CDTF">2024-04-04T06:59:27Z</dcterms:created>
  <dcterms:modified xsi:type="dcterms:W3CDTF">2024-04-20T13:17:04Z</dcterms:modified>
</cp:coreProperties>
</file>