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Q2" sheetId="2" r:id="rId5"/>
    <sheet state="visible" name="Q3" sheetId="3" r:id="rId6"/>
  </sheets>
  <definedNames>
    <definedName localSheetId="0" name="solver_rhs5">'01'!$K$24:$M$24</definedName>
    <definedName localSheetId="0" name="solver_lhs6">'01'!$K$7:$M$7</definedName>
    <definedName localSheetId="0" name="solver_rhs4">'01'!$K$16:$M$16</definedName>
    <definedName localSheetId="0" name="solver_rhs7">'01'!$O$12:$O$14</definedName>
    <definedName localSheetId="0" name="solver_lhs11">'01'!$N$4:$N$6</definedName>
    <definedName localSheetId="0" name="solver_lhs12">'01'!$N$4:$N$6</definedName>
    <definedName localSheetId="0" name="solver_lhs7">'01'!$N$12:$N$14</definedName>
    <definedName localSheetId="0" name="solver_lhs2">'01'!$E$19:$E$21</definedName>
    <definedName localSheetId="0" name="solver_rhs8">'01'!$P$12:$P$14</definedName>
    <definedName localSheetId="0" name="solver_rhs1">'01'!$F$12:$F$14</definedName>
    <definedName localSheetId="0" name="solver_rhs6">'01'!$K$8:$M$8</definedName>
    <definedName localSheetId="0" name="solver_lhs4">'01'!$K$15:$M$15</definedName>
    <definedName localSheetId="0" name="solver_rhs3">'01'!$F$5:$F$7</definedName>
    <definedName localSheetId="0" name="solver_lhs10">'01'!$N$20:$N$22</definedName>
    <definedName localSheetId="0" name="solver_opt">'01'!$B$33</definedName>
    <definedName localSheetId="0" name="solver_rhs12">'01'!$P$4:$P$6</definedName>
    <definedName localSheetId="0" name="solver_lhs3">'01'!$E$5:$E$7</definedName>
    <definedName localSheetId="0" name="solver_rhs2">'01'!$F$19:$F$21</definedName>
    <definedName localSheetId="0" name="solver_lhs9">'01'!$N$20:$N$22</definedName>
    <definedName localSheetId="0" name="solver_rhs11">'01'!$O$4:$O$6</definedName>
    <definedName localSheetId="0" name="solver_lhs5">'01'!$K$23:$M$23</definedName>
    <definedName localSheetId="0" name="solver_lhs1">'01'!$E$12:$E$14</definedName>
    <definedName localSheetId="0" name="solver_rhs10">'01'!$P$20:$P$22</definedName>
    <definedName localSheetId="0" name="solver_rhs9">'01'!$O$20:$O$22</definedName>
    <definedName localSheetId="0" name="solver_lhs8">'01'!$N$12:$N$14</definedName>
  </definedNames>
  <calcPr/>
  <extLst>
    <ext uri="GoogleSheetsCustomDataVersion1">
      <go:sheetsCustomData xmlns:go="http://customooxmlschemas.google.com/" r:id="rId7" roundtripDataSignature="AMtx7mg2aHZdReK9QRTVFga2JifkmUImGQ=="/>
    </ext>
  </extLst>
</workbook>
</file>

<file path=xl/sharedStrings.xml><?xml version="1.0" encoding="utf-8"?>
<sst xmlns="http://schemas.openxmlformats.org/spreadsheetml/2006/main" count="363" uniqueCount="72">
  <si>
    <t>Production</t>
  </si>
  <si>
    <t>Transportation</t>
  </si>
  <si>
    <t>Costs</t>
  </si>
  <si>
    <t>Men</t>
  </si>
  <si>
    <t>Women</t>
  </si>
  <si>
    <t>Junior</t>
  </si>
  <si>
    <t>Tempe</t>
  </si>
  <si>
    <t>Daytona</t>
  </si>
  <si>
    <t>Mephis</t>
  </si>
  <si>
    <t>Upper</t>
  </si>
  <si>
    <t>Lower</t>
  </si>
  <si>
    <t>used</t>
  </si>
  <si>
    <t>available</t>
  </si>
  <si>
    <t>Sacramento</t>
  </si>
  <si>
    <t>Tempe: Tit</t>
  </si>
  <si>
    <t>Denver</t>
  </si>
  <si>
    <t>Tempe: Alu</t>
  </si>
  <si>
    <t>Pittsburgh</t>
  </si>
  <si>
    <t>Tempe: R. M.</t>
  </si>
  <si>
    <t xml:space="preserve"> high number, so excel will not send anything to Mephis</t>
  </si>
  <si>
    <t xml:space="preserve"> company would sell everything what would produce</t>
  </si>
  <si>
    <t>Daytone</t>
  </si>
  <si>
    <t xml:space="preserve">Women </t>
  </si>
  <si>
    <t>Daytone: Tit</t>
  </si>
  <si>
    <t>Daytone: Alu</t>
  </si>
  <si>
    <t>Daytone: R. M.</t>
  </si>
  <si>
    <t>Memphis</t>
  </si>
  <si>
    <t>Memphis: Tit</t>
  </si>
  <si>
    <t>Memphis: Alu</t>
  </si>
  <si>
    <t>Memphis: R. .</t>
  </si>
  <si>
    <t>total made</t>
  </si>
  <si>
    <t>revenue</t>
  </si>
  <si>
    <t>Profit</t>
  </si>
  <si>
    <t>Total revenue</t>
  </si>
  <si>
    <t>Costs men</t>
  </si>
  <si>
    <t>costs connected to transportation for men</t>
  </si>
  <si>
    <t>Costs women</t>
  </si>
  <si>
    <t>Costs junior</t>
  </si>
  <si>
    <t xml:space="preserve"> revenue - total costs</t>
  </si>
  <si>
    <t>Resources required per Club set</t>
  </si>
  <si>
    <t>Production Plan</t>
  </si>
  <si>
    <t>Shipping Cost</t>
  </si>
  <si>
    <t xml:space="preserve">Men </t>
  </si>
  <si>
    <t>Mens</t>
  </si>
  <si>
    <t xml:space="preserve">Memphis </t>
  </si>
  <si>
    <t>Titanium</t>
  </si>
  <si>
    <t>Used</t>
  </si>
  <si>
    <t>Available</t>
  </si>
  <si>
    <t>Aluminum</t>
  </si>
  <si>
    <t>titanium</t>
  </si>
  <si>
    <t>Rock Maple</t>
  </si>
  <si>
    <t>aluminum</t>
  </si>
  <si>
    <t>wood</t>
  </si>
  <si>
    <t xml:space="preserve">Estimated Resource Availability </t>
  </si>
  <si>
    <t>Inventory</t>
  </si>
  <si>
    <t>Demand (90%)</t>
  </si>
  <si>
    <t xml:space="preserve">Pittsburgh </t>
  </si>
  <si>
    <t>Shipped</t>
  </si>
  <si>
    <t>Number of Club set Ordered</t>
  </si>
  <si>
    <t>Avaiable</t>
  </si>
  <si>
    <t xml:space="preserve">Tempe </t>
  </si>
  <si>
    <t>Juniors</t>
  </si>
  <si>
    <t>To/From</t>
  </si>
  <si>
    <t xml:space="preserve">Daytona </t>
  </si>
  <si>
    <t xml:space="preserve">Avaiable </t>
  </si>
  <si>
    <t xml:space="preserve">Total </t>
  </si>
  <si>
    <t>high number, so excel will not send anything to Mephis</t>
  </si>
  <si>
    <t>company would sell everything what would produce</t>
  </si>
  <si>
    <t>Mephis: Tit</t>
  </si>
  <si>
    <t>Mephis: Alu</t>
  </si>
  <si>
    <t>Mephis: R. M.</t>
  </si>
  <si>
    <t>revenue - total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</si>
</sst>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F9966"/>
        <bgColor rgb="FFFF9966"/>
      </patternFill>
    </fill>
    <fill>
      <patternFill patternType="solid">
        <fgColor rgb="FFFFFF00"/>
        <bgColor rgb="FFFFFF00"/>
      </patternFill>
    </fill>
    <fill>
      <patternFill patternType="solid">
        <fgColor rgb="FFC6E0B4"/>
        <bgColor rgb="FFC6E0B4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5" fillId="3" fontId="2" numFmtId="0" xfId="0" applyBorder="1" applyFill="1" applyFont="1"/>
    <xf borderId="1" fillId="0" fontId="2" numFmtId="0" xfId="0" applyBorder="1" applyFont="1"/>
    <xf borderId="1" fillId="4" fontId="2" numFmtId="0" xfId="0" applyBorder="1" applyFill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3" fontId="2" numFmtId="0" xfId="0" applyBorder="1" applyFont="1"/>
    <xf borderId="9" fillId="0" fontId="2" numFmtId="0" xfId="0" applyBorder="1" applyFont="1"/>
    <xf borderId="10" fillId="2" fontId="2" numFmtId="0" xfId="0" applyBorder="1" applyFont="1"/>
    <xf borderId="5" fillId="2" fontId="2" numFmtId="0" xfId="0" applyBorder="1" applyFont="1"/>
    <xf borderId="11" fillId="2" fontId="2" numFmtId="0" xfId="0" applyBorder="1" applyFont="1"/>
    <xf borderId="12" fillId="0" fontId="2" numFmtId="0" xfId="0" applyBorder="1" applyFont="1"/>
    <xf borderId="0" fillId="0" fontId="2" numFmtId="0" xfId="0" applyFont="1"/>
    <xf borderId="13" fillId="0" fontId="2" numFmtId="0" xfId="0" applyBorder="1" applyFont="1"/>
    <xf borderId="14" fillId="0" fontId="2" numFmtId="0" xfId="0" applyBorder="1" applyFont="1"/>
    <xf borderId="15" fillId="2" fontId="2" numFmtId="0" xfId="0" applyBorder="1" applyFont="1"/>
    <xf borderId="16" fillId="2" fontId="2" numFmtId="0" xfId="0" applyBorder="1" applyFont="1"/>
    <xf borderId="17" fillId="2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quotePrefix="1" borderId="0" fillId="0" fontId="2" numFmtId="0" xfId="0" applyFont="1"/>
    <xf borderId="0" fillId="0" fontId="1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" fillId="5" fontId="2" numFmtId="0" xfId="0" applyBorder="1" applyFill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2" fillId="0" fontId="1" numFmtId="0" xfId="0" applyBorder="1" applyFont="1"/>
    <xf borderId="12" fillId="0" fontId="2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12" fillId="0" fontId="1" numFmtId="0" xfId="0" applyAlignment="1" applyBorder="1" applyFont="1">
      <alignment readingOrder="0"/>
    </xf>
    <xf borderId="0" fillId="0" fontId="3" numFmtId="0" xfId="0" applyFont="1"/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6" fontId="4" numFmtId="0" xfId="0" applyAlignment="1" applyFill="1" applyFont="1">
      <alignment readingOrder="0" shrinkToFit="0" vertical="bottom" wrapText="0"/>
    </xf>
    <xf borderId="1" fillId="7" fontId="4" numFmtId="0" xfId="0" applyAlignment="1" applyBorder="1" applyFill="1" applyFont="1">
      <alignment horizontal="right" readingOrder="0" shrinkToFit="0" vertical="bottom" wrapText="0"/>
    </xf>
    <xf borderId="22" fillId="7" fontId="4" numFmtId="0" xfId="0" applyAlignment="1" applyBorder="1" applyFont="1">
      <alignment horizontal="right" readingOrder="0" shrinkToFit="0" vertical="bottom" wrapText="0"/>
    </xf>
    <xf borderId="6" fillId="7" fontId="4" numFmtId="0" xfId="0" applyAlignment="1" applyBorder="1" applyFont="1">
      <alignment horizontal="right" readingOrder="0" shrinkToFit="0" vertical="bottom" wrapText="0"/>
    </xf>
    <xf borderId="7" fillId="7" fontId="4" numFmtId="0" xfId="0" applyAlignment="1" applyBorder="1" applyFont="1">
      <alignment horizontal="right" readingOrder="0" shrinkToFit="0" vertical="bottom" wrapText="0"/>
    </xf>
    <xf borderId="8" fillId="7" fontId="4" numFmtId="0" xfId="0" applyAlignment="1" applyBorder="1" applyFont="1">
      <alignment horizontal="right" readingOrder="0" shrinkToFit="0" vertical="bottom" wrapText="0"/>
    </xf>
    <xf borderId="0" fillId="8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22" fillId="0" fontId="4" numFmtId="0" xfId="0" applyAlignment="1" applyBorder="1" applyFont="1">
      <alignment horizontal="right" readingOrder="0" shrinkToFit="0" vertical="bottom" wrapText="0"/>
    </xf>
    <xf borderId="22" fillId="4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horizontal="right" readingOrder="0" shrinkToFit="0" vertical="bottom" wrapText="0"/>
    </xf>
    <xf borderId="13" fillId="0" fontId="4" numFmtId="0" xfId="0" applyAlignment="1" applyBorder="1" applyFont="1">
      <alignment horizontal="right" readingOrder="0" shrinkToFit="0" vertical="bottom" wrapText="0"/>
    </xf>
    <xf borderId="22" fillId="8" fontId="4" numFmtId="0" xfId="0" applyAlignment="1" applyBorder="1" applyFont="1">
      <alignment horizontal="right" readingOrder="0" shrinkToFit="0" vertical="bottom" wrapText="0"/>
    </xf>
    <xf borderId="8" fillId="0" fontId="4" numFmtId="0" xfId="0" applyAlignment="1" applyBorder="1" applyFont="1">
      <alignment horizontal="right" readingOrder="0" shrinkToFit="0" vertical="bottom" wrapText="0"/>
    </xf>
    <xf borderId="12" fillId="7" fontId="4" numFmtId="0" xfId="0" applyAlignment="1" applyBorder="1" applyFont="1">
      <alignment horizontal="right" readingOrder="0" shrinkToFit="0" vertical="bottom" wrapText="0"/>
    </xf>
    <xf borderId="0" fillId="7" fontId="4" numFmtId="0" xfId="0" applyAlignment="1" applyFont="1">
      <alignment horizontal="right" readingOrder="0" shrinkToFit="0" vertical="bottom" wrapText="0"/>
    </xf>
    <xf borderId="13" fillId="7" fontId="4" numFmtId="0" xfId="0" applyAlignment="1" applyBorder="1" applyFont="1">
      <alignment horizontal="right" readingOrder="0" shrinkToFit="0" vertical="bottom" wrapText="0"/>
    </xf>
    <xf borderId="21" fillId="0" fontId="4" numFmtId="0" xfId="0" applyAlignment="1" applyBorder="1" applyFont="1">
      <alignment horizontal="right" readingOrder="0" shrinkToFit="0" vertical="bottom" wrapText="0"/>
    </xf>
    <xf borderId="20" fillId="0" fontId="4" numFmtId="0" xfId="0" applyAlignment="1" applyBorder="1" applyFont="1">
      <alignment horizontal="right" readingOrder="0" shrinkToFit="0" vertical="bottom" wrapText="0"/>
    </xf>
    <xf borderId="20" fillId="4" fontId="4" numFmtId="0" xfId="0" applyAlignment="1" applyBorder="1" applyFont="1">
      <alignment horizontal="right" readingOrder="0"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20" fillId="8" fontId="4" numFmtId="0" xfId="0" applyAlignment="1" applyBorder="1" applyFont="1">
      <alignment horizontal="right" readingOrder="0" shrinkToFit="0" vertical="bottom" wrapText="0"/>
    </xf>
    <xf borderId="18" fillId="7" fontId="4" numFmtId="0" xfId="0" applyAlignment="1" applyBorder="1" applyFont="1">
      <alignment horizontal="right" readingOrder="0" shrinkToFit="0" vertical="bottom" wrapText="0"/>
    </xf>
    <xf borderId="19" fillId="7" fontId="4" numFmtId="0" xfId="0" applyAlignment="1" applyBorder="1" applyFont="1">
      <alignment horizontal="right" readingOrder="0" shrinkToFit="0" vertical="bottom" wrapText="0"/>
    </xf>
    <xf borderId="20" fillId="7" fontId="4" numFmtId="0" xfId="0" applyAlignment="1" applyBorder="1" applyFont="1">
      <alignment horizontal="right" readingOrder="0" shrinkToFit="0" vertical="bottom" wrapText="0"/>
    </xf>
    <xf borderId="18" fillId="0" fontId="4" numFmtId="0" xfId="0" applyAlignment="1" applyBorder="1" applyFont="1">
      <alignment readingOrder="0" shrinkToFit="0" vertical="bottom" wrapText="0"/>
    </xf>
    <xf borderId="18" fillId="0" fontId="4" numFmtId="0" xfId="0" applyAlignment="1" applyBorder="1" applyFont="1">
      <alignment horizontal="right" readingOrder="0" shrinkToFit="0" vertical="bottom" wrapText="0"/>
    </xf>
    <xf borderId="19" fillId="0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22" fillId="6" fontId="5" numFmtId="4" xfId="0" applyAlignment="1" applyBorder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11.0"/>
    <col customWidth="1" min="4" max="8" width="8.71"/>
    <col customWidth="1" min="9" max="9" width="13.29"/>
    <col customWidth="1" min="10" max="10" width="10.71"/>
    <col customWidth="1" min="11" max="17" width="8.71"/>
    <col customWidth="1" min="18" max="18" width="10.71"/>
    <col customWidth="1" min="19" max="22" width="8.71"/>
    <col customWidth="1" min="23" max="23" width="10.71"/>
    <col customWidth="1" min="24" max="26" width="8.71"/>
  </cols>
  <sheetData>
    <row r="1" ht="14.25" customHeight="1"/>
    <row r="2" ht="14.25" customHeight="1">
      <c r="B2" s="1" t="s">
        <v>0</v>
      </c>
      <c r="I2" s="1" t="s">
        <v>1</v>
      </c>
      <c r="P2" s="2">
        <v>0.9</v>
      </c>
      <c r="W2" s="1" t="s">
        <v>2</v>
      </c>
    </row>
    <row r="3" ht="14.25" customHeight="1">
      <c r="B3" s="1" t="s">
        <v>3</v>
      </c>
      <c r="C3" s="1" t="s">
        <v>4</v>
      </c>
      <c r="D3" s="1" t="s">
        <v>5</v>
      </c>
      <c r="I3" s="1" t="s">
        <v>3</v>
      </c>
      <c r="K3" s="1" t="s">
        <v>6</v>
      </c>
      <c r="L3" s="1" t="s">
        <v>7</v>
      </c>
      <c r="M3" s="1" t="s">
        <v>8</v>
      </c>
      <c r="O3" s="1" t="s">
        <v>9</v>
      </c>
      <c r="P3" s="1" t="s">
        <v>10</v>
      </c>
      <c r="S3" s="1" t="s">
        <v>6</v>
      </c>
      <c r="T3" s="1" t="s">
        <v>7</v>
      </c>
      <c r="U3" s="1" t="s">
        <v>8</v>
      </c>
      <c r="X3" s="1" t="s">
        <v>6</v>
      </c>
      <c r="Y3" s="1" t="s">
        <v>7</v>
      </c>
      <c r="Z3" s="1" t="s">
        <v>8</v>
      </c>
    </row>
    <row r="4" ht="14.25" customHeight="1">
      <c r="A4" s="1" t="s">
        <v>6</v>
      </c>
      <c r="B4" s="3">
        <v>630.0</v>
      </c>
      <c r="C4" s="3">
        <v>350.68965517241776</v>
      </c>
      <c r="D4" s="3">
        <v>2675.9482758620657</v>
      </c>
      <c r="E4" s="1" t="s">
        <v>11</v>
      </c>
      <c r="F4" s="1" t="s">
        <v>12</v>
      </c>
      <c r="J4" s="1" t="s">
        <v>13</v>
      </c>
      <c r="K4" s="4">
        <v>630.0</v>
      </c>
      <c r="L4" s="5">
        <v>0.0</v>
      </c>
      <c r="M4" s="6">
        <v>0.0</v>
      </c>
      <c r="N4" s="7">
        <f t="shared" ref="N4:N6" si="2">SUM(K4:M4)</f>
        <v>630</v>
      </c>
      <c r="O4" s="1">
        <v>700.0</v>
      </c>
      <c r="P4" s="1">
        <v>630.0</v>
      </c>
      <c r="R4" s="1" t="s">
        <v>13</v>
      </c>
      <c r="S4" s="8">
        <v>10.0</v>
      </c>
      <c r="T4" s="8">
        <v>51.0</v>
      </c>
      <c r="U4" s="9">
        <v>1000000.0</v>
      </c>
      <c r="W4" s="1" t="s">
        <v>13</v>
      </c>
      <c r="X4" s="8">
        <f t="shared" ref="X4:Z4" si="1">S4*K4</f>
        <v>6300</v>
      </c>
      <c r="Y4" s="8">
        <f t="shared" si="1"/>
        <v>0</v>
      </c>
      <c r="Z4" s="8">
        <f t="shared" si="1"/>
        <v>0</v>
      </c>
    </row>
    <row r="5" ht="14.25" customHeight="1">
      <c r="A5" s="10" t="s">
        <v>14</v>
      </c>
      <c r="B5" s="10">
        <v>2.9</v>
      </c>
      <c r="C5" s="11">
        <v>2.7</v>
      </c>
      <c r="D5" s="12">
        <v>2.5</v>
      </c>
      <c r="E5" s="13">
        <f t="shared" ref="E5:E7" si="4">SUMPRODUCT($B$4:$D$4,B5:D5)</f>
        <v>9463.732759</v>
      </c>
      <c r="F5" s="14">
        <v>14500.0</v>
      </c>
      <c r="J5" s="1" t="s">
        <v>15</v>
      </c>
      <c r="K5" s="15">
        <v>0.0</v>
      </c>
      <c r="L5" s="16">
        <v>495.0</v>
      </c>
      <c r="M5" s="17">
        <v>0.0</v>
      </c>
      <c r="N5" s="7">
        <f t="shared" si="2"/>
        <v>495</v>
      </c>
      <c r="O5" s="1">
        <v>550.0</v>
      </c>
      <c r="P5" s="1">
        <v>495.0</v>
      </c>
      <c r="R5" s="1" t="s">
        <v>15</v>
      </c>
      <c r="S5" s="8">
        <v>43.0</v>
      </c>
      <c r="T5" s="8">
        <v>28.0</v>
      </c>
      <c r="U5" s="9">
        <v>1000000.0</v>
      </c>
      <c r="W5" s="1" t="s">
        <v>15</v>
      </c>
      <c r="X5" s="8">
        <f t="shared" ref="X5:Z5" si="3">S5*K5</f>
        <v>0</v>
      </c>
      <c r="Y5" s="8">
        <f t="shared" si="3"/>
        <v>13860</v>
      </c>
      <c r="Z5" s="8">
        <f t="shared" si="3"/>
        <v>0</v>
      </c>
    </row>
    <row r="6" ht="14.25" customHeight="1">
      <c r="A6" s="18" t="s">
        <v>16</v>
      </c>
      <c r="B6" s="18">
        <v>4.5</v>
      </c>
      <c r="C6" s="19">
        <v>4.0</v>
      </c>
      <c r="D6" s="20">
        <v>5.0</v>
      </c>
      <c r="E6" s="13">
        <f t="shared" si="4"/>
        <v>17617.5</v>
      </c>
      <c r="F6" s="21">
        <v>19000.0</v>
      </c>
      <c r="J6" s="1" t="s">
        <v>17</v>
      </c>
      <c r="K6" s="22">
        <v>0.0</v>
      </c>
      <c r="L6" s="23">
        <v>810.0</v>
      </c>
      <c r="M6" s="24">
        <v>0.0</v>
      </c>
      <c r="N6" s="7">
        <f t="shared" si="2"/>
        <v>810</v>
      </c>
      <c r="O6" s="1">
        <v>900.0</v>
      </c>
      <c r="P6" s="1">
        <v>810.0</v>
      </c>
      <c r="R6" s="1" t="s">
        <v>17</v>
      </c>
      <c r="S6" s="8">
        <v>56.0</v>
      </c>
      <c r="T6" s="8">
        <v>36.0</v>
      </c>
      <c r="U6" s="9">
        <v>1000000.0</v>
      </c>
      <c r="W6" s="1" t="s">
        <v>17</v>
      </c>
      <c r="X6" s="8">
        <f t="shared" ref="X6:Z6" si="5">S6*K6</f>
        <v>0</v>
      </c>
      <c r="Y6" s="8">
        <f t="shared" si="5"/>
        <v>29160</v>
      </c>
      <c r="Z6" s="8">
        <f t="shared" si="5"/>
        <v>0</v>
      </c>
    </row>
    <row r="7" ht="14.25" customHeight="1">
      <c r="A7" s="25" t="s">
        <v>18</v>
      </c>
      <c r="B7" s="25">
        <v>5.4</v>
      </c>
      <c r="C7" s="26">
        <v>5.0</v>
      </c>
      <c r="D7" s="27">
        <v>4.8</v>
      </c>
      <c r="E7" s="13">
        <f t="shared" si="4"/>
        <v>18000</v>
      </c>
      <c r="F7" s="28">
        <v>18000.0</v>
      </c>
      <c r="K7" s="7">
        <f t="shared" ref="K7:M7" si="6">SUM(K4:K6)</f>
        <v>630</v>
      </c>
      <c r="L7" s="7">
        <f t="shared" si="6"/>
        <v>1305</v>
      </c>
      <c r="M7" s="7">
        <f t="shared" si="6"/>
        <v>0</v>
      </c>
      <c r="U7" s="29" t="s">
        <v>19</v>
      </c>
    </row>
    <row r="8" ht="14.25" customHeight="1">
      <c r="J8" s="1" t="s">
        <v>0</v>
      </c>
      <c r="K8" s="1">
        <f>B4</f>
        <v>630</v>
      </c>
      <c r="L8" s="1">
        <f>B11</f>
        <v>1305</v>
      </c>
      <c r="M8" s="1">
        <f>B18</f>
        <v>0</v>
      </c>
      <c r="N8" s="29" t="s">
        <v>20</v>
      </c>
    </row>
    <row r="9" ht="14.25" customHeight="1"/>
    <row r="10" ht="14.25" customHeight="1">
      <c r="B10" s="1" t="s">
        <v>3</v>
      </c>
      <c r="C10" s="1" t="s">
        <v>4</v>
      </c>
      <c r="D10" s="1" t="s">
        <v>5</v>
      </c>
    </row>
    <row r="11" ht="14.25" customHeight="1">
      <c r="A11" s="1" t="s">
        <v>21</v>
      </c>
      <c r="B11" s="3">
        <v>1305.0</v>
      </c>
      <c r="C11" s="3">
        <v>31.874999999999915</v>
      </c>
      <c r="D11" s="8">
        <v>0.0</v>
      </c>
      <c r="E11" s="1" t="s">
        <v>11</v>
      </c>
      <c r="F11" s="1" t="s">
        <v>12</v>
      </c>
      <c r="I11" s="1" t="s">
        <v>22</v>
      </c>
      <c r="K11" s="1" t="s">
        <v>6</v>
      </c>
      <c r="L11" s="1" t="s">
        <v>7</v>
      </c>
      <c r="M11" s="1" t="s">
        <v>8</v>
      </c>
      <c r="O11" s="1" t="s">
        <v>9</v>
      </c>
      <c r="P11" s="1" t="s">
        <v>10</v>
      </c>
      <c r="S11" s="1" t="s">
        <v>6</v>
      </c>
      <c r="T11" s="1" t="s">
        <v>7</v>
      </c>
      <c r="U11" s="1" t="s">
        <v>8</v>
      </c>
      <c r="X11" s="1" t="s">
        <v>6</v>
      </c>
      <c r="Y11" s="1" t="s">
        <v>7</v>
      </c>
      <c r="Z11" s="1" t="s">
        <v>8</v>
      </c>
    </row>
    <row r="12" ht="14.25" customHeight="1">
      <c r="A12" s="10" t="s">
        <v>23</v>
      </c>
      <c r="B12" s="10">
        <v>2.9</v>
      </c>
      <c r="C12" s="11">
        <v>2.7</v>
      </c>
      <c r="D12" s="12">
        <v>2.5</v>
      </c>
      <c r="E12" s="13">
        <f t="shared" ref="E12:E14" si="8">SUMPRODUCT($B$11:$D$11,B12:D12)</f>
        <v>3870.5625</v>
      </c>
      <c r="F12" s="14">
        <v>4500.0</v>
      </c>
      <c r="J12" s="1" t="s">
        <v>13</v>
      </c>
      <c r="K12" s="4">
        <v>350.6896551724179</v>
      </c>
      <c r="L12" s="5">
        <v>0.0</v>
      </c>
      <c r="M12" s="6">
        <v>459.3103448275821</v>
      </c>
      <c r="N12" s="7">
        <f t="shared" ref="N12:N14" si="9">SUM(K12:M12)</f>
        <v>810</v>
      </c>
      <c r="O12" s="1">
        <v>900.0</v>
      </c>
      <c r="P12" s="1">
        <v>810.0</v>
      </c>
      <c r="R12" s="1" t="s">
        <v>13</v>
      </c>
      <c r="S12" s="8">
        <v>9.0</v>
      </c>
      <c r="T12" s="8">
        <v>49.0</v>
      </c>
      <c r="U12" s="8">
        <v>33.0</v>
      </c>
      <c r="W12" s="1" t="s">
        <v>13</v>
      </c>
      <c r="X12" s="8">
        <f t="shared" ref="X12:Z12" si="7">K12*S12</f>
        <v>3156.206897</v>
      </c>
      <c r="Y12" s="8">
        <f t="shared" si="7"/>
        <v>0</v>
      </c>
      <c r="Z12" s="8">
        <f t="shared" si="7"/>
        <v>15157.24138</v>
      </c>
    </row>
    <row r="13" ht="14.25" customHeight="1">
      <c r="A13" s="18" t="s">
        <v>24</v>
      </c>
      <c r="B13" s="18">
        <v>4.5</v>
      </c>
      <c r="C13" s="19">
        <v>4.0</v>
      </c>
      <c r="D13" s="20">
        <v>5.0</v>
      </c>
      <c r="E13" s="13">
        <f t="shared" si="8"/>
        <v>6000</v>
      </c>
      <c r="F13" s="21">
        <v>6000.0</v>
      </c>
      <c r="J13" s="1" t="s">
        <v>15</v>
      </c>
      <c r="K13" s="15">
        <v>0.0</v>
      </c>
      <c r="L13" s="16">
        <v>31.874999999999915</v>
      </c>
      <c r="M13" s="17">
        <v>868.1250000000001</v>
      </c>
      <c r="N13" s="7">
        <f t="shared" si="9"/>
        <v>900</v>
      </c>
      <c r="O13" s="1">
        <v>1000.0</v>
      </c>
      <c r="P13" s="1">
        <v>900.0</v>
      </c>
      <c r="R13" s="1" t="s">
        <v>15</v>
      </c>
      <c r="S13" s="8">
        <v>42.0</v>
      </c>
      <c r="T13" s="8">
        <v>27.0</v>
      </c>
      <c r="U13" s="8">
        <v>22.0</v>
      </c>
      <c r="W13" s="1" t="s">
        <v>15</v>
      </c>
      <c r="X13" s="8">
        <f t="shared" ref="X13:Z13" si="10">K13*S13</f>
        <v>0</v>
      </c>
      <c r="Y13" s="8">
        <f t="shared" si="10"/>
        <v>860.625</v>
      </c>
      <c r="Z13" s="8">
        <f t="shared" si="10"/>
        <v>19098.75</v>
      </c>
    </row>
    <row r="14" ht="14.25" customHeight="1">
      <c r="A14" s="25" t="s">
        <v>25</v>
      </c>
      <c r="B14" s="25">
        <v>5.4</v>
      </c>
      <c r="C14" s="26">
        <v>5.0</v>
      </c>
      <c r="D14" s="27">
        <v>4.8</v>
      </c>
      <c r="E14" s="13">
        <f t="shared" si="8"/>
        <v>7206.375</v>
      </c>
      <c r="F14" s="28">
        <v>9500.0</v>
      </c>
      <c r="J14" s="1" t="s">
        <v>17</v>
      </c>
      <c r="K14" s="22">
        <v>0.0</v>
      </c>
      <c r="L14" s="23">
        <v>0.0</v>
      </c>
      <c r="M14" s="24">
        <v>1080.0</v>
      </c>
      <c r="N14" s="7">
        <f t="shared" si="9"/>
        <v>1080</v>
      </c>
      <c r="O14" s="1">
        <v>1200.0</v>
      </c>
      <c r="P14" s="1">
        <v>1080.0</v>
      </c>
      <c r="R14" s="1" t="s">
        <v>17</v>
      </c>
      <c r="S14" s="8">
        <v>54.0</v>
      </c>
      <c r="T14" s="8">
        <v>34.0</v>
      </c>
      <c r="U14" s="8">
        <v>13.0</v>
      </c>
      <c r="W14" s="1" t="s">
        <v>17</v>
      </c>
      <c r="X14" s="8">
        <f t="shared" ref="X14:Z14" si="11">K14*S14</f>
        <v>0</v>
      </c>
      <c r="Y14" s="8">
        <f t="shared" si="11"/>
        <v>0</v>
      </c>
      <c r="Z14" s="8">
        <f t="shared" si="11"/>
        <v>14040</v>
      </c>
    </row>
    <row r="15" ht="14.25" customHeight="1">
      <c r="K15" s="7">
        <f t="shared" ref="K15:M15" si="12">SUM(K12:K14)</f>
        <v>350.6896552</v>
      </c>
      <c r="L15" s="7">
        <f t="shared" si="12"/>
        <v>31.875</v>
      </c>
      <c r="M15" s="7">
        <f t="shared" si="12"/>
        <v>2407.435345</v>
      </c>
    </row>
    <row r="16" ht="14.25" customHeight="1">
      <c r="J16" s="1" t="s">
        <v>0</v>
      </c>
      <c r="K16" s="1">
        <f>C4</f>
        <v>350.6896552</v>
      </c>
      <c r="L16" s="1">
        <f>C11</f>
        <v>31.875</v>
      </c>
      <c r="M16" s="1">
        <f>C18</f>
        <v>2407.435345</v>
      </c>
    </row>
    <row r="17" ht="14.25" customHeight="1">
      <c r="B17" s="1" t="s">
        <v>3</v>
      </c>
      <c r="C17" s="1" t="s">
        <v>4</v>
      </c>
      <c r="D17" s="1" t="s">
        <v>5</v>
      </c>
    </row>
    <row r="18" ht="14.25" customHeight="1">
      <c r="A18" s="30" t="s">
        <v>26</v>
      </c>
      <c r="B18" s="8">
        <v>0.0</v>
      </c>
      <c r="C18" s="3">
        <v>2407.4353448275824</v>
      </c>
      <c r="D18" s="3">
        <v>474.05172413793423</v>
      </c>
      <c r="E18" s="1" t="s">
        <v>11</v>
      </c>
      <c r="F18" s="1" t="s">
        <v>12</v>
      </c>
    </row>
    <row r="19" ht="14.25" customHeight="1">
      <c r="A19" s="31" t="s">
        <v>27</v>
      </c>
      <c r="B19" s="10">
        <v>2.9</v>
      </c>
      <c r="C19" s="11">
        <v>2.7</v>
      </c>
      <c r="D19" s="12">
        <v>2.5</v>
      </c>
      <c r="E19" s="13">
        <f t="shared" ref="E19:E21" si="13">SUMPRODUCT($B$18:$D$18,B19:D19)</f>
        <v>7685.204741</v>
      </c>
      <c r="F19" s="14">
        <v>8500.0</v>
      </c>
      <c r="I19" s="1" t="s">
        <v>5</v>
      </c>
      <c r="K19" s="1" t="s">
        <v>6</v>
      </c>
      <c r="L19" s="1" t="s">
        <v>21</v>
      </c>
      <c r="M19" s="1" t="s">
        <v>8</v>
      </c>
      <c r="O19" s="1" t="s">
        <v>9</v>
      </c>
      <c r="P19" s="1" t="s">
        <v>10</v>
      </c>
      <c r="S19" s="1" t="s">
        <v>6</v>
      </c>
      <c r="T19" s="1" t="s">
        <v>7</v>
      </c>
      <c r="U19" s="1" t="s">
        <v>8</v>
      </c>
      <c r="X19" s="1" t="s">
        <v>6</v>
      </c>
      <c r="Y19" s="1" t="s">
        <v>7</v>
      </c>
      <c r="Z19" s="1" t="s">
        <v>8</v>
      </c>
    </row>
    <row r="20" ht="14.25" customHeight="1">
      <c r="A20" s="32" t="s">
        <v>28</v>
      </c>
      <c r="B20" s="18">
        <v>4.5</v>
      </c>
      <c r="C20" s="19">
        <v>4.0</v>
      </c>
      <c r="D20" s="20">
        <v>5.0</v>
      </c>
      <c r="E20" s="13">
        <f t="shared" si="13"/>
        <v>12000</v>
      </c>
      <c r="F20" s="21">
        <v>12000.0</v>
      </c>
      <c r="J20" s="1" t="s">
        <v>13</v>
      </c>
      <c r="K20" s="4">
        <v>810.0</v>
      </c>
      <c r="L20" s="5">
        <v>0.0</v>
      </c>
      <c r="M20" s="6">
        <v>0.0</v>
      </c>
      <c r="N20" s="7">
        <f t="shared" ref="N20:N22" si="15">SUM(K20:M20)</f>
        <v>810</v>
      </c>
      <c r="O20" s="1">
        <v>900.0</v>
      </c>
      <c r="P20" s="1">
        <v>810.0</v>
      </c>
      <c r="R20" s="1" t="s">
        <v>13</v>
      </c>
      <c r="S20" s="8">
        <v>8.0</v>
      </c>
      <c r="T20" s="9">
        <v>1000000.0</v>
      </c>
      <c r="U20" s="8">
        <v>31.0</v>
      </c>
      <c r="W20" s="1" t="s">
        <v>13</v>
      </c>
      <c r="X20" s="8">
        <f t="shared" ref="X20:Z20" si="14">K20*S20</f>
        <v>6480</v>
      </c>
      <c r="Y20" s="8">
        <f t="shared" si="14"/>
        <v>0</v>
      </c>
      <c r="Z20" s="8">
        <f t="shared" si="14"/>
        <v>0</v>
      </c>
    </row>
    <row r="21" ht="14.25" customHeight="1">
      <c r="A21" s="33" t="s">
        <v>29</v>
      </c>
      <c r="B21" s="25">
        <v>5.4</v>
      </c>
      <c r="C21" s="26">
        <v>5.0</v>
      </c>
      <c r="D21" s="27">
        <v>4.8</v>
      </c>
      <c r="E21" s="13">
        <f t="shared" si="13"/>
        <v>14312.625</v>
      </c>
      <c r="F21" s="28">
        <v>16000.0</v>
      </c>
      <c r="J21" s="1" t="s">
        <v>15</v>
      </c>
      <c r="K21" s="15">
        <v>1350.0000000000002</v>
      </c>
      <c r="L21" s="16">
        <v>0.0</v>
      </c>
      <c r="M21" s="17">
        <v>0.0</v>
      </c>
      <c r="N21" s="7">
        <f t="shared" si="15"/>
        <v>1350</v>
      </c>
      <c r="O21" s="1">
        <v>1500.0</v>
      </c>
      <c r="P21" s="1">
        <v>1350.0</v>
      </c>
      <c r="R21" s="1" t="s">
        <v>15</v>
      </c>
      <c r="S21" s="8">
        <v>40.0</v>
      </c>
      <c r="T21" s="9">
        <v>1000000.0</v>
      </c>
      <c r="U21" s="8">
        <v>21.0</v>
      </c>
      <c r="W21" s="1" t="s">
        <v>15</v>
      </c>
      <c r="X21" s="8">
        <f t="shared" ref="X21:Z21" si="16">K21*S21</f>
        <v>54000</v>
      </c>
      <c r="Y21" s="8">
        <f t="shared" si="16"/>
        <v>0</v>
      </c>
      <c r="Z21" s="8">
        <f t="shared" si="16"/>
        <v>0</v>
      </c>
    </row>
    <row r="22" ht="14.25" customHeight="1">
      <c r="J22" s="1" t="s">
        <v>17</v>
      </c>
      <c r="K22" s="22">
        <v>515.9482758620657</v>
      </c>
      <c r="L22" s="23">
        <v>0.0</v>
      </c>
      <c r="M22" s="24">
        <v>474.05172413793423</v>
      </c>
      <c r="N22" s="7">
        <f t="shared" si="15"/>
        <v>990</v>
      </c>
      <c r="O22" s="1">
        <v>1100.0</v>
      </c>
      <c r="P22" s="1">
        <v>990.0</v>
      </c>
      <c r="R22" s="1" t="s">
        <v>17</v>
      </c>
      <c r="S22" s="8">
        <v>52.0</v>
      </c>
      <c r="T22" s="9">
        <v>1000000.0</v>
      </c>
      <c r="U22" s="8">
        <v>12.0</v>
      </c>
      <c r="W22" s="1" t="s">
        <v>17</v>
      </c>
      <c r="X22" s="8">
        <f t="shared" ref="X22:Z22" si="17">K22*S22</f>
        <v>26829.31034</v>
      </c>
      <c r="Y22" s="8">
        <f t="shared" si="17"/>
        <v>0</v>
      </c>
      <c r="Z22" s="8">
        <f t="shared" si="17"/>
        <v>5688.62069</v>
      </c>
    </row>
    <row r="23" ht="14.25" customHeight="1">
      <c r="K23" s="7">
        <f t="shared" ref="K23:M23" si="18">SUM(K20:K22)</f>
        <v>2675.948276</v>
      </c>
      <c r="L23" s="7">
        <f t="shared" si="18"/>
        <v>0</v>
      </c>
      <c r="M23" s="7">
        <f t="shared" si="18"/>
        <v>474.0517241</v>
      </c>
    </row>
    <row r="24" ht="14.25" customHeight="1">
      <c r="A24" s="1" t="s">
        <v>30</v>
      </c>
      <c r="B24" s="1">
        <f t="shared" ref="B24:D24" si="19">B4+B11+B18</f>
        <v>1935</v>
      </c>
      <c r="C24" s="1">
        <f t="shared" si="19"/>
        <v>2790</v>
      </c>
      <c r="D24" s="1">
        <f t="shared" si="19"/>
        <v>3150</v>
      </c>
      <c r="J24" s="1" t="s">
        <v>0</v>
      </c>
      <c r="K24" s="1">
        <f>D4</f>
        <v>2675.948276</v>
      </c>
      <c r="L24" s="1">
        <f>D11</f>
        <v>0</v>
      </c>
      <c r="M24" s="1">
        <f>D18</f>
        <v>474.0517241</v>
      </c>
    </row>
    <row r="25" ht="14.25" customHeight="1">
      <c r="A25" s="1" t="s">
        <v>31</v>
      </c>
      <c r="B25" s="1">
        <v>225.0</v>
      </c>
      <c r="C25" s="1">
        <v>195.0</v>
      </c>
      <c r="D25" s="1">
        <v>165.0</v>
      </c>
    </row>
    <row r="26" ht="14.25" customHeight="1"/>
    <row r="27" ht="14.25" customHeight="1">
      <c r="A27" s="1" t="s">
        <v>32</v>
      </c>
    </row>
    <row r="28" ht="14.25" customHeight="1">
      <c r="A28" s="8" t="s">
        <v>33</v>
      </c>
      <c r="B28" s="8">
        <f>SUMPRODUCT(B24:D24,B25:D25)</f>
        <v>1499175</v>
      </c>
    </row>
    <row r="29" ht="14.25" customHeight="1">
      <c r="A29" s="8" t="s">
        <v>34</v>
      </c>
      <c r="B29" s="8">
        <f>SUM(X4:Z6)</f>
        <v>49320</v>
      </c>
      <c r="C29" s="1" t="s">
        <v>35</v>
      </c>
    </row>
    <row r="30" ht="14.25" customHeight="1">
      <c r="A30" s="8" t="s">
        <v>36</v>
      </c>
      <c r="B30" s="8">
        <f>SUM(X12:Z14)</f>
        <v>52312.82328</v>
      </c>
    </row>
    <row r="31" ht="14.25" customHeight="1">
      <c r="A31" s="8" t="s">
        <v>37</v>
      </c>
      <c r="B31" s="8">
        <f>SUM(X20:Z22)</f>
        <v>92997.93103</v>
      </c>
    </row>
    <row r="32" ht="14.25" customHeight="1"/>
    <row r="33" ht="14.25" customHeight="1">
      <c r="A33" s="8" t="s">
        <v>32</v>
      </c>
      <c r="B33" s="34">
        <f>B28-B29-B30-B31</f>
        <v>1304544.246</v>
      </c>
      <c r="C33" s="29" t="s">
        <v>38</v>
      </c>
    </row>
    <row r="34" ht="14.25" customHeight="1"/>
    <row r="35" ht="14.25" customHeight="1"/>
    <row r="36" ht="14.25" customHeight="1">
      <c r="A36" s="35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/>
      <c r="B1" s="37" t="s">
        <v>39</v>
      </c>
      <c r="C1" s="38"/>
      <c r="D1" s="38"/>
      <c r="E1" s="39" t="s">
        <v>40</v>
      </c>
      <c r="F1" s="36"/>
      <c r="G1" s="36"/>
      <c r="H1" s="36"/>
      <c r="K1" s="40"/>
      <c r="L1" s="30" t="s">
        <v>41</v>
      </c>
    </row>
    <row r="2">
      <c r="A2" s="36"/>
      <c r="B2" s="36" t="s">
        <v>42</v>
      </c>
      <c r="C2" s="36" t="s">
        <v>4</v>
      </c>
      <c r="D2" s="36" t="s">
        <v>5</v>
      </c>
      <c r="E2" s="41" t="s">
        <v>7</v>
      </c>
      <c r="F2" s="36" t="s">
        <v>3</v>
      </c>
      <c r="G2" s="36" t="s">
        <v>4</v>
      </c>
      <c r="H2" s="36" t="s">
        <v>5</v>
      </c>
      <c r="K2" s="42" t="s">
        <v>43</v>
      </c>
      <c r="L2" s="30" t="s">
        <v>7</v>
      </c>
      <c r="M2" s="30" t="s">
        <v>44</v>
      </c>
      <c r="N2" s="30" t="s">
        <v>6</v>
      </c>
    </row>
    <row r="3">
      <c r="A3" s="43" t="s">
        <v>45</v>
      </c>
      <c r="B3" s="44">
        <v>2.9</v>
      </c>
      <c r="C3" s="44">
        <v>2.7</v>
      </c>
      <c r="D3" s="44">
        <v>2.5</v>
      </c>
      <c r="E3" s="39"/>
      <c r="F3" s="45">
        <v>1305.0</v>
      </c>
      <c r="G3" s="45">
        <v>31.875</v>
      </c>
      <c r="H3" s="36"/>
      <c r="I3" s="30" t="s">
        <v>46</v>
      </c>
      <c r="J3" s="30" t="s">
        <v>47</v>
      </c>
      <c r="K3" s="46" t="s">
        <v>13</v>
      </c>
      <c r="L3" s="30">
        <v>52.0</v>
      </c>
      <c r="M3" s="30">
        <v>0.0</v>
      </c>
      <c r="N3" s="30">
        <v>10.0</v>
      </c>
    </row>
    <row r="4">
      <c r="A4" s="36" t="s">
        <v>48</v>
      </c>
      <c r="B4" s="44">
        <v>4.5</v>
      </c>
      <c r="C4" s="44">
        <v>4.0</v>
      </c>
      <c r="D4" s="44">
        <v>5.0</v>
      </c>
      <c r="E4" s="39" t="s">
        <v>49</v>
      </c>
      <c r="F4" s="45">
        <v>2.9</v>
      </c>
      <c r="G4" s="45">
        <v>2.7</v>
      </c>
      <c r="H4" s="45">
        <v>2.5</v>
      </c>
      <c r="I4" s="47">
        <f t="shared" ref="I4:I6" si="1">SUMPRODUCT(F4:H4,$F$3:$H$3)</f>
        <v>3870.5625</v>
      </c>
      <c r="J4" s="30">
        <v>4500.0</v>
      </c>
      <c r="K4" s="46" t="s">
        <v>15</v>
      </c>
      <c r="L4" s="30">
        <v>28.0</v>
      </c>
      <c r="M4" s="30">
        <v>0.0</v>
      </c>
      <c r="N4" s="30">
        <v>43.0</v>
      </c>
    </row>
    <row r="5">
      <c r="A5" s="36" t="s">
        <v>50</v>
      </c>
      <c r="B5" s="44">
        <v>5.4</v>
      </c>
      <c r="C5" s="44">
        <v>5.0</v>
      </c>
      <c r="D5" s="44">
        <v>4.8</v>
      </c>
      <c r="E5" s="39" t="s">
        <v>51</v>
      </c>
      <c r="F5" s="45">
        <v>4.5</v>
      </c>
      <c r="G5" s="45">
        <v>4.0</v>
      </c>
      <c r="H5" s="45">
        <v>5.0</v>
      </c>
      <c r="I5" s="47">
        <f t="shared" si="1"/>
        <v>6000</v>
      </c>
      <c r="J5" s="30">
        <v>6000.0</v>
      </c>
      <c r="K5" s="46" t="s">
        <v>17</v>
      </c>
      <c r="L5" s="30">
        <v>36.0</v>
      </c>
      <c r="M5" s="30">
        <v>0.0</v>
      </c>
      <c r="N5" s="30">
        <v>56.0</v>
      </c>
    </row>
    <row r="6">
      <c r="A6" s="36"/>
      <c r="B6" s="36"/>
      <c r="C6" s="36"/>
      <c r="D6" s="36"/>
      <c r="E6" s="39" t="s">
        <v>52</v>
      </c>
      <c r="F6" s="45">
        <v>5.4</v>
      </c>
      <c r="G6" s="45">
        <v>5.0</v>
      </c>
      <c r="H6" s="45">
        <v>4.8</v>
      </c>
      <c r="I6" s="47">
        <f t="shared" si="1"/>
        <v>7206.375</v>
      </c>
      <c r="J6" s="30">
        <v>9500.0</v>
      </c>
      <c r="K6" s="40"/>
    </row>
    <row r="7">
      <c r="A7" s="36"/>
      <c r="B7" s="37" t="s">
        <v>53</v>
      </c>
      <c r="C7" s="38"/>
      <c r="D7" s="38"/>
      <c r="E7" s="39"/>
      <c r="F7" s="36"/>
      <c r="G7" s="36"/>
      <c r="H7" s="36"/>
      <c r="K7" s="42" t="s">
        <v>43</v>
      </c>
      <c r="L7" s="30" t="s">
        <v>7</v>
      </c>
      <c r="M7" s="30" t="s">
        <v>26</v>
      </c>
      <c r="N7" s="30" t="s">
        <v>6</v>
      </c>
      <c r="O7" s="30" t="s">
        <v>54</v>
      </c>
      <c r="P7" s="30" t="s">
        <v>55</v>
      </c>
    </row>
    <row r="8">
      <c r="A8" s="36"/>
      <c r="B8" s="36" t="s">
        <v>7</v>
      </c>
      <c r="C8" s="36" t="s">
        <v>26</v>
      </c>
      <c r="D8" s="36" t="s">
        <v>6</v>
      </c>
      <c r="E8" s="41" t="s">
        <v>44</v>
      </c>
      <c r="F8" s="36" t="s">
        <v>3</v>
      </c>
      <c r="G8" s="36" t="s">
        <v>4</v>
      </c>
      <c r="H8" s="36" t="s">
        <v>5</v>
      </c>
      <c r="K8" s="46" t="s">
        <v>13</v>
      </c>
      <c r="N8" s="30">
        <v>630.0</v>
      </c>
      <c r="O8" s="30">
        <v>630.0</v>
      </c>
      <c r="P8" s="30">
        <v>810.0</v>
      </c>
    </row>
    <row r="9">
      <c r="A9" s="36" t="s">
        <v>45</v>
      </c>
      <c r="B9" s="44">
        <v>4500.0</v>
      </c>
      <c r="C9" s="44">
        <v>8500.0</v>
      </c>
      <c r="D9" s="44">
        <v>14500.0</v>
      </c>
      <c r="E9" s="39"/>
      <c r="F9" s="45">
        <v>0.0</v>
      </c>
      <c r="G9" s="45">
        <v>2407.435</v>
      </c>
      <c r="H9" s="45">
        <v>474.051</v>
      </c>
      <c r="I9" s="30" t="s">
        <v>46</v>
      </c>
      <c r="J9" s="30" t="s">
        <v>47</v>
      </c>
      <c r="K9" s="46" t="s">
        <v>15</v>
      </c>
      <c r="L9" s="30">
        <v>495.0</v>
      </c>
      <c r="O9" s="30">
        <v>495.0</v>
      </c>
      <c r="P9" s="30">
        <v>900.0</v>
      </c>
    </row>
    <row r="10">
      <c r="A10" s="36" t="s">
        <v>48</v>
      </c>
      <c r="B10" s="44">
        <v>6000.0</v>
      </c>
      <c r="C10" s="44">
        <v>12000.0</v>
      </c>
      <c r="D10" s="44">
        <v>19000.0</v>
      </c>
      <c r="E10" s="39" t="s">
        <v>49</v>
      </c>
      <c r="F10" s="45">
        <v>2.9</v>
      </c>
      <c r="G10" s="45">
        <v>2.7</v>
      </c>
      <c r="H10" s="45">
        <v>2.5</v>
      </c>
      <c r="I10" s="47">
        <f t="shared" ref="I10:I12" si="2">SUMPRODUCT(F10:H10,$F$9:$H$9)</f>
        <v>7685.202</v>
      </c>
      <c r="J10" s="30">
        <v>8500.0</v>
      </c>
      <c r="K10" s="46" t="s">
        <v>56</v>
      </c>
      <c r="L10" s="30">
        <v>810.0</v>
      </c>
      <c r="O10" s="30">
        <v>810.0</v>
      </c>
      <c r="P10" s="30">
        <v>1080.0</v>
      </c>
    </row>
    <row r="11">
      <c r="A11" s="36" t="s">
        <v>50</v>
      </c>
      <c r="B11" s="44">
        <v>9500.0</v>
      </c>
      <c r="C11" s="44">
        <v>16000.0</v>
      </c>
      <c r="D11" s="44">
        <v>18000.0</v>
      </c>
      <c r="E11" s="39" t="s">
        <v>51</v>
      </c>
      <c r="F11" s="45">
        <v>4.5</v>
      </c>
      <c r="G11" s="45">
        <v>4.0</v>
      </c>
      <c r="H11" s="45">
        <v>5.0</v>
      </c>
      <c r="I11" s="47">
        <f t="shared" si="2"/>
        <v>11999.995</v>
      </c>
      <c r="J11" s="30">
        <v>12000.0</v>
      </c>
      <c r="K11" s="40"/>
      <c r="R11" s="42" t="s">
        <v>43</v>
      </c>
      <c r="S11" s="30" t="s">
        <v>7</v>
      </c>
      <c r="T11" s="30" t="s">
        <v>26</v>
      </c>
      <c r="U11" s="30" t="s">
        <v>6</v>
      </c>
    </row>
    <row r="12">
      <c r="A12" s="36"/>
      <c r="B12" s="36"/>
      <c r="C12" s="36"/>
      <c r="D12" s="36"/>
      <c r="E12" s="39" t="s">
        <v>52</v>
      </c>
      <c r="F12" s="45">
        <v>5.4</v>
      </c>
      <c r="G12" s="45">
        <v>5.0</v>
      </c>
      <c r="H12" s="45">
        <v>4.8</v>
      </c>
      <c r="I12" s="47">
        <f t="shared" si="2"/>
        <v>14312.6198</v>
      </c>
      <c r="J12" s="30">
        <v>16000.0</v>
      </c>
      <c r="K12" s="46" t="s">
        <v>57</v>
      </c>
      <c r="L12" s="1">
        <f>SUM(L9:L10)</f>
        <v>1305</v>
      </c>
      <c r="N12" s="30">
        <v>630.0</v>
      </c>
      <c r="R12" s="46" t="s">
        <v>13</v>
      </c>
      <c r="U12" s="30">
        <v>630.0</v>
      </c>
    </row>
    <row r="13">
      <c r="A13" s="36"/>
      <c r="B13" s="37" t="s">
        <v>58</v>
      </c>
      <c r="C13" s="38"/>
      <c r="D13" s="36"/>
      <c r="E13" s="39"/>
      <c r="F13" s="36"/>
      <c r="G13" s="36"/>
      <c r="H13" s="36"/>
      <c r="K13" s="46" t="s">
        <v>59</v>
      </c>
      <c r="L13" s="30">
        <v>1305.0</v>
      </c>
      <c r="N13" s="30">
        <v>630.0</v>
      </c>
      <c r="R13" s="46" t="s">
        <v>15</v>
      </c>
      <c r="S13" s="30">
        <v>495.0</v>
      </c>
    </row>
    <row r="14">
      <c r="A14" s="36"/>
      <c r="B14" s="36" t="s">
        <v>42</v>
      </c>
      <c r="C14" s="36" t="s">
        <v>22</v>
      </c>
      <c r="D14" s="36" t="s">
        <v>5</v>
      </c>
      <c r="E14" s="41" t="s">
        <v>60</v>
      </c>
      <c r="F14" s="36" t="s">
        <v>3</v>
      </c>
      <c r="G14" s="36" t="s">
        <v>4</v>
      </c>
      <c r="H14" s="36" t="s">
        <v>5</v>
      </c>
      <c r="K14" s="40"/>
      <c r="R14" s="46" t="s">
        <v>56</v>
      </c>
      <c r="S14" s="30">
        <v>810.0</v>
      </c>
    </row>
    <row r="15">
      <c r="A15" s="36" t="s">
        <v>13</v>
      </c>
      <c r="B15" s="44">
        <v>700.0</v>
      </c>
      <c r="C15" s="44">
        <v>900.0</v>
      </c>
      <c r="D15" s="44">
        <v>900.0</v>
      </c>
      <c r="E15" s="39"/>
      <c r="F15" s="45">
        <v>630.0</v>
      </c>
      <c r="G15" s="45">
        <v>350.6896</v>
      </c>
      <c r="H15" s="45">
        <v>2675.94</v>
      </c>
      <c r="I15" s="30" t="s">
        <v>46</v>
      </c>
      <c r="J15" s="30" t="s">
        <v>47</v>
      </c>
      <c r="K15" s="42" t="s">
        <v>4</v>
      </c>
      <c r="L15" s="30" t="s">
        <v>7</v>
      </c>
      <c r="M15" s="30" t="s">
        <v>44</v>
      </c>
      <c r="N15" s="30" t="s">
        <v>6</v>
      </c>
      <c r="R15" s="46" t="s">
        <v>4</v>
      </c>
      <c r="S15" s="30" t="s">
        <v>7</v>
      </c>
      <c r="T15" s="30" t="s">
        <v>26</v>
      </c>
      <c r="U15" s="30" t="s">
        <v>6</v>
      </c>
    </row>
    <row r="16">
      <c r="A16" s="36" t="s">
        <v>15</v>
      </c>
      <c r="B16" s="44">
        <v>550.0</v>
      </c>
      <c r="C16" s="44">
        <v>1000.0</v>
      </c>
      <c r="D16" s="44">
        <v>1500.0</v>
      </c>
      <c r="E16" s="39" t="s">
        <v>49</v>
      </c>
      <c r="F16" s="45">
        <v>2.9</v>
      </c>
      <c r="G16" s="45">
        <v>2.7</v>
      </c>
      <c r="H16" s="45">
        <v>2.5</v>
      </c>
      <c r="I16" s="47">
        <f t="shared" ref="I16:I18" si="3">SUMPRODUCT(F16:H16,$F$15:$H$15)</f>
        <v>9463.71192</v>
      </c>
      <c r="J16" s="30">
        <v>14500.0</v>
      </c>
      <c r="K16" s="46" t="s">
        <v>13</v>
      </c>
      <c r="L16" s="30">
        <v>49.0</v>
      </c>
      <c r="M16" s="30">
        <v>33.0</v>
      </c>
      <c r="N16" s="30">
        <v>9.0</v>
      </c>
      <c r="R16" s="42" t="s">
        <v>13</v>
      </c>
      <c r="S16" s="30">
        <v>0.0</v>
      </c>
      <c r="T16" s="30">
        <v>459.31</v>
      </c>
      <c r="U16" s="30">
        <v>350.0</v>
      </c>
    </row>
    <row r="17">
      <c r="A17" s="36" t="s">
        <v>17</v>
      </c>
      <c r="B17" s="44">
        <v>900.0</v>
      </c>
      <c r="C17" s="44">
        <v>1200.0</v>
      </c>
      <c r="D17" s="44">
        <v>1100.0</v>
      </c>
      <c r="E17" s="39" t="s">
        <v>51</v>
      </c>
      <c r="F17" s="45">
        <v>4.5</v>
      </c>
      <c r="G17" s="45">
        <v>4.0</v>
      </c>
      <c r="H17" s="45">
        <v>5.0</v>
      </c>
      <c r="I17" s="47">
        <f t="shared" si="3"/>
        <v>17617.4584</v>
      </c>
      <c r="J17" s="30">
        <v>19000.0</v>
      </c>
      <c r="K17" s="46" t="s">
        <v>15</v>
      </c>
      <c r="L17" s="30">
        <v>27.0</v>
      </c>
      <c r="M17" s="30">
        <v>22.0</v>
      </c>
      <c r="N17" s="30">
        <v>42.0</v>
      </c>
      <c r="R17" s="46" t="s">
        <v>15</v>
      </c>
      <c r="S17" s="30">
        <v>31.875</v>
      </c>
      <c r="T17" s="30">
        <v>868.125</v>
      </c>
      <c r="U17" s="30">
        <v>0.0</v>
      </c>
    </row>
    <row r="18">
      <c r="A18" s="36"/>
      <c r="B18" s="36"/>
      <c r="C18" s="36"/>
      <c r="D18" s="36"/>
      <c r="E18" s="39" t="s">
        <v>52</v>
      </c>
      <c r="F18" s="45">
        <v>5.4</v>
      </c>
      <c r="G18" s="45">
        <v>5.0</v>
      </c>
      <c r="H18" s="45">
        <v>4.8</v>
      </c>
      <c r="I18" s="47">
        <f t="shared" si="3"/>
        <v>17999.96</v>
      </c>
      <c r="J18" s="30">
        <v>18000.0</v>
      </c>
      <c r="K18" s="46" t="s">
        <v>17</v>
      </c>
      <c r="L18" s="30">
        <v>34.0</v>
      </c>
      <c r="M18" s="30">
        <v>13.0</v>
      </c>
      <c r="N18" s="30">
        <v>54.0</v>
      </c>
      <c r="R18" s="46" t="s">
        <v>56</v>
      </c>
      <c r="S18" s="30">
        <v>0.0</v>
      </c>
      <c r="T18" s="30">
        <v>1080.0</v>
      </c>
      <c r="U18" s="30">
        <v>0.0</v>
      </c>
    </row>
    <row r="19">
      <c r="A19" s="36"/>
      <c r="B19" s="37" t="s">
        <v>41</v>
      </c>
      <c r="C19" s="36"/>
      <c r="D19" s="36"/>
      <c r="E19" s="48"/>
      <c r="F19" s="49"/>
      <c r="G19" s="49"/>
      <c r="H19" s="49"/>
      <c r="K19" s="46" t="s">
        <v>4</v>
      </c>
      <c r="R19" s="42" t="s">
        <v>61</v>
      </c>
      <c r="S19" s="30" t="s">
        <v>7</v>
      </c>
      <c r="T19" s="30" t="s">
        <v>26</v>
      </c>
      <c r="U19" s="30" t="s">
        <v>6</v>
      </c>
    </row>
    <row r="20">
      <c r="A20" s="36"/>
      <c r="B20" s="50" t="s">
        <v>3</v>
      </c>
      <c r="C20" s="36"/>
      <c r="D20" s="36" t="s">
        <v>4</v>
      </c>
      <c r="E20" s="36"/>
      <c r="F20" s="36" t="s">
        <v>5</v>
      </c>
      <c r="G20" s="36"/>
      <c r="H20" s="36"/>
      <c r="K20" s="40"/>
      <c r="L20" s="30" t="s">
        <v>7</v>
      </c>
      <c r="M20" s="30" t="s">
        <v>26</v>
      </c>
      <c r="N20" s="30" t="s">
        <v>6</v>
      </c>
      <c r="O20" s="30" t="s">
        <v>54</v>
      </c>
      <c r="P20" s="30" t="s">
        <v>55</v>
      </c>
      <c r="R20" s="46" t="s">
        <v>13</v>
      </c>
      <c r="S20" s="30">
        <v>0.0</v>
      </c>
      <c r="T20" s="30">
        <v>0.0</v>
      </c>
      <c r="U20" s="30">
        <v>810.0</v>
      </c>
    </row>
    <row r="21">
      <c r="A21" s="36" t="s">
        <v>62</v>
      </c>
      <c r="B21" s="36" t="s">
        <v>63</v>
      </c>
      <c r="C21" s="36" t="s">
        <v>6</v>
      </c>
      <c r="D21" s="36" t="s">
        <v>7</v>
      </c>
      <c r="E21" s="36" t="s">
        <v>26</v>
      </c>
      <c r="F21" s="36" t="s">
        <v>6</v>
      </c>
      <c r="G21" s="36" t="s">
        <v>26</v>
      </c>
      <c r="H21" s="36" t="s">
        <v>6</v>
      </c>
      <c r="K21" s="46" t="s">
        <v>13</v>
      </c>
      <c r="L21" s="30">
        <v>0.0</v>
      </c>
      <c r="M21" s="30">
        <v>459.31</v>
      </c>
      <c r="N21" s="30">
        <v>350.0</v>
      </c>
      <c r="O21" s="30">
        <v>900.0</v>
      </c>
      <c r="P21" s="30">
        <v>810.0</v>
      </c>
      <c r="R21" s="46" t="s">
        <v>15</v>
      </c>
      <c r="S21" s="30">
        <v>0.0</v>
      </c>
      <c r="T21" s="30">
        <v>0.0</v>
      </c>
      <c r="U21" s="30">
        <v>1350.0</v>
      </c>
    </row>
    <row r="22">
      <c r="A22" s="36" t="s">
        <v>13</v>
      </c>
      <c r="B22" s="44">
        <v>51.0</v>
      </c>
      <c r="C22" s="44">
        <v>10.0</v>
      </c>
      <c r="D22" s="44">
        <v>49.0</v>
      </c>
      <c r="E22" s="44">
        <v>33.0</v>
      </c>
      <c r="F22" s="44">
        <v>9.0</v>
      </c>
      <c r="G22" s="44">
        <v>31.0</v>
      </c>
      <c r="H22" s="44">
        <v>8.0</v>
      </c>
      <c r="K22" s="46" t="s">
        <v>15</v>
      </c>
      <c r="L22" s="30">
        <v>31.875</v>
      </c>
      <c r="M22" s="30">
        <v>868.125</v>
      </c>
      <c r="N22" s="30">
        <v>0.0</v>
      </c>
      <c r="O22" s="30">
        <v>1000.0</v>
      </c>
      <c r="P22" s="30">
        <v>900.0</v>
      </c>
      <c r="R22" s="46" t="s">
        <v>56</v>
      </c>
      <c r="S22" s="30">
        <v>0.0</v>
      </c>
      <c r="T22" s="30">
        <v>474.052</v>
      </c>
      <c r="U22" s="30">
        <v>515.948</v>
      </c>
    </row>
    <row r="23">
      <c r="A23" s="36" t="s">
        <v>15</v>
      </c>
      <c r="B23" s="44">
        <v>28.0</v>
      </c>
      <c r="C23" s="44">
        <v>43.0</v>
      </c>
      <c r="D23" s="44">
        <v>27.0</v>
      </c>
      <c r="E23" s="44">
        <v>22.0</v>
      </c>
      <c r="F23" s="44">
        <v>42.0</v>
      </c>
      <c r="G23" s="44">
        <v>21.0</v>
      </c>
      <c r="H23" s="44">
        <v>40.0</v>
      </c>
      <c r="K23" s="46" t="s">
        <v>56</v>
      </c>
      <c r="L23" s="30">
        <v>0.0</v>
      </c>
      <c r="M23" s="30">
        <v>1080.0</v>
      </c>
      <c r="N23" s="30">
        <v>0.0</v>
      </c>
      <c r="O23" s="30">
        <v>1200.0</v>
      </c>
      <c r="P23" s="30">
        <v>1080.0</v>
      </c>
    </row>
    <row r="24">
      <c r="A24" s="36" t="s">
        <v>56</v>
      </c>
      <c r="B24" s="44">
        <v>36.0</v>
      </c>
      <c r="C24" s="44">
        <v>56.0</v>
      </c>
      <c r="D24" s="44">
        <v>34.0</v>
      </c>
      <c r="E24" s="44">
        <v>13.0</v>
      </c>
      <c r="F24" s="44">
        <v>54.0</v>
      </c>
      <c r="G24" s="44">
        <v>12.0</v>
      </c>
      <c r="H24" s="44">
        <v>52.0</v>
      </c>
      <c r="K24" s="46" t="s">
        <v>57</v>
      </c>
      <c r="L24" s="30">
        <v>31.875</v>
      </c>
      <c r="M24" s="1">
        <f>SUM(M21:M23)</f>
        <v>2407.435</v>
      </c>
      <c r="N24" s="30">
        <v>350.0</v>
      </c>
    </row>
    <row r="25">
      <c r="A25" s="36"/>
      <c r="B25" s="36"/>
      <c r="C25" s="36"/>
      <c r="D25" s="36"/>
      <c r="E25" s="36"/>
      <c r="F25" s="36"/>
      <c r="G25" s="36"/>
      <c r="H25" s="36"/>
      <c r="K25" s="46" t="s">
        <v>64</v>
      </c>
      <c r="L25" s="30">
        <v>31.875</v>
      </c>
      <c r="M25" s="30">
        <v>2407.435</v>
      </c>
      <c r="N25" s="30">
        <v>350.0</v>
      </c>
    </row>
    <row r="26">
      <c r="K26" s="40"/>
    </row>
    <row r="27">
      <c r="K27" s="42" t="s">
        <v>61</v>
      </c>
      <c r="L27" s="30" t="s">
        <v>7</v>
      </c>
      <c r="M27" s="30" t="s">
        <v>44</v>
      </c>
      <c r="N27" s="30" t="s">
        <v>6</v>
      </c>
    </row>
    <row r="28">
      <c r="K28" s="46" t="s">
        <v>13</v>
      </c>
      <c r="L28" s="30">
        <v>0.0</v>
      </c>
      <c r="M28" s="30">
        <v>31.0</v>
      </c>
      <c r="N28" s="30">
        <v>8.0</v>
      </c>
    </row>
    <row r="29">
      <c r="A29" s="30" t="s">
        <v>65</v>
      </c>
      <c r="K29" s="46" t="s">
        <v>15</v>
      </c>
      <c r="L29" s="30">
        <v>0.0</v>
      </c>
      <c r="M29" s="30">
        <v>21.0</v>
      </c>
      <c r="N29" s="30">
        <v>40.0</v>
      </c>
    </row>
    <row r="30">
      <c r="A30" s="36" t="s">
        <v>45</v>
      </c>
      <c r="B30" s="1">
        <f t="shared" ref="B30:B31" si="4">SUM(B9:D9)</f>
        <v>27500</v>
      </c>
      <c r="K30" s="46" t="s">
        <v>17</v>
      </c>
      <c r="L30" s="30">
        <v>0.0</v>
      </c>
      <c r="M30" s="30">
        <v>12.0</v>
      </c>
      <c r="N30" s="30">
        <v>52.0</v>
      </c>
    </row>
    <row r="31">
      <c r="A31" s="36" t="s">
        <v>48</v>
      </c>
      <c r="B31" s="1">
        <f t="shared" si="4"/>
        <v>37000</v>
      </c>
      <c r="K31" s="40"/>
    </row>
    <row r="32">
      <c r="A32" s="36" t="s">
        <v>50</v>
      </c>
      <c r="B32" s="1">
        <f>SUM(B30:B31)</f>
        <v>64500</v>
      </c>
      <c r="K32" s="42" t="s">
        <v>61</v>
      </c>
      <c r="L32" s="30" t="s">
        <v>7</v>
      </c>
      <c r="M32" s="30" t="s">
        <v>26</v>
      </c>
      <c r="N32" s="30" t="s">
        <v>6</v>
      </c>
      <c r="O32" s="30" t="s">
        <v>54</v>
      </c>
      <c r="P32" s="30" t="s">
        <v>55</v>
      </c>
    </row>
    <row r="33">
      <c r="K33" s="46" t="s">
        <v>13</v>
      </c>
      <c r="L33" s="30">
        <v>0.0</v>
      </c>
      <c r="M33" s="30">
        <v>0.0</v>
      </c>
      <c r="N33" s="30">
        <v>810.0</v>
      </c>
      <c r="O33" s="30">
        <v>900.0</v>
      </c>
      <c r="P33" s="30">
        <v>810.0</v>
      </c>
    </row>
    <row r="34">
      <c r="K34" s="46" t="s">
        <v>15</v>
      </c>
      <c r="L34" s="30">
        <v>0.0</v>
      </c>
      <c r="M34" s="30">
        <v>0.0</v>
      </c>
      <c r="N34" s="30">
        <v>1350.0</v>
      </c>
      <c r="O34" s="30">
        <v>1500.0</v>
      </c>
      <c r="P34" s="30">
        <v>1350.0</v>
      </c>
    </row>
    <row r="35">
      <c r="A35" s="1" t="s">
        <v>32</v>
      </c>
      <c r="K35" s="46" t="s">
        <v>56</v>
      </c>
      <c r="L35" s="30">
        <v>0.0</v>
      </c>
      <c r="M35" s="30">
        <v>474.052</v>
      </c>
      <c r="N35" s="30">
        <v>515.948</v>
      </c>
      <c r="O35" s="30">
        <v>1100.0</v>
      </c>
      <c r="P35" s="30">
        <v>990.0</v>
      </c>
    </row>
    <row r="36">
      <c r="A36" s="1" t="s">
        <v>33</v>
      </c>
      <c r="B36" s="1">
        <v>1499175.0</v>
      </c>
      <c r="K36" s="46" t="s">
        <v>57</v>
      </c>
      <c r="L36" s="30">
        <v>0.0</v>
      </c>
      <c r="M36" s="1">
        <f t="shared" ref="M36:N36" si="5">SUM(M33:M35)</f>
        <v>474.052</v>
      </c>
      <c r="N36" s="30">
        <f t="shared" si="5"/>
        <v>2675.948</v>
      </c>
    </row>
    <row r="37">
      <c r="A37" s="1" t="s">
        <v>34</v>
      </c>
      <c r="B37" s="1">
        <v>49320.0</v>
      </c>
      <c r="K37" s="46" t="s">
        <v>64</v>
      </c>
      <c r="L37" s="30">
        <v>0.0</v>
      </c>
      <c r="M37" s="30">
        <v>474.052</v>
      </c>
      <c r="N37" s="30">
        <v>2675.95</v>
      </c>
    </row>
    <row r="38">
      <c r="A38" s="1" t="s">
        <v>36</v>
      </c>
      <c r="B38" s="1">
        <v>52312.82327586197</v>
      </c>
    </row>
    <row r="39">
      <c r="A39" s="1" t="s">
        <v>37</v>
      </c>
      <c r="B39" s="1">
        <v>92997.93103448264</v>
      </c>
    </row>
    <row r="41">
      <c r="A41" s="1" t="s">
        <v>32</v>
      </c>
      <c r="B41" s="1">
        <v>1304544.2456896554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1"/>
      <c r="B2" s="52" t="s">
        <v>0</v>
      </c>
      <c r="C2" s="51"/>
      <c r="D2" s="51"/>
      <c r="E2" s="51"/>
      <c r="F2" s="51"/>
      <c r="G2" s="51"/>
      <c r="H2" s="51"/>
      <c r="I2" s="52" t="s">
        <v>1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 t="s">
        <v>2</v>
      </c>
      <c r="X2" s="51"/>
      <c r="Y2" s="51"/>
      <c r="Z2" s="51"/>
    </row>
    <row r="3">
      <c r="A3" s="51"/>
      <c r="B3" s="52" t="s">
        <v>3</v>
      </c>
      <c r="C3" s="52" t="s">
        <v>4</v>
      </c>
      <c r="D3" s="52" t="s">
        <v>5</v>
      </c>
      <c r="E3" s="51"/>
      <c r="F3" s="51"/>
      <c r="G3" s="51"/>
      <c r="H3" s="51"/>
      <c r="I3" s="53" t="s">
        <v>3</v>
      </c>
      <c r="J3" s="51"/>
      <c r="K3" s="52" t="s">
        <v>6</v>
      </c>
      <c r="L3" s="52" t="s">
        <v>7</v>
      </c>
      <c r="M3" s="52" t="s">
        <v>26</v>
      </c>
      <c r="N3" s="51"/>
      <c r="O3" s="52" t="s">
        <v>9</v>
      </c>
      <c r="P3" s="51"/>
      <c r="Q3" s="51"/>
      <c r="R3" s="51"/>
      <c r="S3" s="52" t="s">
        <v>6</v>
      </c>
      <c r="T3" s="52" t="s">
        <v>7</v>
      </c>
      <c r="U3" s="52" t="s">
        <v>8</v>
      </c>
      <c r="V3" s="51"/>
      <c r="W3" s="51"/>
      <c r="X3" s="52" t="s">
        <v>6</v>
      </c>
      <c r="Y3" s="52" t="s">
        <v>7</v>
      </c>
      <c r="Z3" s="52" t="s">
        <v>8</v>
      </c>
    </row>
    <row r="4">
      <c r="A4" s="52" t="s">
        <v>6</v>
      </c>
      <c r="B4" s="54">
        <v>816.6666667</v>
      </c>
      <c r="C4" s="55">
        <v>900.0</v>
      </c>
      <c r="D4" s="55">
        <v>1893.75</v>
      </c>
      <c r="E4" s="52" t="s">
        <v>11</v>
      </c>
      <c r="F4" s="52" t="s">
        <v>12</v>
      </c>
      <c r="G4" s="51"/>
      <c r="H4" s="51"/>
      <c r="I4" s="51"/>
      <c r="J4" s="52" t="s">
        <v>13</v>
      </c>
      <c r="K4" s="56">
        <v>700.0</v>
      </c>
      <c r="L4" s="57">
        <v>0.0</v>
      </c>
      <c r="M4" s="58">
        <v>0.0</v>
      </c>
      <c r="N4" s="59">
        <v>700.0</v>
      </c>
      <c r="O4" s="60">
        <v>700.0</v>
      </c>
      <c r="P4" s="51"/>
      <c r="Q4" s="51"/>
      <c r="R4" s="52" t="s">
        <v>13</v>
      </c>
      <c r="S4" s="61">
        <v>10.0</v>
      </c>
      <c r="T4" s="62">
        <v>51.0</v>
      </c>
      <c r="U4" s="63">
        <v>1000000.0</v>
      </c>
      <c r="V4" s="51"/>
      <c r="W4" s="52" t="s">
        <v>13</v>
      </c>
      <c r="X4" s="61">
        <v>7000.0</v>
      </c>
      <c r="Y4" s="62">
        <v>0.0</v>
      </c>
      <c r="Z4" s="62">
        <v>0.0</v>
      </c>
    </row>
    <row r="5">
      <c r="A5" s="64" t="s">
        <v>14</v>
      </c>
      <c r="B5" s="65">
        <v>2.9</v>
      </c>
      <c r="C5" s="60">
        <v>2.7</v>
      </c>
      <c r="D5" s="66">
        <v>2.5</v>
      </c>
      <c r="E5" s="67">
        <v>9532.708</v>
      </c>
      <c r="F5" s="68">
        <v>14500.0</v>
      </c>
      <c r="G5" s="51"/>
      <c r="H5" s="51"/>
      <c r="I5" s="51"/>
      <c r="J5" s="52" t="s">
        <v>15</v>
      </c>
      <c r="K5" s="69">
        <v>116.6667</v>
      </c>
      <c r="L5" s="70">
        <v>433.3333</v>
      </c>
      <c r="M5" s="71">
        <v>0.0</v>
      </c>
      <c r="N5" s="59">
        <v>550.0</v>
      </c>
      <c r="O5" s="60">
        <v>550.0</v>
      </c>
      <c r="P5" s="51"/>
      <c r="Q5" s="51"/>
      <c r="R5" s="52" t="s">
        <v>15</v>
      </c>
      <c r="S5" s="72">
        <v>43.0</v>
      </c>
      <c r="T5" s="73">
        <v>28.0</v>
      </c>
      <c r="U5" s="74">
        <v>1000000.0</v>
      </c>
      <c r="V5" s="51"/>
      <c r="W5" s="52" t="s">
        <v>15</v>
      </c>
      <c r="X5" s="72">
        <v>5016.667</v>
      </c>
      <c r="Y5" s="73">
        <v>12133.33</v>
      </c>
      <c r="Z5" s="73">
        <v>0.0</v>
      </c>
    </row>
    <row r="6">
      <c r="A6" s="75" t="s">
        <v>16</v>
      </c>
      <c r="B6" s="65">
        <v>4.5</v>
      </c>
      <c r="C6" s="60">
        <v>4.0</v>
      </c>
      <c r="D6" s="66">
        <v>5.0</v>
      </c>
      <c r="E6" s="76">
        <v>16743.75</v>
      </c>
      <c r="F6" s="66">
        <v>19000.0</v>
      </c>
      <c r="G6" s="51"/>
      <c r="H6" s="51"/>
      <c r="I6" s="51"/>
      <c r="J6" s="52" t="s">
        <v>17</v>
      </c>
      <c r="K6" s="77">
        <v>0.0</v>
      </c>
      <c r="L6" s="78">
        <v>900.0</v>
      </c>
      <c r="M6" s="79">
        <v>0.0</v>
      </c>
      <c r="N6" s="59">
        <v>900.0</v>
      </c>
      <c r="O6" s="60">
        <v>900.0</v>
      </c>
      <c r="P6" s="51"/>
      <c r="Q6" s="51"/>
      <c r="R6" s="52" t="s">
        <v>17</v>
      </c>
      <c r="S6" s="72">
        <v>56.0</v>
      </c>
      <c r="T6" s="73">
        <v>36.0</v>
      </c>
      <c r="U6" s="74">
        <v>1000000.0</v>
      </c>
      <c r="V6" s="51"/>
      <c r="W6" s="52" t="s">
        <v>17</v>
      </c>
      <c r="X6" s="72">
        <v>0.0</v>
      </c>
      <c r="Y6" s="73">
        <v>32400.0</v>
      </c>
      <c r="Z6" s="73">
        <v>0.0</v>
      </c>
    </row>
    <row r="7">
      <c r="A7" s="80" t="s">
        <v>18</v>
      </c>
      <c r="B7" s="81">
        <v>5.4</v>
      </c>
      <c r="C7" s="82">
        <v>5.0</v>
      </c>
      <c r="D7" s="73">
        <v>4.8</v>
      </c>
      <c r="E7" s="76">
        <v>18000.0</v>
      </c>
      <c r="F7" s="73">
        <v>18000.0</v>
      </c>
      <c r="G7" s="51"/>
      <c r="H7" s="51"/>
      <c r="I7" s="51"/>
      <c r="J7" s="51"/>
      <c r="K7" s="59">
        <v>816.6667</v>
      </c>
      <c r="L7" s="59">
        <v>1333.333</v>
      </c>
      <c r="M7" s="59">
        <v>0.0</v>
      </c>
      <c r="N7" s="51"/>
      <c r="O7" s="51"/>
      <c r="P7" s="51"/>
      <c r="Q7" s="51"/>
      <c r="R7" s="51"/>
      <c r="S7" s="51"/>
      <c r="T7" s="51"/>
      <c r="U7" s="52" t="s">
        <v>66</v>
      </c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2" t="s">
        <v>0</v>
      </c>
      <c r="K8" s="60">
        <v>816.6667</v>
      </c>
      <c r="L8" s="60">
        <v>1333.333</v>
      </c>
      <c r="M8" s="60">
        <v>0.0</v>
      </c>
      <c r="N8" s="52" t="s">
        <v>67</v>
      </c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2" t="s">
        <v>3</v>
      </c>
      <c r="C10" s="52" t="s">
        <v>4</v>
      </c>
      <c r="D10" s="52" t="s">
        <v>5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2" t="s">
        <v>21</v>
      </c>
      <c r="B11" s="54">
        <v>1333.333333</v>
      </c>
      <c r="C11" s="55">
        <v>0.0</v>
      </c>
      <c r="D11" s="62">
        <v>0.0</v>
      </c>
      <c r="E11" s="52" t="s">
        <v>11</v>
      </c>
      <c r="F11" s="52" t="s">
        <v>12</v>
      </c>
      <c r="G11" s="51"/>
      <c r="H11" s="51"/>
      <c r="I11" s="53" t="s">
        <v>4</v>
      </c>
      <c r="J11" s="51"/>
      <c r="K11" s="52" t="s">
        <v>6</v>
      </c>
      <c r="L11" s="52" t="s">
        <v>7</v>
      </c>
      <c r="M11" s="52" t="s">
        <v>26</v>
      </c>
      <c r="N11" s="51"/>
      <c r="O11" s="52" t="s">
        <v>9</v>
      </c>
      <c r="P11" s="51"/>
      <c r="Q11" s="51"/>
      <c r="R11" s="51"/>
      <c r="S11" s="52" t="s">
        <v>6</v>
      </c>
      <c r="T11" s="52" t="s">
        <v>7</v>
      </c>
      <c r="U11" s="52" t="s">
        <v>8</v>
      </c>
      <c r="V11" s="51"/>
      <c r="W11" s="51"/>
      <c r="X11" s="52" t="s">
        <v>6</v>
      </c>
      <c r="Y11" s="52" t="s">
        <v>7</v>
      </c>
      <c r="Z11" s="52" t="s">
        <v>8</v>
      </c>
    </row>
    <row r="12">
      <c r="A12" s="64" t="s">
        <v>23</v>
      </c>
      <c r="B12" s="65">
        <v>2.9</v>
      </c>
      <c r="C12" s="60">
        <v>2.7</v>
      </c>
      <c r="D12" s="66">
        <v>2.5</v>
      </c>
      <c r="E12" s="67">
        <v>3866.667</v>
      </c>
      <c r="F12" s="68">
        <v>4500.0</v>
      </c>
      <c r="G12" s="51"/>
      <c r="H12" s="51"/>
      <c r="I12" s="51"/>
      <c r="J12" s="52" t="s">
        <v>13</v>
      </c>
      <c r="K12" s="56">
        <v>900.0</v>
      </c>
      <c r="L12" s="57">
        <v>0.0</v>
      </c>
      <c r="M12" s="58">
        <v>0.0</v>
      </c>
      <c r="N12" s="59">
        <v>900.0</v>
      </c>
      <c r="O12" s="60">
        <v>900.0</v>
      </c>
      <c r="P12" s="51"/>
      <c r="Q12" s="51"/>
      <c r="R12" s="52" t="s">
        <v>13</v>
      </c>
      <c r="S12" s="61">
        <v>9.0</v>
      </c>
      <c r="T12" s="62">
        <v>49.0</v>
      </c>
      <c r="U12" s="62">
        <v>33.0</v>
      </c>
      <c r="V12" s="51"/>
      <c r="W12" s="52" t="s">
        <v>13</v>
      </c>
      <c r="X12" s="61">
        <v>8100.0</v>
      </c>
      <c r="Y12" s="62">
        <v>0.0</v>
      </c>
      <c r="Z12" s="62">
        <v>0.0</v>
      </c>
    </row>
    <row r="13">
      <c r="A13" s="75" t="s">
        <v>24</v>
      </c>
      <c r="B13" s="65">
        <v>4.5</v>
      </c>
      <c r="C13" s="60">
        <v>4.0</v>
      </c>
      <c r="D13" s="66">
        <v>5.0</v>
      </c>
      <c r="E13" s="76">
        <v>6000.0</v>
      </c>
      <c r="F13" s="66">
        <v>6000.0</v>
      </c>
      <c r="G13" s="51"/>
      <c r="H13" s="51"/>
      <c r="I13" s="51"/>
      <c r="J13" s="52" t="s">
        <v>15</v>
      </c>
      <c r="K13" s="69">
        <v>0.0</v>
      </c>
      <c r="L13" s="70">
        <v>0.0</v>
      </c>
      <c r="M13" s="71">
        <v>1000.0</v>
      </c>
      <c r="N13" s="59">
        <v>1000.0</v>
      </c>
      <c r="O13" s="60">
        <v>1000.0</v>
      </c>
      <c r="P13" s="51"/>
      <c r="Q13" s="51"/>
      <c r="R13" s="52" t="s">
        <v>15</v>
      </c>
      <c r="S13" s="72">
        <v>42.0</v>
      </c>
      <c r="T13" s="73">
        <v>27.0</v>
      </c>
      <c r="U13" s="73">
        <v>22.0</v>
      </c>
      <c r="V13" s="51"/>
      <c r="W13" s="52" t="s">
        <v>15</v>
      </c>
      <c r="X13" s="72">
        <v>0.0</v>
      </c>
      <c r="Y13" s="73">
        <v>0.0</v>
      </c>
      <c r="Z13" s="73">
        <v>22000.0</v>
      </c>
    </row>
    <row r="14">
      <c r="A14" s="80" t="s">
        <v>25</v>
      </c>
      <c r="B14" s="81">
        <v>5.4</v>
      </c>
      <c r="C14" s="82">
        <v>5.0</v>
      </c>
      <c r="D14" s="73">
        <v>4.8</v>
      </c>
      <c r="E14" s="76">
        <v>7200.0</v>
      </c>
      <c r="F14" s="73">
        <v>9500.0</v>
      </c>
      <c r="G14" s="51"/>
      <c r="H14" s="51"/>
      <c r="I14" s="51"/>
      <c r="J14" s="52" t="s">
        <v>17</v>
      </c>
      <c r="K14" s="77">
        <v>0.0</v>
      </c>
      <c r="L14" s="78">
        <v>0.0</v>
      </c>
      <c r="M14" s="79">
        <v>1200.0</v>
      </c>
      <c r="N14" s="59">
        <v>1200.0</v>
      </c>
      <c r="O14" s="60">
        <v>1200.0</v>
      </c>
      <c r="P14" s="51"/>
      <c r="Q14" s="51"/>
      <c r="R14" s="52" t="s">
        <v>17</v>
      </c>
      <c r="S14" s="72">
        <v>54.0</v>
      </c>
      <c r="T14" s="73">
        <v>34.0</v>
      </c>
      <c r="U14" s="73">
        <v>13.0</v>
      </c>
      <c r="V14" s="51"/>
      <c r="W14" s="52" t="s">
        <v>17</v>
      </c>
      <c r="X14" s="72">
        <v>0.0</v>
      </c>
      <c r="Y14" s="73">
        <v>0.0</v>
      </c>
      <c r="Z14" s="73">
        <v>15600.0</v>
      </c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9">
        <v>900.0</v>
      </c>
      <c r="L15" s="59">
        <v>0.0</v>
      </c>
      <c r="M15" s="59">
        <v>2200.0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2" t="s">
        <v>0</v>
      </c>
      <c r="K16" s="60">
        <v>900.0</v>
      </c>
      <c r="L16" s="60">
        <v>0.0</v>
      </c>
      <c r="M16" s="60">
        <v>2200.0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2" t="s">
        <v>3</v>
      </c>
      <c r="C17" s="52" t="s">
        <v>4</v>
      </c>
      <c r="D17" s="52" t="s">
        <v>5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2" t="s">
        <v>8</v>
      </c>
      <c r="B18" s="61">
        <v>0.0</v>
      </c>
      <c r="C18" s="55">
        <v>2200.0</v>
      </c>
      <c r="D18" s="55">
        <v>640.0</v>
      </c>
      <c r="E18" s="52" t="s">
        <v>11</v>
      </c>
      <c r="F18" s="52" t="s">
        <v>12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64" t="s">
        <v>68</v>
      </c>
      <c r="B19" s="65">
        <v>2.9</v>
      </c>
      <c r="C19" s="60">
        <v>2.7</v>
      </c>
      <c r="D19" s="66">
        <v>2.5</v>
      </c>
      <c r="E19" s="67">
        <v>7540.0</v>
      </c>
      <c r="F19" s="68">
        <v>8500.0</v>
      </c>
      <c r="G19" s="51"/>
      <c r="H19" s="51"/>
      <c r="I19" s="53" t="s">
        <v>5</v>
      </c>
      <c r="J19" s="51"/>
      <c r="K19" s="52" t="s">
        <v>6</v>
      </c>
      <c r="L19" s="52" t="s">
        <v>21</v>
      </c>
      <c r="M19" s="52" t="s">
        <v>26</v>
      </c>
      <c r="N19" s="51"/>
      <c r="O19" s="52" t="s">
        <v>9</v>
      </c>
      <c r="P19" s="51"/>
      <c r="Q19" s="51"/>
      <c r="R19" s="51"/>
      <c r="S19" s="52" t="s">
        <v>6</v>
      </c>
      <c r="T19" s="52" t="s">
        <v>7</v>
      </c>
      <c r="U19" s="52" t="s">
        <v>8</v>
      </c>
      <c r="V19" s="51"/>
      <c r="W19" s="51"/>
      <c r="X19" s="52" t="s">
        <v>6</v>
      </c>
      <c r="Y19" s="52" t="s">
        <v>7</v>
      </c>
      <c r="Z19" s="52" t="s">
        <v>8</v>
      </c>
    </row>
    <row r="20">
      <c r="A20" s="75" t="s">
        <v>69</v>
      </c>
      <c r="B20" s="65">
        <v>4.5</v>
      </c>
      <c r="C20" s="60">
        <v>4.0</v>
      </c>
      <c r="D20" s="66">
        <v>5.0</v>
      </c>
      <c r="E20" s="76">
        <v>12000.0</v>
      </c>
      <c r="F20" s="66">
        <v>12000.0</v>
      </c>
      <c r="G20" s="51"/>
      <c r="H20" s="51"/>
      <c r="I20" s="51"/>
      <c r="J20" s="52" t="s">
        <v>13</v>
      </c>
      <c r="K20" s="56">
        <v>900.0</v>
      </c>
      <c r="L20" s="57">
        <v>0.0</v>
      </c>
      <c r="M20" s="58">
        <v>0.0</v>
      </c>
      <c r="N20" s="59">
        <v>900.0</v>
      </c>
      <c r="O20" s="60">
        <v>900.0</v>
      </c>
      <c r="P20" s="51"/>
      <c r="Q20" s="51"/>
      <c r="R20" s="52" t="s">
        <v>13</v>
      </c>
      <c r="S20" s="61">
        <v>8.0</v>
      </c>
      <c r="T20" s="63">
        <v>1000000.0</v>
      </c>
      <c r="U20" s="62">
        <v>31.0</v>
      </c>
      <c r="V20" s="51"/>
      <c r="W20" s="52" t="s">
        <v>13</v>
      </c>
      <c r="X20" s="61">
        <v>7200.0</v>
      </c>
      <c r="Y20" s="62">
        <v>0.0</v>
      </c>
      <c r="Z20" s="62">
        <v>0.0</v>
      </c>
    </row>
    <row r="21">
      <c r="A21" s="80" t="s">
        <v>70</v>
      </c>
      <c r="B21" s="81">
        <v>5.4</v>
      </c>
      <c r="C21" s="82">
        <v>5.0</v>
      </c>
      <c r="D21" s="73">
        <v>4.8</v>
      </c>
      <c r="E21" s="76">
        <v>14072.0</v>
      </c>
      <c r="F21" s="73">
        <v>16000.0</v>
      </c>
      <c r="G21" s="51"/>
      <c r="H21" s="51"/>
      <c r="I21" s="51"/>
      <c r="J21" s="52" t="s">
        <v>15</v>
      </c>
      <c r="K21" s="69">
        <v>993.75</v>
      </c>
      <c r="L21" s="70">
        <v>0.0</v>
      </c>
      <c r="M21" s="71">
        <v>0.0</v>
      </c>
      <c r="N21" s="59">
        <v>993.75</v>
      </c>
      <c r="O21" s="60">
        <v>1500.0</v>
      </c>
      <c r="P21" s="51"/>
      <c r="Q21" s="51"/>
      <c r="R21" s="52" t="s">
        <v>15</v>
      </c>
      <c r="S21" s="72">
        <v>40.0</v>
      </c>
      <c r="T21" s="74">
        <v>1000000.0</v>
      </c>
      <c r="U21" s="73">
        <v>21.0</v>
      </c>
      <c r="V21" s="51"/>
      <c r="W21" s="52" t="s">
        <v>15</v>
      </c>
      <c r="X21" s="72">
        <v>39750.0</v>
      </c>
      <c r="Y21" s="73">
        <v>0.0</v>
      </c>
      <c r="Z21" s="73">
        <v>0.0</v>
      </c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2" t="s">
        <v>17</v>
      </c>
      <c r="K22" s="77">
        <v>0.0</v>
      </c>
      <c r="L22" s="78">
        <v>0.0</v>
      </c>
      <c r="M22" s="79">
        <v>640.0</v>
      </c>
      <c r="N22" s="59">
        <v>640.0</v>
      </c>
      <c r="O22" s="60">
        <v>1100.0</v>
      </c>
      <c r="P22" s="51"/>
      <c r="Q22" s="51"/>
      <c r="R22" s="52" t="s">
        <v>17</v>
      </c>
      <c r="S22" s="72">
        <v>52.0</v>
      </c>
      <c r="T22" s="74">
        <v>1000000.0</v>
      </c>
      <c r="U22" s="73">
        <v>12.0</v>
      </c>
      <c r="V22" s="51"/>
      <c r="W22" s="52" t="s">
        <v>17</v>
      </c>
      <c r="X22" s="72">
        <v>0.0</v>
      </c>
      <c r="Y22" s="73">
        <v>0.0</v>
      </c>
      <c r="Z22" s="73">
        <v>7680.0</v>
      </c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9">
        <v>1893.75</v>
      </c>
      <c r="L23" s="59">
        <v>0.0</v>
      </c>
      <c r="M23" s="59">
        <v>640.0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2" t="s">
        <v>30</v>
      </c>
      <c r="B24" s="60">
        <v>2150.0</v>
      </c>
      <c r="C24" s="60">
        <v>3100.0</v>
      </c>
      <c r="D24" s="60">
        <v>2533.75</v>
      </c>
      <c r="E24" s="51"/>
      <c r="F24" s="51"/>
      <c r="G24" s="51"/>
      <c r="H24" s="51"/>
      <c r="I24" s="51"/>
      <c r="J24" s="52" t="s">
        <v>0</v>
      </c>
      <c r="K24" s="60">
        <v>1893.75</v>
      </c>
      <c r="L24" s="60">
        <v>0.0</v>
      </c>
      <c r="M24" s="60">
        <v>640.0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2" t="s">
        <v>31</v>
      </c>
      <c r="B25" s="60">
        <v>225.0</v>
      </c>
      <c r="C25" s="60">
        <v>195.0</v>
      </c>
      <c r="D25" s="60">
        <v>165.0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2" t="s">
        <v>32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83" t="s">
        <v>33</v>
      </c>
      <c r="B28" s="62">
        <v>1506318.75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84" t="s">
        <v>34</v>
      </c>
      <c r="B29" s="73">
        <v>56550.0</v>
      </c>
      <c r="C29" s="52" t="s">
        <v>35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84" t="s">
        <v>36</v>
      </c>
      <c r="B30" s="73">
        <v>45700.0</v>
      </c>
      <c r="C30" s="51"/>
      <c r="D30" s="51"/>
      <c r="E30" s="51"/>
      <c r="F30" s="51"/>
      <c r="G30" s="51"/>
      <c r="H30" s="51"/>
      <c r="I30" s="51"/>
      <c r="J30" s="51"/>
      <c r="K30" s="60"/>
      <c r="L30" s="60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84" t="s">
        <v>37</v>
      </c>
      <c r="B31" s="73">
        <v>54630.0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85" t="s">
        <v>32</v>
      </c>
      <c r="B33" s="86">
        <v>1349438.75</v>
      </c>
      <c r="C33" s="52" t="s">
        <v>71</v>
      </c>
      <c r="F33" s="51"/>
      <c r="G33" s="51"/>
      <c r="H33" s="51"/>
      <c r="I33" s="87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</sheetData>
  <mergeCells count="4">
    <mergeCell ref="U7:Y7"/>
    <mergeCell ref="N8:R8"/>
    <mergeCell ref="C29:F29"/>
    <mergeCell ref="C33:E3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2022-07-24T23:56:34Z</dcterms:created>
  <dc:creator>admin</dc:creator>
</cp:coreProperties>
</file>