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ha\Documents\homework\eepm\"/>
    </mc:Choice>
  </mc:AlternateContent>
  <xr:revisionPtr revIDLastSave="0" documentId="13_ncr:1_{9EFDD5A3-2355-4E20-BA88-E1E866CB8A50}" xr6:coauthVersionLast="47" xr6:coauthVersionMax="47" xr10:uidLastSave="{00000000-0000-0000-0000-000000000000}"/>
  <bookViews>
    <workbookView xWindow="-110" yWindow="-110" windowWidth="19420" windowHeight="10300" xr2:uid="{AB6D041C-6865-4E5F-935F-6DECCDD91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A31" i="1"/>
  <c r="R4" i="1"/>
  <c r="A19" i="1"/>
  <c r="R5" i="1"/>
  <c r="R6" i="1"/>
  <c r="R7" i="1"/>
  <c r="R8" i="1"/>
  <c r="R9" i="1"/>
  <c r="R10" i="1"/>
  <c r="R11" i="1"/>
  <c r="R12" i="1"/>
  <c r="R13" i="1"/>
  <c r="R14" i="1"/>
  <c r="R15" i="1"/>
  <c r="Q4" i="1"/>
  <c r="B27" i="1"/>
  <c r="B26" i="1"/>
  <c r="B23" i="1"/>
  <c r="B22" i="1"/>
  <c r="C19" i="1"/>
  <c r="P4" i="1"/>
  <c r="Q5" i="1"/>
  <c r="Q6" i="1"/>
  <c r="Q7" i="1"/>
  <c r="Q8" i="1"/>
  <c r="Q9" i="1"/>
  <c r="Q10" i="1"/>
  <c r="Q11" i="1"/>
  <c r="Q12" i="1"/>
  <c r="Q13" i="1"/>
  <c r="Q14" i="1"/>
  <c r="Q15" i="1"/>
  <c r="P5" i="1"/>
  <c r="P6" i="1"/>
  <c r="P7" i="1"/>
  <c r="P8" i="1"/>
  <c r="P9" i="1"/>
  <c r="P10" i="1"/>
  <c r="P11" i="1"/>
  <c r="P12" i="1"/>
  <c r="P13" i="1"/>
  <c r="P14" i="1"/>
  <c r="P15" i="1"/>
</calcChain>
</file>

<file path=xl/sharedStrings.xml><?xml version="1.0" encoding="utf-8"?>
<sst xmlns="http://schemas.openxmlformats.org/spreadsheetml/2006/main" count="20" uniqueCount="13">
  <si>
    <t>Price</t>
  </si>
  <si>
    <t>Demand</t>
  </si>
  <si>
    <t>Supply</t>
  </si>
  <si>
    <t>Варіант VII (дотація)</t>
  </si>
  <si>
    <t>Рівн. Ціна</t>
  </si>
  <si>
    <t>Рівн. Обсяг</t>
  </si>
  <si>
    <t>Ed</t>
  </si>
  <si>
    <t>Es</t>
  </si>
  <si>
    <t>Рівновага нестабільна (|Ed|&lt;|Es|)</t>
  </si>
  <si>
    <t>Ed(arc)</t>
  </si>
  <si>
    <t>Es(arc)</t>
  </si>
  <si>
    <t>S+dot</t>
  </si>
  <si>
    <t>Дотація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</si>
</sst>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2" borderId="3" xfId="0" applyFill="1" applyBorder="1"/>
    <xf numFmtId="0" fontId="0" fillId="3" borderId="5" xfId="0" applyFill="1" applyBorder="1"/>
    <xf numFmtId="0" fontId="0" fillId="5" borderId="3" xfId="0" applyFill="1" applyBorder="1"/>
    <xf numFmtId="0" fontId="0" fillId="0" borderId="4" xfId="0" applyBorder="1"/>
    <xf numFmtId="0" fontId="0" fillId="4" borderId="8" xfId="0" applyFill="1" applyBorder="1"/>
    <xf numFmtId="0" fontId="0" fillId="0" borderId="5" xfId="0" applyBorder="1"/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2" xfId="0" applyFill="1" applyBorder="1"/>
    <xf numFmtId="0" fontId="0" fillId="8" borderId="2" xfId="0" applyFill="1" applyBorder="1"/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Попит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216010498687665"/>
                  <c:y val="-0.14273950131233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0.00</c:formatCode>
                <c:ptCount val="12"/>
                <c:pt idx="0" formatCode="General">
                  <c:v>1.25</c:v>
                </c:pt>
                <c:pt idx="1">
                  <c:v>1.57</c:v>
                </c:pt>
                <c:pt idx="2">
                  <c:v>1.81</c:v>
                </c:pt>
                <c:pt idx="3">
                  <c:v>2.09</c:v>
                </c:pt>
                <c:pt idx="4">
                  <c:v>2.4500000000000002</c:v>
                </c:pt>
                <c:pt idx="5">
                  <c:v>2.8</c:v>
                </c:pt>
                <c:pt idx="6">
                  <c:v>3.19</c:v>
                </c:pt>
                <c:pt idx="7">
                  <c:v>3.58</c:v>
                </c:pt>
                <c:pt idx="8">
                  <c:v>3.85</c:v>
                </c:pt>
                <c:pt idx="9">
                  <c:v>4.25</c:v>
                </c:pt>
                <c:pt idx="10">
                  <c:v>4.62</c:v>
                </c:pt>
                <c:pt idx="11">
                  <c:v>5</c:v>
                </c:pt>
              </c:numCache>
            </c:numRef>
          </c:xVal>
          <c:yVal>
            <c:numRef>
              <c:f>Sheet1!$C$4:$C$15</c:f>
              <c:numCache>
                <c:formatCode>0.00</c:formatCode>
                <c:ptCount val="12"/>
                <c:pt idx="0">
                  <c:v>115</c:v>
                </c:pt>
                <c:pt idx="1">
                  <c:v>109</c:v>
                </c:pt>
                <c:pt idx="2">
                  <c:v>90</c:v>
                </c:pt>
                <c:pt idx="3">
                  <c:v>85</c:v>
                </c:pt>
                <c:pt idx="4">
                  <c:v>75</c:v>
                </c:pt>
                <c:pt idx="5">
                  <c:v>58</c:v>
                </c:pt>
                <c:pt idx="6">
                  <c:v>53</c:v>
                </c:pt>
                <c:pt idx="7">
                  <c:v>40</c:v>
                </c:pt>
                <c:pt idx="8">
                  <c:v>33</c:v>
                </c:pt>
                <c:pt idx="9">
                  <c:v>30</c:v>
                </c:pt>
                <c:pt idx="10">
                  <c:v>20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A-4445-B620-85521385E39F}"/>
            </c:ext>
          </c:extLst>
        </c:ser>
        <c:ser>
          <c:idx val="1"/>
          <c:order val="1"/>
          <c:tx>
            <c:v>Пропозиція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4131671041119858E-2"/>
                  <c:y val="-1.7940361621463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0.00</c:formatCode>
                <c:ptCount val="12"/>
                <c:pt idx="0" formatCode="General">
                  <c:v>1.25</c:v>
                </c:pt>
                <c:pt idx="1">
                  <c:v>1.57</c:v>
                </c:pt>
                <c:pt idx="2">
                  <c:v>1.81</c:v>
                </c:pt>
                <c:pt idx="3">
                  <c:v>2.09</c:v>
                </c:pt>
                <c:pt idx="4">
                  <c:v>2.4500000000000002</c:v>
                </c:pt>
                <c:pt idx="5">
                  <c:v>2.8</c:v>
                </c:pt>
                <c:pt idx="6">
                  <c:v>3.19</c:v>
                </c:pt>
                <c:pt idx="7">
                  <c:v>3.58</c:v>
                </c:pt>
                <c:pt idx="8">
                  <c:v>3.85</c:v>
                </c:pt>
                <c:pt idx="9">
                  <c:v>4.25</c:v>
                </c:pt>
                <c:pt idx="10">
                  <c:v>4.62</c:v>
                </c:pt>
                <c:pt idx="11">
                  <c:v>5</c:v>
                </c:pt>
              </c:numCache>
            </c:numRef>
          </c:xVal>
          <c:yVal>
            <c:numRef>
              <c:f>Sheet1!$D$4:$D$15</c:f>
              <c:numCache>
                <c:formatCode>0.00</c:formatCode>
                <c:ptCount val="12"/>
                <c:pt idx="0">
                  <c:v>17</c:v>
                </c:pt>
                <c:pt idx="1">
                  <c:v>40</c:v>
                </c:pt>
                <c:pt idx="2">
                  <c:v>62</c:v>
                </c:pt>
                <c:pt idx="3">
                  <c:v>80</c:v>
                </c:pt>
                <c:pt idx="4">
                  <c:v>100</c:v>
                </c:pt>
                <c:pt idx="5">
                  <c:v>117</c:v>
                </c:pt>
                <c:pt idx="6">
                  <c:v>131</c:v>
                </c:pt>
                <c:pt idx="7">
                  <c:v>145</c:v>
                </c:pt>
                <c:pt idx="8">
                  <c:v>156</c:v>
                </c:pt>
                <c:pt idx="9">
                  <c:v>165</c:v>
                </c:pt>
                <c:pt idx="10">
                  <c:v>170</c:v>
                </c:pt>
                <c:pt idx="1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A-4445-B620-85521385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8464"/>
        <c:axId val="804146528"/>
      </c:scatterChart>
      <c:valAx>
        <c:axId val="10004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46528"/>
        <c:crosses val="autoZero"/>
        <c:crossBetween val="midCat"/>
      </c:valAx>
      <c:valAx>
        <c:axId val="804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Попит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Sheet1!$P$4:$P$15</c:f>
              <c:numCache>
                <c:formatCode>0.00</c:formatCode>
                <c:ptCount val="12"/>
                <c:pt idx="0">
                  <c:v>121.1677014870412</c:v>
                </c:pt>
                <c:pt idx="1">
                  <c:v>103.83118839146189</c:v>
                </c:pt>
                <c:pt idx="2">
                  <c:v>93.011560148175505</c:v>
                </c:pt>
                <c:pt idx="3">
                  <c:v>82.071301141810693</c:v>
                </c:pt>
                <c:pt idx="4">
                  <c:v>69.983544852222266</c:v>
                </c:pt>
                <c:pt idx="5">
                  <c:v>59.827147129201094</c:v>
                </c:pt>
                <c:pt idx="6">
                  <c:v>49.908809068438927</c:v>
                </c:pt>
                <c:pt idx="7">
                  <c:v>41.135905400616949</c:v>
                </c:pt>
                <c:pt idx="8">
                  <c:v>35.60555634032535</c:v>
                </c:pt>
                <c:pt idx="9">
                  <c:v>28.087342157863077</c:v>
                </c:pt>
                <c:pt idx="10">
                  <c:v>21.738178730577161</c:v>
                </c:pt>
                <c:pt idx="11">
                  <c:v>15.72615238026232</c:v>
                </c:pt>
              </c:numCache>
            </c:numRef>
          </c:xVal>
          <c:yVal>
            <c:numRef>
              <c:f>Sheet1!$O$4:$O$15</c:f>
              <c:numCache>
                <c:formatCode>0.00</c:formatCode>
                <c:ptCount val="12"/>
                <c:pt idx="0" formatCode="General">
                  <c:v>1.25</c:v>
                </c:pt>
                <c:pt idx="1">
                  <c:v>1.57</c:v>
                </c:pt>
                <c:pt idx="2">
                  <c:v>1.81</c:v>
                </c:pt>
                <c:pt idx="3">
                  <c:v>2.09</c:v>
                </c:pt>
                <c:pt idx="4">
                  <c:v>2.4500000000000002</c:v>
                </c:pt>
                <c:pt idx="5">
                  <c:v>2.8</c:v>
                </c:pt>
                <c:pt idx="6">
                  <c:v>3.19</c:v>
                </c:pt>
                <c:pt idx="7">
                  <c:v>3.58</c:v>
                </c:pt>
                <c:pt idx="8">
                  <c:v>3.85</c:v>
                </c:pt>
                <c:pt idx="9">
                  <c:v>4.25</c:v>
                </c:pt>
                <c:pt idx="10">
                  <c:v>4.62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0-4C21-88E0-03E5F1846E9D}"/>
            </c:ext>
          </c:extLst>
        </c:ser>
        <c:ser>
          <c:idx val="1"/>
          <c:order val="1"/>
          <c:tx>
            <c:v>Пропозиція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Sheet1!$Q$4:$Q$15</c:f>
              <c:numCache>
                <c:formatCode>0.00</c:formatCode>
                <c:ptCount val="12"/>
                <c:pt idx="0">
                  <c:v>18.340650441997898</c:v>
                </c:pt>
                <c:pt idx="1">
                  <c:v>45.222958547343957</c:v>
                </c:pt>
                <c:pt idx="2">
                  <c:v>62.000068132055986</c:v>
                </c:pt>
                <c:pt idx="3">
                  <c:v>78.964229941294306</c:v>
                </c:pt>
                <c:pt idx="4">
                  <c:v>97.707721616209611</c:v>
                </c:pt>
                <c:pt idx="5">
                  <c:v>113.45641406234579</c:v>
                </c:pt>
                <c:pt idx="6">
                  <c:v>128.83596692700908</c:v>
                </c:pt>
                <c:pt idx="7">
                  <c:v>142.43938868066309</c:v>
                </c:pt>
                <c:pt idx="8">
                  <c:v>151.01484711046578</c:v>
                </c:pt>
                <c:pt idx="9">
                  <c:v>162.67272484751021</c:v>
                </c:pt>
                <c:pt idx="10">
                  <c:v>172.51785151874478</c:v>
                </c:pt>
                <c:pt idx="11">
                  <c:v>181.84020739247779</c:v>
                </c:pt>
              </c:numCache>
            </c:numRef>
          </c:xVal>
          <c:yVal>
            <c:numRef>
              <c:f>Sheet1!$O$4:$O$15</c:f>
              <c:numCache>
                <c:formatCode>0.00</c:formatCode>
                <c:ptCount val="12"/>
                <c:pt idx="0" formatCode="General">
                  <c:v>1.25</c:v>
                </c:pt>
                <c:pt idx="1">
                  <c:v>1.57</c:v>
                </c:pt>
                <c:pt idx="2">
                  <c:v>1.81</c:v>
                </c:pt>
                <c:pt idx="3">
                  <c:v>2.09</c:v>
                </c:pt>
                <c:pt idx="4">
                  <c:v>2.4500000000000002</c:v>
                </c:pt>
                <c:pt idx="5">
                  <c:v>2.8</c:v>
                </c:pt>
                <c:pt idx="6">
                  <c:v>3.19</c:v>
                </c:pt>
                <c:pt idx="7">
                  <c:v>3.58</c:v>
                </c:pt>
                <c:pt idx="8">
                  <c:v>3.85</c:v>
                </c:pt>
                <c:pt idx="9">
                  <c:v>4.25</c:v>
                </c:pt>
                <c:pt idx="10">
                  <c:v>4.62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0-4C21-88E0-03E5F1846E9D}"/>
            </c:ext>
          </c:extLst>
        </c:ser>
        <c:ser>
          <c:idx val="2"/>
          <c:order val="2"/>
          <c:tx>
            <c:v>Точка рівноваги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Sheet1!$C$19</c:f>
              <c:numCache>
                <c:formatCode>General</c:formatCode>
                <c:ptCount val="1"/>
                <c:pt idx="0">
                  <c:v>80.853139009361399</c:v>
                </c:pt>
              </c:numCache>
            </c:numRef>
          </c:xVal>
          <c:yVal>
            <c:numRef>
              <c:f>Sheet1!$B$19</c:f>
              <c:numCache>
                <c:formatCode>General</c:formatCode>
                <c:ptCount val="1"/>
                <c:pt idx="0">
                  <c:v>2.123742518099839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0-4C21-88E0-03E5F1846E9D}"/>
            </c:ext>
          </c:extLst>
        </c:ser>
        <c:ser>
          <c:idx val="3"/>
          <c:order val="3"/>
          <c:tx>
            <c:v>Пропозиція з дотацією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Sheet1!$R$4:$R$15</c:f>
              <c:numCache>
                <c:formatCode>General</c:formatCode>
                <c:ptCount val="12"/>
                <c:pt idx="0">
                  <c:v>39.843654850276906</c:v>
                </c:pt>
                <c:pt idx="1">
                  <c:v>62.649876938401746</c:v>
                </c:pt>
                <c:pt idx="2">
                  <c:v>77.259043611607709</c:v>
                </c:pt>
                <c:pt idx="3">
                  <c:v>92.289900609851799</c:v>
                </c:pt>
                <c:pt idx="4">
                  <c:v>109.16721410883282</c:v>
                </c:pt>
                <c:pt idx="5">
                  <c:v>123.54289919764264</c:v>
                </c:pt>
                <c:pt idx="6">
                  <c:v>137.73460533518309</c:v>
                </c:pt>
                <c:pt idx="7">
                  <c:v>150.40057488852992</c:v>
                </c:pt>
                <c:pt idx="8">
                  <c:v>158.4349036793883</c:v>
                </c:pt>
                <c:pt idx="9">
                  <c:v>169.41398817579378</c:v>
                </c:pt>
                <c:pt idx="10">
                  <c:v>178.73319894092515</c:v>
                </c:pt>
                <c:pt idx="11">
                  <c:v>187.59451935462062</c:v>
                </c:pt>
              </c:numCache>
            </c:numRef>
          </c:xVal>
          <c:yVal>
            <c:numRef>
              <c:f>Sheet1!$O$4:$O$15</c:f>
              <c:numCache>
                <c:formatCode>0.00</c:formatCode>
                <c:ptCount val="12"/>
                <c:pt idx="0" formatCode="General">
                  <c:v>1.25</c:v>
                </c:pt>
                <c:pt idx="1">
                  <c:v>1.57</c:v>
                </c:pt>
                <c:pt idx="2">
                  <c:v>1.81</c:v>
                </c:pt>
                <c:pt idx="3">
                  <c:v>2.09</c:v>
                </c:pt>
                <c:pt idx="4">
                  <c:v>2.4500000000000002</c:v>
                </c:pt>
                <c:pt idx="5">
                  <c:v>2.8</c:v>
                </c:pt>
                <c:pt idx="6">
                  <c:v>3.19</c:v>
                </c:pt>
                <c:pt idx="7">
                  <c:v>3.58</c:v>
                </c:pt>
                <c:pt idx="8">
                  <c:v>3.85</c:v>
                </c:pt>
                <c:pt idx="9">
                  <c:v>4.25</c:v>
                </c:pt>
                <c:pt idx="10">
                  <c:v>4.62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0-4C21-88E0-03E5F184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68608"/>
        <c:axId val="801450160"/>
      </c:scatterChart>
      <c:valAx>
        <c:axId val="11768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50160"/>
        <c:crosses val="autoZero"/>
        <c:crossBetween val="midCat"/>
      </c:valAx>
      <c:valAx>
        <c:axId val="801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76200</xdr:rowOff>
    </xdr:from>
    <xdr:to>
      <xdr:col>13</xdr:col>
      <xdr:colOff>231775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6E0B5-84F0-8499-461C-E2F04FCF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17</xdr:row>
      <xdr:rowOff>6350</xdr:rowOff>
    </xdr:from>
    <xdr:to>
      <xdr:col>13</xdr:col>
      <xdr:colOff>231775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7586C-A2BF-4084-E047-984F614D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F65B-62EA-4BFD-BA70-DB494332BE59}">
  <dimension ref="A1:S31"/>
  <sheetViews>
    <sheetView tabSelected="1" workbookViewId="0">
      <selection activeCell="E31" sqref="E31"/>
    </sheetView>
  </sheetViews>
  <sheetFormatPr defaultRowHeight="14.5" x14ac:dyDescent="0.35"/>
  <cols>
    <col min="2" max="3" width="10.08984375" customWidth="1"/>
  </cols>
  <sheetData>
    <row r="1" spans="2:19" ht="15" thickBot="1" x14ac:dyDescent="0.4"/>
    <row r="2" spans="2:19" ht="15" thickBot="1" x14ac:dyDescent="0.4">
      <c r="B2" s="3" t="s">
        <v>3</v>
      </c>
      <c r="C2" s="4"/>
      <c r="D2" s="5"/>
      <c r="O2" s="3" t="s">
        <v>3</v>
      </c>
      <c r="P2" s="4"/>
      <c r="Q2" s="20"/>
      <c r="R2" s="38">
        <v>0.25</v>
      </c>
      <c r="S2" s="39" t="s">
        <v>12</v>
      </c>
    </row>
    <row r="3" spans="2:19" ht="15" thickBot="1" x14ac:dyDescent="0.4">
      <c r="B3" s="14" t="s">
        <v>0</v>
      </c>
      <c r="C3" s="15" t="s">
        <v>1</v>
      </c>
      <c r="D3" s="16" t="s">
        <v>2</v>
      </c>
      <c r="O3" s="17" t="s">
        <v>0</v>
      </c>
      <c r="P3" s="18" t="s">
        <v>1</v>
      </c>
      <c r="Q3" s="21" t="s">
        <v>2</v>
      </c>
      <c r="R3" s="27" t="s">
        <v>11</v>
      </c>
    </row>
    <row r="4" spans="2:19" x14ac:dyDescent="0.35">
      <c r="B4" s="11">
        <v>1.25</v>
      </c>
      <c r="C4" s="12">
        <v>115</v>
      </c>
      <c r="D4" s="13">
        <v>17</v>
      </c>
      <c r="O4" s="11">
        <v>1.25</v>
      </c>
      <c r="P4" s="12">
        <f>-76.06*LN(O4)+138.14</f>
        <v>121.1677014870412</v>
      </c>
      <c r="Q4" s="22">
        <f>117.94*LN(O4)-7.9769</f>
        <v>18.340650441997898</v>
      </c>
      <c r="R4" s="26">
        <f>117.94*LN(O4 + R$2)-7.9769</f>
        <v>39.843654850276906</v>
      </c>
    </row>
    <row r="5" spans="2:19" x14ac:dyDescent="0.35">
      <c r="B5" s="7">
        <v>1.57</v>
      </c>
      <c r="C5" s="2">
        <v>109</v>
      </c>
      <c r="D5" s="6">
        <v>40</v>
      </c>
      <c r="O5" s="7">
        <v>1.57</v>
      </c>
      <c r="P5" s="12">
        <f t="shared" ref="P5:P15" si="0">-76.06*LN(O5)+138.14</f>
        <v>103.83118839146189</v>
      </c>
      <c r="Q5" s="22">
        <f t="shared" ref="Q5:Q15" si="1">117.94*LN(O5)-7.9769</f>
        <v>45.222958547343957</v>
      </c>
      <c r="R5" s="24">
        <f t="shared" ref="R5:R15" si="2">117.94*LN(O5 + R$2)-7.9769</f>
        <v>62.649876938401746</v>
      </c>
    </row>
    <row r="6" spans="2:19" x14ac:dyDescent="0.35">
      <c r="B6" s="7">
        <v>1.81</v>
      </c>
      <c r="C6" s="2">
        <v>90</v>
      </c>
      <c r="D6" s="6">
        <v>62</v>
      </c>
      <c r="O6" s="7">
        <v>1.81</v>
      </c>
      <c r="P6" s="12">
        <f t="shared" si="0"/>
        <v>93.011560148175505</v>
      </c>
      <c r="Q6" s="22">
        <f t="shared" si="1"/>
        <v>62.000068132055986</v>
      </c>
      <c r="R6" s="24">
        <f t="shared" si="2"/>
        <v>77.259043611607709</v>
      </c>
    </row>
    <row r="7" spans="2:19" x14ac:dyDescent="0.35">
      <c r="B7" s="7">
        <v>2.09</v>
      </c>
      <c r="C7" s="2">
        <v>85</v>
      </c>
      <c r="D7" s="6">
        <v>80</v>
      </c>
      <c r="O7" s="7">
        <v>2.09</v>
      </c>
      <c r="P7" s="12">
        <f t="shared" si="0"/>
        <v>82.071301141810693</v>
      </c>
      <c r="Q7" s="22">
        <f t="shared" si="1"/>
        <v>78.964229941294306</v>
      </c>
      <c r="R7" s="24">
        <f t="shared" si="2"/>
        <v>92.289900609851799</v>
      </c>
    </row>
    <row r="8" spans="2:19" x14ac:dyDescent="0.35">
      <c r="B8" s="7">
        <v>2.4500000000000002</v>
      </c>
      <c r="C8" s="2">
        <v>75</v>
      </c>
      <c r="D8" s="6">
        <v>100</v>
      </c>
      <c r="O8" s="7">
        <v>2.4500000000000002</v>
      </c>
      <c r="P8" s="12">
        <f t="shared" si="0"/>
        <v>69.983544852222266</v>
      </c>
      <c r="Q8" s="22">
        <f t="shared" si="1"/>
        <v>97.707721616209611</v>
      </c>
      <c r="R8" s="24">
        <f t="shared" si="2"/>
        <v>109.16721410883282</v>
      </c>
    </row>
    <row r="9" spans="2:19" x14ac:dyDescent="0.35">
      <c r="B9" s="7">
        <v>2.8</v>
      </c>
      <c r="C9" s="2">
        <v>58</v>
      </c>
      <c r="D9" s="6">
        <v>117</v>
      </c>
      <c r="O9" s="7">
        <v>2.8</v>
      </c>
      <c r="P9" s="12">
        <f t="shared" si="0"/>
        <v>59.827147129201094</v>
      </c>
      <c r="Q9" s="22">
        <f t="shared" si="1"/>
        <v>113.45641406234579</v>
      </c>
      <c r="R9" s="24">
        <f t="shared" si="2"/>
        <v>123.54289919764264</v>
      </c>
    </row>
    <row r="10" spans="2:19" x14ac:dyDescent="0.35">
      <c r="B10" s="7">
        <v>3.19</v>
      </c>
      <c r="C10" s="2">
        <v>53</v>
      </c>
      <c r="D10" s="6">
        <v>131</v>
      </c>
      <c r="O10" s="7">
        <v>3.19</v>
      </c>
      <c r="P10" s="12">
        <f t="shared" si="0"/>
        <v>49.908809068438927</v>
      </c>
      <c r="Q10" s="22">
        <f t="shared" si="1"/>
        <v>128.83596692700908</v>
      </c>
      <c r="R10" s="24">
        <f t="shared" si="2"/>
        <v>137.73460533518309</v>
      </c>
    </row>
    <row r="11" spans="2:19" x14ac:dyDescent="0.35">
      <c r="B11" s="7">
        <v>3.58</v>
      </c>
      <c r="C11" s="2">
        <v>40</v>
      </c>
      <c r="D11" s="6">
        <v>145</v>
      </c>
      <c r="O11" s="7">
        <v>3.58</v>
      </c>
      <c r="P11" s="12">
        <f t="shared" si="0"/>
        <v>41.135905400616949</v>
      </c>
      <c r="Q11" s="22">
        <f t="shared" si="1"/>
        <v>142.43938868066309</v>
      </c>
      <c r="R11" s="24">
        <f t="shared" si="2"/>
        <v>150.40057488852992</v>
      </c>
    </row>
    <row r="12" spans="2:19" x14ac:dyDescent="0.35">
      <c r="B12" s="7">
        <v>3.85</v>
      </c>
      <c r="C12" s="2">
        <v>33</v>
      </c>
      <c r="D12" s="6">
        <v>156</v>
      </c>
      <c r="O12" s="7">
        <v>3.85</v>
      </c>
      <c r="P12" s="12">
        <f t="shared" si="0"/>
        <v>35.60555634032535</v>
      </c>
      <c r="Q12" s="22">
        <f t="shared" si="1"/>
        <v>151.01484711046578</v>
      </c>
      <c r="R12" s="24">
        <f t="shared" si="2"/>
        <v>158.4349036793883</v>
      </c>
    </row>
    <row r="13" spans="2:19" x14ac:dyDescent="0.35">
      <c r="B13" s="7">
        <v>4.25</v>
      </c>
      <c r="C13" s="2">
        <v>30</v>
      </c>
      <c r="D13" s="6">
        <v>165</v>
      </c>
      <c r="O13" s="7">
        <v>4.25</v>
      </c>
      <c r="P13" s="12">
        <f t="shared" si="0"/>
        <v>28.087342157863077</v>
      </c>
      <c r="Q13" s="22">
        <f t="shared" si="1"/>
        <v>162.67272484751021</v>
      </c>
      <c r="R13" s="24">
        <f t="shared" si="2"/>
        <v>169.41398817579378</v>
      </c>
    </row>
    <row r="14" spans="2:19" x14ac:dyDescent="0.35">
      <c r="B14" s="7">
        <v>4.62</v>
      </c>
      <c r="C14" s="2">
        <v>20</v>
      </c>
      <c r="D14" s="6">
        <v>170</v>
      </c>
      <c r="O14" s="7">
        <v>4.62</v>
      </c>
      <c r="P14" s="12">
        <f t="shared" si="0"/>
        <v>21.738178730577161</v>
      </c>
      <c r="Q14" s="22">
        <f t="shared" si="1"/>
        <v>172.51785151874478</v>
      </c>
      <c r="R14" s="24">
        <f t="shared" si="2"/>
        <v>178.73319894092515</v>
      </c>
    </row>
    <row r="15" spans="2:19" ht="15" thickBot="1" x14ac:dyDescent="0.4">
      <c r="B15" s="8">
        <v>5</v>
      </c>
      <c r="C15" s="9">
        <v>14</v>
      </c>
      <c r="D15" s="10">
        <v>172</v>
      </c>
      <c r="O15" s="8">
        <v>5</v>
      </c>
      <c r="P15" s="19">
        <f t="shared" si="0"/>
        <v>15.72615238026232</v>
      </c>
      <c r="Q15" s="23">
        <f t="shared" si="1"/>
        <v>181.84020739247779</v>
      </c>
      <c r="R15" s="25">
        <f t="shared" si="2"/>
        <v>187.59451935462062</v>
      </c>
    </row>
    <row r="16" spans="2:19" x14ac:dyDescent="0.35">
      <c r="B16" s="1"/>
      <c r="C16" s="1"/>
      <c r="D16" s="1"/>
    </row>
    <row r="17" spans="1:5" ht="15" thickBot="1" x14ac:dyDescent="0.4"/>
    <row r="18" spans="1:5" x14ac:dyDescent="0.35">
      <c r="B18" s="28" t="s">
        <v>4</v>
      </c>
      <c r="C18" s="29" t="s">
        <v>5</v>
      </c>
    </row>
    <row r="19" spans="1:5" ht="15" thickBot="1" x14ac:dyDescent="0.4">
      <c r="A19">
        <f>117.94*LN(B19)-7.9769 - (-76.06*LN(B19)+138.14)</f>
        <v>-5.0199331411704406E-6</v>
      </c>
      <c r="B19" s="14">
        <v>2.123742518099839</v>
      </c>
      <c r="C19" s="16">
        <f>-76.06*LN(B19)+138.14</f>
        <v>80.853139009361399</v>
      </c>
    </row>
    <row r="21" spans="1:5" ht="15" thickBot="1" x14ac:dyDescent="0.4"/>
    <row r="22" spans="1:5" ht="14.5" customHeight="1" x14ac:dyDescent="0.35">
      <c r="A22" s="30" t="s">
        <v>6</v>
      </c>
      <c r="B22" s="31">
        <f>(-76.06/B19)*B19/C19</f>
        <v>-0.94071796014244502</v>
      </c>
      <c r="C22" s="34" t="s">
        <v>8</v>
      </c>
      <c r="D22" s="34"/>
      <c r="E22" s="35"/>
    </row>
    <row r="23" spans="1:5" ht="15" thickBot="1" x14ac:dyDescent="0.4">
      <c r="A23" s="32" t="s">
        <v>7</v>
      </c>
      <c r="B23" s="15">
        <f>(117.94/B19)*B19/C19</f>
        <v>1.4586941390901913</v>
      </c>
      <c r="C23" s="36"/>
      <c r="D23" s="36"/>
      <c r="E23" s="37"/>
    </row>
    <row r="25" spans="1:5" ht="15" thickBot="1" x14ac:dyDescent="0.4"/>
    <row r="26" spans="1:5" x14ac:dyDescent="0.35">
      <c r="A26" s="30" t="s">
        <v>9</v>
      </c>
      <c r="B26" s="33">
        <f>(C15-C4)/(B15-B4)*AVERAGE(B4:B15)/AVERAGE(C4:C15)</f>
        <v>-1.3600960295475535</v>
      </c>
    </row>
    <row r="27" spans="1:5" ht="15" thickBot="1" x14ac:dyDescent="0.4">
      <c r="A27" s="32" t="s">
        <v>10</v>
      </c>
      <c r="B27" s="16">
        <f>(D15-D4)/(B15-B4)*AVERAGE(B4:B15)/AVERAGE(D4:D15)</f>
        <v>1.112186961869619</v>
      </c>
    </row>
    <row r="28" spans="1:5" ht="15" thickBot="1" x14ac:dyDescent="0.4"/>
    <row r="29" spans="1:5" ht="15" thickBot="1" x14ac:dyDescent="0.4">
      <c r="B29" s="40" t="s">
        <v>12</v>
      </c>
      <c r="C29" s="41"/>
    </row>
    <row r="30" spans="1:5" x14ac:dyDescent="0.35">
      <c r="B30" s="28" t="s">
        <v>4</v>
      </c>
      <c r="C30" s="29" t="s">
        <v>5</v>
      </c>
    </row>
    <row r="31" spans="1:5" ht="15" thickBot="1" x14ac:dyDescent="0.4">
      <c r="A31">
        <f>117.94*LN(B31 + R$2)-7.9769 - (-76.06*LN(B31)+138.14)</f>
        <v>1.2342825485234243E-5</v>
      </c>
      <c r="B31" s="14">
        <v>1.9753229042500149</v>
      </c>
      <c r="C31" s="16">
        <f>117.94*LN(B31 + R$2)-7.9769</f>
        <v>86.363545488272948</v>
      </c>
    </row>
  </sheetData>
  <mergeCells count="4">
    <mergeCell ref="B2:D2"/>
    <mergeCell ref="O2:Q2"/>
    <mergeCell ref="C22:E23"/>
    <mergeCell ref="B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 Niemkevych</dc:creator>
  <cp:lastModifiedBy>Dasha Niemkevych</cp:lastModifiedBy>
  <dcterms:created xsi:type="dcterms:W3CDTF">2023-03-18T13:42:45Z</dcterms:created>
  <dcterms:modified xsi:type="dcterms:W3CDTF">2023-03-20T12:46:05Z</dcterms:modified>
</cp:coreProperties>
</file>