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louisye/Desktop/"/>
    </mc:Choice>
  </mc:AlternateContent>
  <bookViews>
    <workbookView xWindow="780" yWindow="440" windowWidth="24820" windowHeight="15560" firstSheet="1" activeTab="1"/>
  </bookViews>
  <sheets>
    <sheet name="Projected P&amp;L" sheetId="14" r:id="rId1"/>
    <sheet name="Projected Cash Flow" sheetId="8" r:id="rId2"/>
    <sheet name="EST Enterprise Value" sheetId="16" r:id="rId3"/>
    <sheet name="Infrastructure cost" sheetId="5" r:id="rId4"/>
    <sheet name="Sales" sheetId="12" r:id="rId5"/>
    <sheet name="Tech Investment" sheetId="9" r:id="rId6"/>
    <sheet name="Staff &amp; Professional Services" sheetId="4" r:id="rId7"/>
    <sheet name="Sales &amp; Marketing" sheetId="3" r:id="rId8"/>
    <sheet name="Hardware Research &amp; Deve" sheetId="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1" i="3" l="1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D46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P47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B51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20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P20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D20" i="3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J41" i="12"/>
  <c r="J40" i="12"/>
  <c r="J39" i="12"/>
  <c r="AQ43" i="3"/>
  <c r="AR43" i="3"/>
  <c r="AS43" i="3"/>
  <c r="AT43" i="3"/>
  <c r="AU43" i="3"/>
  <c r="AV43" i="3"/>
  <c r="AW43" i="3"/>
  <c r="AX43" i="3"/>
  <c r="AY43" i="3"/>
  <c r="AZ43" i="3"/>
  <c r="BA43" i="3"/>
  <c r="BB43" i="3"/>
  <c r="M54" i="3"/>
  <c r="S43" i="3"/>
  <c r="T43" i="3"/>
  <c r="U43" i="3"/>
  <c r="V43" i="3"/>
  <c r="W43" i="3"/>
  <c r="X43" i="3"/>
  <c r="Y43" i="3"/>
  <c r="Z43" i="3"/>
  <c r="AA43" i="3"/>
  <c r="AB43" i="3"/>
  <c r="AC43" i="3"/>
  <c r="AD43" i="3"/>
  <c r="M52" i="3"/>
  <c r="M43" i="3"/>
  <c r="N43" i="3"/>
  <c r="O43" i="3"/>
  <c r="P43" i="3"/>
  <c r="Q43" i="3"/>
  <c r="R43" i="3"/>
  <c r="M51" i="3"/>
  <c r="J6" i="12"/>
  <c r="J7" i="12"/>
  <c r="J8" i="12"/>
  <c r="K6" i="12"/>
  <c r="K7" i="12"/>
  <c r="K8" i="12"/>
  <c r="N6" i="12"/>
  <c r="J22" i="12"/>
  <c r="T15" i="9"/>
  <c r="T26" i="8"/>
  <c r="S15" i="9"/>
  <c r="S26" i="8"/>
  <c r="R15" i="9"/>
  <c r="R26" i="8"/>
  <c r="Q15" i="9"/>
  <c r="Q26" i="8"/>
  <c r="P15" i="9"/>
  <c r="P26" i="8"/>
  <c r="O15" i="9"/>
  <c r="O26" i="8"/>
  <c r="M15" i="9"/>
  <c r="M26" i="8"/>
  <c r="L15" i="9"/>
  <c r="L26" i="8"/>
  <c r="T16" i="8"/>
  <c r="S16" i="8"/>
  <c r="R16" i="8"/>
  <c r="Q16" i="8"/>
  <c r="P16" i="8"/>
  <c r="O16" i="8"/>
  <c r="N16" i="8"/>
  <c r="M16" i="8"/>
  <c r="L16" i="8"/>
  <c r="T15" i="8"/>
  <c r="S15" i="8"/>
  <c r="R15" i="8"/>
  <c r="Q15" i="8"/>
  <c r="P15" i="8"/>
  <c r="O15" i="8"/>
  <c r="N15" i="8"/>
  <c r="M15" i="8"/>
  <c r="L15" i="8"/>
  <c r="N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J23" i="12"/>
  <c r="J24" i="12"/>
  <c r="K30" i="16"/>
  <c r="H32" i="16"/>
  <c r="H33" i="16"/>
  <c r="I32" i="16"/>
  <c r="I33" i="16"/>
  <c r="J32" i="16"/>
  <c r="J33" i="16"/>
  <c r="K32" i="16"/>
  <c r="L32" i="16"/>
  <c r="L33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K33" i="16"/>
  <c r="K37" i="16"/>
  <c r="H39" i="16"/>
  <c r="H40" i="16"/>
  <c r="I39" i="16"/>
  <c r="I40" i="16"/>
  <c r="J39" i="16"/>
  <c r="K39" i="16"/>
  <c r="K40" i="16"/>
  <c r="L39" i="16"/>
  <c r="L40" i="16"/>
  <c r="J40" i="16"/>
  <c r="AJ43" i="3"/>
  <c r="AK43" i="3"/>
  <c r="AL43" i="3"/>
  <c r="AM43" i="3"/>
  <c r="AN43" i="3"/>
  <c r="AO43" i="3"/>
  <c r="AP43" i="3"/>
  <c r="AE43" i="3"/>
  <c r="AF43" i="3"/>
  <c r="AG43" i="3"/>
  <c r="AH43" i="3"/>
  <c r="AI43" i="3"/>
  <c r="BB48" i="3"/>
  <c r="M53" i="3"/>
  <c r="M55" i="3"/>
  <c r="B38" i="8"/>
  <c r="B12" i="8"/>
  <c r="F32" i="12"/>
  <c r="E32" i="12"/>
  <c r="AW28" i="8"/>
  <c r="AU28" i="8"/>
  <c r="AP28" i="8"/>
  <c r="AQ28" i="8"/>
  <c r="AK28" i="8"/>
  <c r="AL28" i="8"/>
  <c r="AO28" i="8"/>
  <c r="AG28" i="8"/>
  <c r="AB28" i="8"/>
  <c r="AE28" i="8"/>
  <c r="W28" i="8"/>
  <c r="X28" i="8"/>
  <c r="Y28" i="8"/>
  <c r="Z28" i="8"/>
  <c r="T28" i="8"/>
  <c r="R28" i="8"/>
  <c r="O28" i="8"/>
  <c r="AH28" i="8"/>
  <c r="AA28" i="8"/>
  <c r="AJ28" i="8"/>
  <c r="AF28" i="8"/>
  <c r="AN28" i="8"/>
  <c r="AS28" i="8"/>
  <c r="AV28" i="8"/>
  <c r="AC28" i="8"/>
  <c r="AD28" i="8"/>
  <c r="AI28" i="8"/>
  <c r="AM28" i="8"/>
  <c r="AR28" i="8"/>
  <c r="AT28" i="8"/>
  <c r="U28" i="8"/>
  <c r="Q28" i="8"/>
  <c r="S28" i="8"/>
  <c r="P28" i="8"/>
  <c r="V28" i="8"/>
  <c r="AM30" i="8"/>
  <c r="AL18" i="8"/>
  <c r="AL29" i="8"/>
  <c r="K15" i="9"/>
  <c r="K26" i="8"/>
  <c r="N26" i="8"/>
  <c r="AG29" i="8"/>
  <c r="U29" i="8"/>
  <c r="AP21" i="5"/>
  <c r="AP25" i="8"/>
  <c r="AQ21" i="5"/>
  <c r="AQ25" i="8"/>
  <c r="AR21" i="5"/>
  <c r="AR25" i="8"/>
  <c r="AS21" i="5"/>
  <c r="AS25" i="8"/>
  <c r="AT21" i="5"/>
  <c r="AT25" i="8"/>
  <c r="AU21" i="5"/>
  <c r="AU25" i="8"/>
  <c r="AV21" i="5"/>
  <c r="AV25" i="8"/>
  <c r="AW21" i="5"/>
  <c r="AW25" i="8"/>
  <c r="AF21" i="5"/>
  <c r="AF25" i="8"/>
  <c r="AG21" i="5"/>
  <c r="AG25" i="8"/>
  <c r="AH21" i="5"/>
  <c r="AH25" i="8"/>
  <c r="AI21" i="5"/>
  <c r="AI25" i="8"/>
  <c r="AJ21" i="5"/>
  <c r="AJ25" i="8"/>
  <c r="AK21" i="5"/>
  <c r="AK25" i="8"/>
  <c r="AL21" i="5"/>
  <c r="AL25" i="8"/>
  <c r="AM21" i="5"/>
  <c r="AM25" i="8"/>
  <c r="AN21" i="5"/>
  <c r="AN25" i="8"/>
  <c r="AO21" i="5"/>
  <c r="AO25" i="8"/>
  <c r="V21" i="5"/>
  <c r="V25" i="8"/>
  <c r="W21" i="5"/>
  <c r="W25" i="8"/>
  <c r="X21" i="5"/>
  <c r="X25" i="8"/>
  <c r="Y21" i="5"/>
  <c r="Y25" i="8"/>
  <c r="Z21" i="5"/>
  <c r="Z25" i="8"/>
  <c r="AA21" i="5"/>
  <c r="AA25" i="8"/>
  <c r="AB21" i="5"/>
  <c r="AB25" i="8"/>
  <c r="AC21" i="5"/>
  <c r="AC25" i="8"/>
  <c r="AD21" i="5"/>
  <c r="AD25" i="8"/>
  <c r="AE21" i="5"/>
  <c r="AE25" i="8"/>
  <c r="O21" i="5"/>
  <c r="O25" i="8"/>
  <c r="P21" i="5"/>
  <c r="P25" i="8"/>
  <c r="Q21" i="5"/>
  <c r="Q25" i="8"/>
  <c r="R21" i="5"/>
  <c r="R25" i="8"/>
  <c r="S21" i="5"/>
  <c r="S25" i="8"/>
  <c r="T21" i="5"/>
  <c r="T25" i="8"/>
  <c r="U21" i="5"/>
  <c r="U25" i="8"/>
  <c r="C21" i="5"/>
  <c r="C25" i="8"/>
  <c r="D21" i="5"/>
  <c r="D25" i="8"/>
  <c r="E21" i="5"/>
  <c r="E25" i="8"/>
  <c r="F21" i="5"/>
  <c r="F25" i="8"/>
  <c r="G21" i="5"/>
  <c r="G25" i="8"/>
  <c r="H21" i="5"/>
  <c r="H25" i="8"/>
  <c r="I21" i="5"/>
  <c r="I25" i="8"/>
  <c r="J21" i="5"/>
  <c r="J25" i="8"/>
  <c r="K21" i="5"/>
  <c r="K25" i="8"/>
  <c r="L21" i="5"/>
  <c r="L25" i="8"/>
  <c r="M21" i="5"/>
  <c r="M25" i="8"/>
  <c r="N21" i="5"/>
  <c r="N25" i="8"/>
  <c r="B21" i="5"/>
  <c r="L41" i="4"/>
  <c r="K41" i="4"/>
  <c r="J41" i="4"/>
  <c r="I41" i="4"/>
  <c r="H41" i="4"/>
  <c r="G41" i="4"/>
  <c r="M41" i="4"/>
  <c r="N41" i="4"/>
  <c r="O41" i="4"/>
  <c r="P41" i="4"/>
  <c r="Q41" i="4"/>
  <c r="R41" i="4"/>
  <c r="S41" i="4"/>
  <c r="T41" i="4"/>
  <c r="F41" i="4"/>
  <c r="E41" i="4"/>
  <c r="D41" i="4"/>
  <c r="C41" i="4"/>
  <c r="B41" i="4"/>
  <c r="G32" i="12"/>
  <c r="Q8" i="8"/>
  <c r="Q12" i="8"/>
  <c r="P8" i="8"/>
  <c r="P12" i="8"/>
  <c r="T38" i="8"/>
  <c r="S38" i="8"/>
  <c r="R38" i="8"/>
  <c r="Q38" i="8"/>
  <c r="P38" i="8"/>
  <c r="O38" i="8"/>
  <c r="L38" i="8"/>
  <c r="K38" i="8"/>
  <c r="J38" i="8"/>
  <c r="I38" i="8"/>
  <c r="H38" i="8"/>
  <c r="G38" i="8"/>
  <c r="F38" i="8"/>
  <c r="E38" i="8"/>
  <c r="D38" i="8"/>
  <c r="C38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3" i="8"/>
  <c r="B39" i="8"/>
  <c r="C4" i="8"/>
  <c r="M28" i="8"/>
  <c r="M38" i="8"/>
  <c r="N28" i="8"/>
  <c r="N38" i="8"/>
  <c r="H32" i="12"/>
  <c r="C13" i="8"/>
  <c r="C39" i="8"/>
  <c r="D4" i="8"/>
  <c r="D13" i="8"/>
  <c r="D39" i="8"/>
  <c r="E4" i="8"/>
  <c r="E13" i="8"/>
  <c r="E39" i="8"/>
  <c r="F4" i="8"/>
  <c r="F13" i="8"/>
  <c r="F39" i="8"/>
  <c r="G4" i="8"/>
  <c r="G13" i="8"/>
  <c r="G39" i="8"/>
  <c r="H4" i="8"/>
  <c r="H13" i="8"/>
  <c r="H39" i="8"/>
  <c r="I4" i="8"/>
  <c r="I13" i="8"/>
  <c r="I39" i="8"/>
  <c r="J4" i="8"/>
  <c r="J13" i="8"/>
  <c r="J39" i="8"/>
  <c r="K4" i="8"/>
  <c r="K13" i="8"/>
  <c r="K39" i="8"/>
  <c r="L4" i="8"/>
  <c r="L13" i="8"/>
  <c r="L39" i="8"/>
  <c r="M4" i="8"/>
  <c r="M13" i="8"/>
  <c r="R41" i="8"/>
  <c r="C7" i="14"/>
  <c r="M39" i="8"/>
  <c r="N4" i="8"/>
  <c r="N13" i="8"/>
  <c r="N39" i="8"/>
  <c r="O4" i="8"/>
  <c r="O13" i="8"/>
  <c r="O39" i="8"/>
  <c r="P4" i="8"/>
  <c r="P13" i="8"/>
  <c r="P39" i="8"/>
  <c r="Q4" i="8"/>
  <c r="Q13" i="8"/>
  <c r="Q39" i="8"/>
  <c r="R4" i="8"/>
  <c r="P41" i="8"/>
  <c r="T41" i="8"/>
  <c r="M41" i="8"/>
  <c r="R8" i="8"/>
  <c r="R12" i="8"/>
  <c r="C4" i="14"/>
  <c r="Q41" i="8"/>
  <c r="S41" i="8"/>
  <c r="O41" i="8"/>
  <c r="N41" i="8"/>
  <c r="C3" i="14"/>
  <c r="R13" i="8"/>
  <c r="R39" i="8"/>
  <c r="S4" i="8"/>
  <c r="J29" i="12"/>
  <c r="J32" i="12"/>
  <c r="I32" i="12"/>
  <c r="C5" i="14"/>
  <c r="C8" i="14"/>
  <c r="C11" i="14"/>
  <c r="S8" i="8"/>
  <c r="S12" i="8"/>
  <c r="S13" i="8"/>
  <c r="S39" i="8"/>
  <c r="T4" i="8"/>
  <c r="C13" i="14"/>
  <c r="T8" i="8"/>
  <c r="T12" i="8"/>
  <c r="T13" i="8"/>
  <c r="T39" i="8"/>
  <c r="U4" i="8"/>
  <c r="K22" i="12"/>
  <c r="K29" i="12"/>
  <c r="K32" i="12"/>
  <c r="U8" i="8"/>
  <c r="U12" i="8"/>
  <c r="U13" i="8"/>
  <c r="U19" i="4"/>
  <c r="U41" i="4"/>
  <c r="U27" i="8"/>
  <c r="U38" i="8"/>
  <c r="K23" i="12"/>
  <c r="L22" i="12"/>
  <c r="K24" i="12"/>
  <c r="V8" i="8"/>
  <c r="V12" i="8"/>
  <c r="U41" i="8"/>
  <c r="L23" i="12"/>
  <c r="L29" i="12"/>
  <c r="L32" i="12"/>
  <c r="V19" i="4"/>
  <c r="V41" i="4"/>
  <c r="V27" i="8"/>
  <c r="V38" i="8"/>
  <c r="U39" i="8"/>
  <c r="V4" i="8"/>
  <c r="M22" i="12"/>
  <c r="L24" i="12"/>
  <c r="W8" i="8"/>
  <c r="W12" i="8"/>
  <c r="V41" i="8"/>
  <c r="W19" i="4"/>
  <c r="W41" i="4"/>
  <c r="W27" i="8"/>
  <c r="W38" i="8"/>
  <c r="W41" i="8"/>
  <c r="M23" i="12"/>
  <c r="M29" i="12"/>
  <c r="M32" i="12"/>
  <c r="V13" i="8"/>
  <c r="V39" i="8"/>
  <c r="W4" i="8"/>
  <c r="N22" i="12"/>
  <c r="M24" i="12"/>
  <c r="X8" i="8"/>
  <c r="X12" i="8"/>
  <c r="N29" i="12"/>
  <c r="N32" i="12"/>
  <c r="X19" i="4"/>
  <c r="X41" i="4"/>
  <c r="X27" i="8"/>
  <c r="X38" i="8"/>
  <c r="W13" i="8"/>
  <c r="W39" i="8"/>
  <c r="X4" i="8"/>
  <c r="X13" i="8"/>
  <c r="O22" i="12"/>
  <c r="O29" i="12"/>
  <c r="O32" i="12"/>
  <c r="N23" i="12"/>
  <c r="N24" i="12"/>
  <c r="X41" i="8"/>
  <c r="X39" i="8"/>
  <c r="Y4" i="8"/>
  <c r="Q22" i="12"/>
  <c r="Y8" i="8"/>
  <c r="Y12" i="8"/>
  <c r="Y19" i="4"/>
  <c r="Y41" i="4"/>
  <c r="Y27" i="8"/>
  <c r="Y38" i="8"/>
  <c r="O23" i="12"/>
  <c r="P22" i="12"/>
  <c r="P29" i="12"/>
  <c r="P32" i="12"/>
  <c r="Y13" i="8"/>
  <c r="Y39" i="8"/>
  <c r="Z4" i="8"/>
  <c r="Y41" i="8"/>
  <c r="O24" i="12"/>
  <c r="Z8" i="8"/>
  <c r="Z12" i="8"/>
  <c r="Q27" i="12"/>
  <c r="Q29" i="12"/>
  <c r="Q32" i="12"/>
  <c r="Q33" i="12"/>
  <c r="Q23" i="12"/>
  <c r="AB10" i="8"/>
  <c r="R22" i="12"/>
  <c r="Z19" i="4"/>
  <c r="Z41" i="4"/>
  <c r="Z27" i="8"/>
  <c r="Z38" i="8"/>
  <c r="Q24" i="12"/>
  <c r="P23" i="12"/>
  <c r="P24" i="12"/>
  <c r="Q35" i="12"/>
  <c r="Z41" i="8"/>
  <c r="R23" i="12"/>
  <c r="R29" i="12"/>
  <c r="R27" i="12"/>
  <c r="S22" i="12"/>
  <c r="N10" i="12"/>
  <c r="AA8" i="8"/>
  <c r="AA12" i="8"/>
  <c r="AA19" i="4"/>
  <c r="AA41" i="4"/>
  <c r="AA27" i="8"/>
  <c r="AA38" i="8"/>
  <c r="AB8" i="8"/>
  <c r="AB12" i="8"/>
  <c r="Z13" i="8"/>
  <c r="Z39" i="8"/>
  <c r="AA4" i="8"/>
  <c r="AA41" i="8"/>
  <c r="R24" i="12"/>
  <c r="R35" i="12"/>
  <c r="AC10" i="8"/>
  <c r="R32" i="12"/>
  <c r="S27" i="12"/>
  <c r="S29" i="12"/>
  <c r="T22" i="12"/>
  <c r="S23" i="12"/>
  <c r="AB19" i="4"/>
  <c r="AB41" i="4"/>
  <c r="AB27" i="8"/>
  <c r="AB38" i="8"/>
  <c r="AC8" i="8"/>
  <c r="AA13" i="8"/>
  <c r="AA39" i="8"/>
  <c r="AB4" i="8"/>
  <c r="AB13" i="8"/>
  <c r="S24" i="12"/>
  <c r="S35" i="12"/>
  <c r="D4" i="14"/>
  <c r="AB41" i="8"/>
  <c r="AD10" i="8"/>
  <c r="S32" i="12"/>
  <c r="AC12" i="8"/>
  <c r="T23" i="12"/>
  <c r="T29" i="12"/>
  <c r="T27" i="12"/>
  <c r="U22" i="12"/>
  <c r="AC19" i="4"/>
  <c r="AC41" i="4"/>
  <c r="AC27" i="8"/>
  <c r="AC38" i="8"/>
  <c r="AB39" i="8"/>
  <c r="AC4" i="8"/>
  <c r="R33" i="12"/>
  <c r="AD8" i="8"/>
  <c r="AC41" i="8"/>
  <c r="T24" i="12"/>
  <c r="T35" i="12"/>
  <c r="AD12" i="8"/>
  <c r="AC13" i="8"/>
  <c r="AC39" i="8"/>
  <c r="AD4" i="8"/>
  <c r="AE10" i="8"/>
  <c r="T32" i="12"/>
  <c r="U23" i="12"/>
  <c r="U27" i="12"/>
  <c r="U29" i="12"/>
  <c r="V22" i="12"/>
  <c r="S33" i="12"/>
  <c r="D3" i="14"/>
  <c r="AD19" i="4"/>
  <c r="AD41" i="4"/>
  <c r="AD27" i="8"/>
  <c r="AD38" i="8"/>
  <c r="AD13" i="8"/>
  <c r="AD41" i="8"/>
  <c r="D7" i="14"/>
  <c r="U24" i="12"/>
  <c r="U35" i="12"/>
  <c r="D5" i="14"/>
  <c r="AF10" i="8"/>
  <c r="U32" i="12"/>
  <c r="V23" i="12"/>
  <c r="V27" i="12"/>
  <c r="V29" i="12"/>
  <c r="W22" i="12"/>
  <c r="AD39" i="8"/>
  <c r="AE4" i="8"/>
  <c r="AE8" i="8"/>
  <c r="AE12" i="8"/>
  <c r="V24" i="12"/>
  <c r="V35" i="12"/>
  <c r="D8" i="14"/>
  <c r="D11" i="14"/>
  <c r="AG10" i="8"/>
  <c r="V32" i="12"/>
  <c r="W23" i="12"/>
  <c r="W27" i="12"/>
  <c r="W29" i="12"/>
  <c r="X22" i="12"/>
  <c r="AE19" i="4"/>
  <c r="AE41" i="4"/>
  <c r="AE27" i="8"/>
  <c r="AE38" i="8"/>
  <c r="T33" i="12"/>
  <c r="AE13" i="8"/>
  <c r="U33" i="12"/>
  <c r="AF8" i="8"/>
  <c r="AF12" i="8"/>
  <c r="AG8" i="8"/>
  <c r="AG12" i="8"/>
  <c r="D13" i="14"/>
  <c r="AE41" i="8"/>
  <c r="W24" i="12"/>
  <c r="W35" i="12"/>
  <c r="AH10" i="8"/>
  <c r="W32" i="12"/>
  <c r="X23" i="12"/>
  <c r="X29" i="12"/>
  <c r="X27" i="12"/>
  <c r="AE39" i="8"/>
  <c r="AF4" i="8"/>
  <c r="AF13" i="8"/>
  <c r="Y22" i="12"/>
  <c r="AG19" i="4"/>
  <c r="AG41" i="4"/>
  <c r="AG27" i="8"/>
  <c r="AG38" i="8"/>
  <c r="AF19" i="4"/>
  <c r="AF41" i="4"/>
  <c r="AF27" i="8"/>
  <c r="AF38" i="8"/>
  <c r="V33" i="12"/>
  <c r="AF41" i="8"/>
  <c r="AG41" i="8"/>
  <c r="X24" i="12"/>
  <c r="AI8" i="8"/>
  <c r="X35" i="12"/>
  <c r="AI10" i="8"/>
  <c r="X32" i="12"/>
  <c r="Y23" i="12"/>
  <c r="Y27" i="12"/>
  <c r="Y29" i="12"/>
  <c r="Z22" i="12"/>
  <c r="AI19" i="4"/>
  <c r="AI41" i="4"/>
  <c r="AI27" i="8"/>
  <c r="AI38" i="8"/>
  <c r="AF39" i="8"/>
  <c r="AG4" i="8"/>
  <c r="AG13" i="8"/>
  <c r="AG39" i="8"/>
  <c r="AH4" i="8"/>
  <c r="AH8" i="8"/>
  <c r="AH12" i="8"/>
  <c r="Y24" i="12"/>
  <c r="AJ8" i="8"/>
  <c r="Y35" i="12"/>
  <c r="AI12" i="8"/>
  <c r="AJ10" i="8"/>
  <c r="Y32" i="12"/>
  <c r="Z29" i="12"/>
  <c r="Z27" i="12"/>
  <c r="AA22" i="12"/>
  <c r="Z23" i="12"/>
  <c r="W33" i="12"/>
  <c r="AH19" i="4"/>
  <c r="AH41" i="4"/>
  <c r="AH27" i="8"/>
  <c r="AH38" i="8"/>
  <c r="X33" i="12"/>
  <c r="AH13" i="8"/>
  <c r="AJ19" i="4"/>
  <c r="AJ41" i="4"/>
  <c r="AJ27" i="8"/>
  <c r="AJ38" i="8"/>
  <c r="AJ41" i="8"/>
  <c r="AH41" i="8"/>
  <c r="AI41" i="8"/>
  <c r="Z24" i="12"/>
  <c r="Z35" i="12"/>
  <c r="AJ12" i="8"/>
  <c r="AK10" i="8"/>
  <c r="Z32" i="12"/>
  <c r="AA23" i="12"/>
  <c r="AA27" i="12"/>
  <c r="AA30" i="12"/>
  <c r="AA29" i="12"/>
  <c r="AB22" i="12"/>
  <c r="AH39" i="8"/>
  <c r="AI4" i="8"/>
  <c r="AI13" i="8"/>
  <c r="AI39" i="8"/>
  <c r="AJ4" i="8"/>
  <c r="AJ13" i="8"/>
  <c r="AJ39" i="8"/>
  <c r="AK4" i="8"/>
  <c r="Y33" i="12"/>
  <c r="AK8" i="8"/>
  <c r="AK12" i="8"/>
  <c r="AA24" i="12"/>
  <c r="AA35" i="12"/>
  <c r="AL10" i="8"/>
  <c r="AA32" i="12"/>
  <c r="AB23" i="12"/>
  <c r="AB27" i="12"/>
  <c r="AB30" i="12"/>
  <c r="AB29" i="12"/>
  <c r="AK19" i="4"/>
  <c r="AK41" i="4"/>
  <c r="AK27" i="8"/>
  <c r="AK38" i="8"/>
  <c r="AC22" i="12"/>
  <c r="AL22" i="4"/>
  <c r="Z33" i="12"/>
  <c r="AK13" i="8"/>
  <c r="AL8" i="8"/>
  <c r="AK41" i="8"/>
  <c r="AB24" i="12"/>
  <c r="AB35" i="12"/>
  <c r="AL12" i="8"/>
  <c r="AM10" i="8"/>
  <c r="AB32" i="12"/>
  <c r="AC23" i="12"/>
  <c r="AC26" i="12"/>
  <c r="AN9" i="8"/>
  <c r="AC27" i="12"/>
  <c r="AC30" i="12"/>
  <c r="AC29" i="12"/>
  <c r="AK39" i="8"/>
  <c r="AL4" i="8"/>
  <c r="AD22" i="12"/>
  <c r="AC24" i="12"/>
  <c r="AC35" i="12"/>
  <c r="AL13" i="8"/>
  <c r="AN10" i="8"/>
  <c r="AC32" i="12"/>
  <c r="AD27" i="12"/>
  <c r="AD26" i="12"/>
  <c r="AO9" i="8"/>
  <c r="AD30" i="12"/>
  <c r="AD29" i="12"/>
  <c r="AE22" i="12"/>
  <c r="AD23" i="12"/>
  <c r="AN22" i="4"/>
  <c r="AL19" i="4"/>
  <c r="AL41" i="4"/>
  <c r="AL27" i="8"/>
  <c r="AL38" i="8"/>
  <c r="AN8" i="8"/>
  <c r="AM8" i="8"/>
  <c r="AM12" i="8"/>
  <c r="AN12" i="8"/>
  <c r="AD24" i="12"/>
  <c r="AD35" i="12"/>
  <c r="AL39" i="8"/>
  <c r="AM4" i="8"/>
  <c r="AM13" i="8"/>
  <c r="AL41" i="8"/>
  <c r="AO10" i="8"/>
  <c r="AD32" i="12"/>
  <c r="AE30" i="12"/>
  <c r="AE29" i="12"/>
  <c r="AE26" i="12"/>
  <c r="AP9" i="8"/>
  <c r="AE27" i="12"/>
  <c r="AE23" i="12"/>
  <c r="AF22" i="12"/>
  <c r="AM22" i="4"/>
  <c r="AM19" i="4"/>
  <c r="AA33" i="12"/>
  <c r="AB33" i="12"/>
  <c r="AE24" i="12"/>
  <c r="AE35" i="12"/>
  <c r="E4" i="14"/>
  <c r="AP10" i="8"/>
  <c r="AE32" i="12"/>
  <c r="AF23" i="12"/>
  <c r="AF27" i="12"/>
  <c r="AF30" i="12"/>
  <c r="AF29" i="12"/>
  <c r="AF26" i="12"/>
  <c r="AQ9" i="8"/>
  <c r="AM41" i="4"/>
  <c r="AM27" i="8"/>
  <c r="AM38" i="8"/>
  <c r="AG22" i="12"/>
  <c r="AN19" i="4"/>
  <c r="AN41" i="4"/>
  <c r="AN27" i="8"/>
  <c r="AN38" i="8"/>
  <c r="AN41" i="8"/>
  <c r="AO8" i="8"/>
  <c r="AO12" i="8"/>
  <c r="AP8" i="8"/>
  <c r="AP12" i="8"/>
  <c r="AF24" i="12"/>
  <c r="AF35" i="12"/>
  <c r="AM39" i="8"/>
  <c r="AN4" i="8"/>
  <c r="AN13" i="8"/>
  <c r="AN39" i="8"/>
  <c r="AO4" i="8"/>
  <c r="AO13" i="8"/>
  <c r="AM41" i="8"/>
  <c r="AQ10" i="8"/>
  <c r="AF32" i="12"/>
  <c r="AG26" i="12"/>
  <c r="AR9" i="8"/>
  <c r="AG27" i="12"/>
  <c r="AG30" i="12"/>
  <c r="AG29" i="12"/>
  <c r="AG23" i="12"/>
  <c r="AH22" i="12"/>
  <c r="AP19" i="4"/>
  <c r="AP22" i="4"/>
  <c r="AO22" i="4"/>
  <c r="AD33" i="12"/>
  <c r="AO19" i="4"/>
  <c r="AC33" i="12"/>
  <c r="AG24" i="12"/>
  <c r="AG35" i="12"/>
  <c r="AR10" i="8"/>
  <c r="AG32" i="12"/>
  <c r="AH23" i="12"/>
  <c r="AH30" i="12"/>
  <c r="AH29" i="12"/>
  <c r="AH26" i="12"/>
  <c r="AS9" i="8"/>
  <c r="AH27" i="12"/>
  <c r="AO41" i="4"/>
  <c r="AO27" i="8"/>
  <c r="AO38" i="8"/>
  <c r="AI22" i="12"/>
  <c r="AP41" i="4"/>
  <c r="AP27" i="8"/>
  <c r="AP38" i="8"/>
  <c r="AE33" i="12"/>
  <c r="E3" i="14"/>
  <c r="E2" i="14"/>
  <c r="AQ8" i="8"/>
  <c r="AQ12" i="8"/>
  <c r="AR8" i="8"/>
  <c r="AR12" i="8"/>
  <c r="AP41" i="8"/>
  <c r="E7" i="14"/>
  <c r="F7" i="14"/>
  <c r="G7" i="14"/>
  <c r="H7" i="14"/>
  <c r="I7" i="14"/>
  <c r="AO39" i="8"/>
  <c r="AP4" i="8"/>
  <c r="AP13" i="8"/>
  <c r="AP39" i="8"/>
  <c r="AQ4" i="8"/>
  <c r="AQ13" i="8"/>
  <c r="AO41" i="8"/>
  <c r="AH24" i="12"/>
  <c r="AH35" i="12"/>
  <c r="E5" i="14"/>
  <c r="AS10" i="8"/>
  <c r="AH32" i="12"/>
  <c r="AI30" i="12"/>
  <c r="AI29" i="12"/>
  <c r="AI26" i="12"/>
  <c r="AT9" i="8"/>
  <c r="AI27" i="12"/>
  <c r="AI23" i="12"/>
  <c r="AJ22" i="12"/>
  <c r="AR19" i="4"/>
  <c r="AR22" i="4"/>
  <c r="AQ22" i="4"/>
  <c r="AF33" i="12"/>
  <c r="AQ19" i="4"/>
  <c r="J7" i="14"/>
  <c r="AI24" i="12"/>
  <c r="AT8" i="8"/>
  <c r="AT10" i="8"/>
  <c r="AT12" i="8"/>
  <c r="AI35" i="12"/>
  <c r="E8" i="14"/>
  <c r="E11" i="14"/>
  <c r="AI32" i="12"/>
  <c r="AJ23" i="12"/>
  <c r="AJ27" i="12"/>
  <c r="AJ30" i="12"/>
  <c r="AJ29" i="12"/>
  <c r="AJ26" i="12"/>
  <c r="AU9" i="8"/>
  <c r="AG33" i="12"/>
  <c r="AR41" i="4"/>
  <c r="AR27" i="8"/>
  <c r="AR38" i="8"/>
  <c r="AQ41" i="4"/>
  <c r="AQ27" i="8"/>
  <c r="AQ38" i="8"/>
  <c r="AK22" i="12"/>
  <c r="AS22" i="4"/>
  <c r="AS8" i="8"/>
  <c r="AS12" i="8"/>
  <c r="K7" i="14"/>
  <c r="E13" i="14"/>
  <c r="AQ39" i="8"/>
  <c r="AR4" i="8"/>
  <c r="AR13" i="8"/>
  <c r="AR39" i="8"/>
  <c r="AS4" i="8"/>
  <c r="AS13" i="8"/>
  <c r="AQ41" i="8"/>
  <c r="AR41" i="8"/>
  <c r="AJ24" i="12"/>
  <c r="AU8" i="8"/>
  <c r="AJ35" i="12"/>
  <c r="AM22" i="12"/>
  <c r="AU10" i="8"/>
  <c r="AJ32" i="12"/>
  <c r="AK23" i="12"/>
  <c r="AK26" i="12"/>
  <c r="AV9" i="8"/>
  <c r="AK27" i="12"/>
  <c r="AK30" i="12"/>
  <c r="AK29" i="12"/>
  <c r="AL22" i="12"/>
  <c r="AT22" i="4"/>
  <c r="AT19" i="4"/>
  <c r="AU22" i="4"/>
  <c r="L7" i="14"/>
  <c r="AU12" i="8"/>
  <c r="AK24" i="12"/>
  <c r="AV8" i="8"/>
  <c r="AK35" i="12"/>
  <c r="AN22" i="12"/>
  <c r="AM30" i="12"/>
  <c r="AM29" i="12"/>
  <c r="AM23" i="12"/>
  <c r="AM27" i="12"/>
  <c r="AM26" i="12"/>
  <c r="AV10" i="8"/>
  <c r="AK32" i="12"/>
  <c r="AL23" i="12"/>
  <c r="AL26" i="12"/>
  <c r="AW9" i="8"/>
  <c r="AL27" i="12"/>
  <c r="AL30" i="12"/>
  <c r="AL29" i="12"/>
  <c r="AS19" i="4"/>
  <c r="AS41" i="4"/>
  <c r="AS27" i="8"/>
  <c r="AS38" i="8"/>
  <c r="AU19" i="4"/>
  <c r="AU41" i="4"/>
  <c r="AU27" i="8"/>
  <c r="AU38" i="8"/>
  <c r="AT41" i="4"/>
  <c r="AM35" i="12"/>
  <c r="AS39" i="8"/>
  <c r="AT4" i="8"/>
  <c r="AT13" i="8"/>
  <c r="AS41" i="8"/>
  <c r="AL24" i="12"/>
  <c r="AW8" i="8"/>
  <c r="AL35" i="12"/>
  <c r="AV12" i="8"/>
  <c r="AN30" i="12"/>
  <c r="AN29" i="12"/>
  <c r="AN23" i="12"/>
  <c r="AN27" i="12"/>
  <c r="AN26" i="12"/>
  <c r="AO22" i="12"/>
  <c r="AW10" i="8"/>
  <c r="AL32" i="12"/>
  <c r="AM32" i="12"/>
  <c r="AV22" i="4"/>
  <c r="AH33" i="12"/>
  <c r="AI33" i="12"/>
  <c r="AM24" i="12"/>
  <c r="AV19" i="4"/>
  <c r="AW22" i="4"/>
  <c r="AT27" i="8"/>
  <c r="AT38" i="8"/>
  <c r="AT39" i="8"/>
  <c r="AU4" i="8"/>
  <c r="AU13" i="8"/>
  <c r="AU39" i="8"/>
  <c r="AV4" i="8"/>
  <c r="AV13" i="8"/>
  <c r="AT41" i="8"/>
  <c r="AN24" i="12"/>
  <c r="AN35" i="12"/>
  <c r="AU41" i="8"/>
  <c r="AW12" i="8"/>
  <c r="AP22" i="12"/>
  <c r="AO30" i="12"/>
  <c r="AO23" i="12"/>
  <c r="AO27" i="12"/>
  <c r="AO26" i="12"/>
  <c r="AO29" i="12"/>
  <c r="AJ33" i="12"/>
  <c r="AN32" i="12"/>
  <c r="AV41" i="4"/>
  <c r="AV27" i="8"/>
  <c r="AV38" i="8"/>
  <c r="AM33" i="12"/>
  <c r="AK33" i="12"/>
  <c r="AW19" i="4"/>
  <c r="AW41" i="4"/>
  <c r="AW27" i="8"/>
  <c r="AW38" i="8"/>
  <c r="AW41" i="8"/>
  <c r="AO24" i="12"/>
  <c r="AO35" i="12"/>
  <c r="AV39" i="8"/>
  <c r="AW4" i="8"/>
  <c r="AW13" i="8"/>
  <c r="AW39" i="8"/>
  <c r="AV41" i="8"/>
  <c r="AP26" i="12"/>
  <c r="AP30" i="12"/>
  <c r="AP29" i="12"/>
  <c r="AP27" i="12"/>
  <c r="AP23" i="12"/>
  <c r="AQ22" i="12"/>
  <c r="AR21" i="12"/>
  <c r="AL33" i="12"/>
  <c r="AO32" i="12"/>
  <c r="AN33" i="12"/>
  <c r="AP24" i="12"/>
  <c r="AP35" i="12"/>
  <c r="AS21" i="12"/>
  <c r="AR22" i="12"/>
  <c r="AQ27" i="12"/>
  <c r="AQ30" i="12"/>
  <c r="AQ29" i="12"/>
  <c r="AQ26" i="12"/>
  <c r="AQ23" i="12"/>
  <c r="AO33" i="12"/>
  <c r="AQ24" i="12"/>
  <c r="AQ35" i="12"/>
  <c r="F4" i="14"/>
  <c r="AR30" i="12"/>
  <c r="AR29" i="12"/>
  <c r="AR23" i="12"/>
  <c r="AR26" i="12"/>
  <c r="AR27" i="12"/>
  <c r="AT21" i="12"/>
  <c r="AS22" i="12"/>
  <c r="AP32" i="12"/>
  <c r="AP33" i="12"/>
  <c r="AR24" i="12"/>
  <c r="AR35" i="12"/>
  <c r="AS30" i="12"/>
  <c r="AS29" i="12"/>
  <c r="AS23" i="12"/>
  <c r="AS26" i="12"/>
  <c r="AS27" i="12"/>
  <c r="AU21" i="12"/>
  <c r="AT22" i="12"/>
  <c r="AQ32" i="12"/>
  <c r="AS24" i="12"/>
  <c r="AS35" i="12"/>
  <c r="AT30" i="12"/>
  <c r="AT29" i="12"/>
  <c r="AT26" i="12"/>
  <c r="AT23" i="12"/>
  <c r="AT27" i="12"/>
  <c r="AU22" i="12"/>
  <c r="AV21" i="12"/>
  <c r="AR32" i="12"/>
  <c r="AR33" i="12"/>
  <c r="AS32" i="12"/>
  <c r="AQ33" i="12"/>
  <c r="F3" i="14"/>
  <c r="F2" i="14"/>
  <c r="AT24" i="12"/>
  <c r="AT35" i="12"/>
  <c r="F5" i="14"/>
  <c r="F8" i="14"/>
  <c r="F11" i="14"/>
  <c r="AW21" i="12"/>
  <c r="AV22" i="12"/>
  <c r="AU30" i="12"/>
  <c r="AU23" i="12"/>
  <c r="AU29" i="12"/>
  <c r="AU27" i="12"/>
  <c r="AU26" i="12"/>
  <c r="AT32" i="12"/>
  <c r="F13" i="14"/>
  <c r="AU24" i="12"/>
  <c r="AU35" i="12"/>
  <c r="AV26" i="12"/>
  <c r="AV27" i="12"/>
  <c r="AV30" i="12"/>
  <c r="AV29" i="12"/>
  <c r="AV32" i="12"/>
  <c r="AU32" i="12"/>
  <c r="AV33" i="12"/>
  <c r="AV23" i="12"/>
  <c r="AX21" i="12"/>
  <c r="AW22" i="12"/>
  <c r="AS33" i="12"/>
  <c r="AT33" i="12"/>
  <c r="AV24" i="12"/>
  <c r="AV35" i="12"/>
  <c r="AY21" i="12"/>
  <c r="AX22" i="12"/>
  <c r="AW26" i="12"/>
  <c r="AW30" i="12"/>
  <c r="AW29" i="12"/>
  <c r="AW23" i="12"/>
  <c r="AW27" i="12"/>
  <c r="AW24" i="12"/>
  <c r="AW35" i="12"/>
  <c r="AX23" i="12"/>
  <c r="AX27" i="12"/>
  <c r="AX30" i="12"/>
  <c r="AX29" i="12"/>
  <c r="AX26" i="12"/>
  <c r="AY22" i="12"/>
  <c r="AZ21" i="12"/>
  <c r="AW32" i="12"/>
  <c r="AU33" i="12"/>
  <c r="AX24" i="12"/>
  <c r="AX35" i="12"/>
  <c r="BA21" i="12"/>
  <c r="AZ22" i="12"/>
  <c r="AY30" i="12"/>
  <c r="AY29" i="12"/>
  <c r="AY23" i="12"/>
  <c r="AY27" i="12"/>
  <c r="AY24" i="12"/>
  <c r="AY26" i="12"/>
  <c r="AX32" i="12"/>
  <c r="AY35" i="12"/>
  <c r="BB21" i="12"/>
  <c r="BA22" i="12"/>
  <c r="AZ30" i="12"/>
  <c r="AZ29" i="12"/>
  <c r="AZ23" i="12"/>
  <c r="AZ27" i="12"/>
  <c r="AZ24" i="12"/>
  <c r="AZ26" i="12"/>
  <c r="AW33" i="12"/>
  <c r="AY32" i="12"/>
  <c r="AZ35" i="12"/>
  <c r="BA30" i="12"/>
  <c r="BA29" i="12"/>
  <c r="BA23" i="12"/>
  <c r="BA27" i="12"/>
  <c r="BA26" i="12"/>
  <c r="BC21" i="12"/>
  <c r="BB22" i="12"/>
  <c r="AX33" i="12"/>
  <c r="AZ32" i="12"/>
  <c r="BA32" i="12"/>
  <c r="BA24" i="12"/>
  <c r="BA35" i="12"/>
  <c r="BB26" i="12"/>
  <c r="BB27" i="12"/>
  <c r="BB23" i="12"/>
  <c r="BB30" i="12"/>
  <c r="BB29" i="12"/>
  <c r="BB24" i="12"/>
  <c r="BC22" i="12"/>
  <c r="BD21" i="12"/>
  <c r="AY33" i="12"/>
  <c r="BB35" i="12"/>
  <c r="BE21" i="12"/>
  <c r="BD22" i="12"/>
  <c r="BC30" i="12"/>
  <c r="BC29" i="12"/>
  <c r="BC27" i="12"/>
  <c r="BC26" i="12"/>
  <c r="BC23" i="12"/>
  <c r="BA33" i="12"/>
  <c r="AZ33" i="12"/>
  <c r="BB32" i="12"/>
  <c r="BC24" i="12"/>
  <c r="BC35" i="12"/>
  <c r="G4" i="14"/>
  <c r="BD26" i="12"/>
  <c r="BD30" i="12"/>
  <c r="BD29" i="12"/>
  <c r="BD23" i="12"/>
  <c r="BD27" i="12"/>
  <c r="BF21" i="12"/>
  <c r="BE22" i="12"/>
  <c r="BC32" i="12"/>
  <c r="BD24" i="12"/>
  <c r="BD35" i="12"/>
  <c r="BE26" i="12"/>
  <c r="BE23" i="12"/>
  <c r="BE27" i="12"/>
  <c r="BE30" i="12"/>
  <c r="BE29" i="12"/>
  <c r="BG21" i="12"/>
  <c r="BF22" i="12"/>
  <c r="BB33" i="12"/>
  <c r="BD32" i="12"/>
  <c r="BE24" i="12"/>
  <c r="BE35" i="12"/>
  <c r="BG22" i="12"/>
  <c r="BH21" i="12"/>
  <c r="BF26" i="12"/>
  <c r="BF30" i="12"/>
  <c r="BF29" i="12"/>
  <c r="BF23" i="12"/>
  <c r="BF35" i="12"/>
  <c r="BF27" i="12"/>
  <c r="BE32" i="12"/>
  <c r="BC33" i="12"/>
  <c r="G3" i="14"/>
  <c r="G2" i="14"/>
  <c r="BF24" i="12"/>
  <c r="G5" i="14"/>
  <c r="BG27" i="12"/>
  <c r="BG26" i="12"/>
  <c r="BG23" i="12"/>
  <c r="BG30" i="12"/>
  <c r="BG29" i="12"/>
  <c r="BI21" i="12"/>
  <c r="BH22" i="12"/>
  <c r="BE33" i="12"/>
  <c r="BF32" i="12"/>
  <c r="BD33" i="12"/>
  <c r="BG24" i="12"/>
  <c r="BG35" i="12"/>
  <c r="G8" i="14"/>
  <c r="BH26" i="12"/>
  <c r="BH23" i="12"/>
  <c r="BH27" i="12"/>
  <c r="BH30" i="12"/>
  <c r="BH29" i="12"/>
  <c r="BI22" i="12"/>
  <c r="BJ21" i="12"/>
  <c r="BG32" i="12"/>
  <c r="G11" i="14"/>
  <c r="G13" i="14"/>
  <c r="BH24" i="12"/>
  <c r="BH35" i="12"/>
  <c r="BK21" i="12"/>
  <c r="BJ22" i="12"/>
  <c r="BI30" i="12"/>
  <c r="BI29" i="12"/>
  <c r="BI23" i="12"/>
  <c r="BI27" i="12"/>
  <c r="BI26" i="12"/>
  <c r="BG33" i="12"/>
  <c r="BF33" i="12"/>
  <c r="BI24" i="12"/>
  <c r="BI35" i="12"/>
  <c r="BK22" i="12"/>
  <c r="BL21" i="12"/>
  <c r="BJ23" i="12"/>
  <c r="BJ27" i="12"/>
  <c r="BJ26" i="12"/>
  <c r="BJ30" i="12"/>
  <c r="BJ29" i="12"/>
  <c r="BH32" i="12"/>
  <c r="BJ24" i="12"/>
  <c r="BJ35" i="12"/>
  <c r="BK26" i="12"/>
  <c r="BK23" i="12"/>
  <c r="BK30" i="12"/>
  <c r="BK29" i="12"/>
  <c r="BK27" i="12"/>
  <c r="BM21" i="12"/>
  <c r="BL22" i="12"/>
  <c r="BI32" i="12"/>
  <c r="BI33" i="12"/>
  <c r="BH33" i="12"/>
  <c r="BK24" i="12"/>
  <c r="BK35" i="12"/>
  <c r="BN21" i="12"/>
  <c r="BM22" i="12"/>
  <c r="BL26" i="12"/>
  <c r="BL23" i="12"/>
  <c r="BL27" i="12"/>
  <c r="BL30" i="12"/>
  <c r="BL29" i="12"/>
  <c r="BJ32" i="12"/>
  <c r="BJ33" i="12"/>
  <c r="BK32" i="12"/>
  <c r="BL24" i="12"/>
  <c r="BL35" i="12"/>
  <c r="BO21" i="12"/>
  <c r="BO22" i="12"/>
  <c r="BN22" i="12"/>
  <c r="BM26" i="12"/>
  <c r="BM23" i="12"/>
  <c r="BM27" i="12"/>
  <c r="BM30" i="12"/>
  <c r="BM29" i="12"/>
  <c r="BK33" i="12"/>
  <c r="BM24" i="12"/>
  <c r="BM35" i="12"/>
  <c r="BO30" i="12"/>
  <c r="BO29" i="12"/>
  <c r="BO23" i="12"/>
  <c r="BO27" i="12"/>
  <c r="BO26" i="12"/>
  <c r="BN27" i="12"/>
  <c r="BN26" i="12"/>
  <c r="BN30" i="12"/>
  <c r="BN29" i="12"/>
  <c r="BN23" i="12"/>
  <c r="BN35" i="12"/>
  <c r="BL32" i="12"/>
  <c r="BL33" i="12"/>
  <c r="BM32" i="12"/>
  <c r="BO35" i="12"/>
  <c r="H4" i="14"/>
  <c r="BN24" i="12"/>
  <c r="BO24" i="12"/>
  <c r="BM33" i="12"/>
  <c r="BO32" i="12"/>
  <c r="BN32" i="12"/>
  <c r="BN33" i="12"/>
  <c r="BO33" i="12"/>
  <c r="H3" i="14"/>
  <c r="H2" i="14"/>
  <c r="I3" i="14"/>
  <c r="H5" i="14"/>
  <c r="I4" i="14"/>
  <c r="I5" i="14"/>
  <c r="I8" i="14"/>
  <c r="J3" i="14"/>
  <c r="H8" i="14"/>
  <c r="K3" i="14"/>
  <c r="J4" i="14"/>
  <c r="J5" i="14"/>
  <c r="J8" i="14"/>
  <c r="J11" i="14"/>
  <c r="J13" i="14"/>
  <c r="H11" i="14"/>
  <c r="H13" i="14"/>
  <c r="I11" i="14"/>
  <c r="I13" i="14"/>
  <c r="L3" i="14"/>
  <c r="K4" i="14"/>
  <c r="K5" i="14"/>
  <c r="K8" i="14"/>
  <c r="K11" i="14"/>
  <c r="K13" i="14"/>
  <c r="L4" i="14"/>
  <c r="L5" i="14"/>
  <c r="L8" i="14"/>
  <c r="L11" i="14"/>
  <c r="L13" i="14"/>
</calcChain>
</file>

<file path=xl/sharedStrings.xml><?xml version="1.0" encoding="utf-8"?>
<sst xmlns="http://schemas.openxmlformats.org/spreadsheetml/2006/main" count="203" uniqueCount="167">
  <si>
    <t>Black Box Research &amp; Development</t>
  </si>
  <si>
    <t>Total</t>
  </si>
  <si>
    <t>Shipper</t>
  </si>
  <si>
    <t>Inbound Company Website</t>
  </si>
  <si>
    <t>Sales Funnel Automation</t>
  </si>
  <si>
    <t>Content Marketing/Creation</t>
  </si>
  <si>
    <t>Email Automation</t>
  </si>
  <si>
    <t>Digital Ads</t>
  </si>
  <si>
    <t>SlyDial - Voicemail Automation</t>
  </si>
  <si>
    <t>Social Media</t>
  </si>
  <si>
    <t>SEO</t>
  </si>
  <si>
    <t>Paid Surveys</t>
  </si>
  <si>
    <t>Events and Sponsorships</t>
  </si>
  <si>
    <t>Trade Shows Attendance</t>
  </si>
  <si>
    <t>Driver</t>
  </si>
  <si>
    <t>YouTube Video Series</t>
  </si>
  <si>
    <t>PR/Media</t>
  </si>
  <si>
    <t>Air</t>
  </si>
  <si>
    <t>Hotel</t>
  </si>
  <si>
    <t>Rental Car/Lyft</t>
  </si>
  <si>
    <t>Overall Total</t>
  </si>
  <si>
    <t>Online Services: Cloud Server Storage</t>
  </si>
  <si>
    <t>Cost per Employee to be up and working</t>
  </si>
  <si>
    <t>Technology Investment</t>
  </si>
  <si>
    <t>Matching Algorthms</t>
  </si>
  <si>
    <t>Route Optimization System</t>
  </si>
  <si>
    <t>Pricing Matrix</t>
  </si>
  <si>
    <t>Trouble Shooting Tutorials</t>
  </si>
  <si>
    <t>Software Engineer: Front End</t>
  </si>
  <si>
    <t>Professional Services</t>
  </si>
  <si>
    <t>Brand ID Designer</t>
  </si>
  <si>
    <t>Joel Siedenburg</t>
  </si>
  <si>
    <t>Corporate Lawyer: David Lee</t>
  </si>
  <si>
    <t>Patent Lawyers: Ted Karr, etc</t>
  </si>
  <si>
    <t>CPA</t>
  </si>
  <si>
    <t>Insurance</t>
  </si>
  <si>
    <t>Wild.land</t>
  </si>
  <si>
    <t>MVP Development</t>
  </si>
  <si>
    <t>Sales &amp; Marketing</t>
  </si>
  <si>
    <t>Month</t>
  </si>
  <si>
    <t>Beginning Bank Balance</t>
  </si>
  <si>
    <t>Outside Investment: Seed Funding Round 1</t>
  </si>
  <si>
    <t>Outside Investment: Axiom</t>
  </si>
  <si>
    <t>Outside Investment: Series A</t>
  </si>
  <si>
    <t>Revenue: Software</t>
  </si>
  <si>
    <t>Revenue: Hardware</t>
  </si>
  <si>
    <t>Revenue: Advertising</t>
  </si>
  <si>
    <t>Bank Balance Before Expenses</t>
  </si>
  <si>
    <t>EXPENSES:</t>
  </si>
  <si>
    <t>Carrie Love</t>
  </si>
  <si>
    <t>IP Attorneys</t>
  </si>
  <si>
    <t>David Lee</t>
  </si>
  <si>
    <t>Driver Experimental Users</t>
  </si>
  <si>
    <t>Infastructure including Rents</t>
  </si>
  <si>
    <t>Staff</t>
  </si>
  <si>
    <t>Technology Support and Build Out</t>
  </si>
  <si>
    <t>Cross Docking Research</t>
  </si>
  <si>
    <t>Software Engineer: Back End</t>
  </si>
  <si>
    <t>Software Engineer: Embedded hardware</t>
  </si>
  <si>
    <t>Sales Manager: Oregon</t>
  </si>
  <si>
    <t>Sales Manager: Iowa</t>
  </si>
  <si>
    <t>Sales Coordinator: Oregon</t>
  </si>
  <si>
    <t>Sales Coordinator: Iowa</t>
  </si>
  <si>
    <t>Customer Care Manager: Oregon</t>
  </si>
  <si>
    <t>Customer Care Manager: Iowa</t>
  </si>
  <si>
    <t>Customer Care Specialist 1: Oregon</t>
  </si>
  <si>
    <t>Customer Care Specialist 2: Oregon</t>
  </si>
  <si>
    <t>Customer Care Specialist 1: Iowa</t>
  </si>
  <si>
    <t>Customer Care Specialist 2: Iowa</t>
  </si>
  <si>
    <t>Software Project Management</t>
  </si>
  <si>
    <t>HR Manager</t>
  </si>
  <si>
    <t>AP Specialist</t>
  </si>
  <si>
    <t>AR Specialist</t>
  </si>
  <si>
    <t>Asst Controller</t>
  </si>
  <si>
    <t>Customer Service Coordinator &amp; Front Desk</t>
  </si>
  <si>
    <t>Sales Commission: Iowa</t>
  </si>
  <si>
    <t>Sales Commissions Oregon</t>
  </si>
  <si>
    <t>Health Benefits for employees</t>
  </si>
  <si>
    <t>Rent Oregon</t>
  </si>
  <si>
    <t>Utilites Oregon</t>
  </si>
  <si>
    <t>Parking Oregon</t>
  </si>
  <si>
    <t>Rent Iowa</t>
  </si>
  <si>
    <t>Utilites Iowa</t>
  </si>
  <si>
    <t>Parking Iowa</t>
  </si>
  <si>
    <t>Cross Docking Leases</t>
  </si>
  <si>
    <t>Hardware Research &amp; Development</t>
  </si>
  <si>
    <t>Big Data Collection and Analysis</t>
  </si>
  <si>
    <t>Minimum Viable Product</t>
  </si>
  <si>
    <t>Ave Shipment Value</t>
  </si>
  <si>
    <t>Monthly Growth Rate</t>
  </si>
  <si>
    <t>Yr 1 OPEX</t>
  </si>
  <si>
    <t>COGS %</t>
  </si>
  <si>
    <t>Revenue</t>
  </si>
  <si>
    <t>COGS</t>
  </si>
  <si>
    <t>Gross Margin</t>
  </si>
  <si>
    <t>Number of Shipments</t>
  </si>
  <si>
    <t>Months 15 thru 26 Assumptions:</t>
  </si>
  <si>
    <t>Operating Expenses</t>
  </si>
  <si>
    <t>Final Balance</t>
  </si>
  <si>
    <t>Months 27 thru 48 Assumptions:</t>
  </si>
  <si>
    <t>Sales Director: Oregon</t>
  </si>
  <si>
    <t>Sales Commissions: Oregon</t>
  </si>
  <si>
    <t>Sales Commissions: Iowa</t>
  </si>
  <si>
    <t>Misc (Postage, List Purchasing)</t>
  </si>
  <si>
    <t>Market Research</t>
  </si>
  <si>
    <t>Hard Code Figures</t>
  </si>
  <si>
    <t>Total Positive Cashflow</t>
  </si>
  <si>
    <t>Total:</t>
  </si>
  <si>
    <t>Trailing 12 month</t>
  </si>
  <si>
    <t>Commissions Sales Rate</t>
  </si>
  <si>
    <t>Hardware Sales Rate</t>
  </si>
  <si>
    <t>Advertising Sales Rate</t>
  </si>
  <si>
    <t>Months 48 thru 77 Assumptions:</t>
  </si>
  <si>
    <t>Trailing 12 month COGS</t>
  </si>
  <si>
    <t>SAG</t>
  </si>
  <si>
    <t>Interest</t>
  </si>
  <si>
    <t>EBIT</t>
  </si>
  <si>
    <t>Taxes</t>
  </si>
  <si>
    <t>Net Income</t>
  </si>
  <si>
    <t>12 mo Op Exp</t>
  </si>
  <si>
    <t>Shipper Totals</t>
  </si>
  <si>
    <t>Drivers Total</t>
  </si>
  <si>
    <t>Combined Total</t>
  </si>
  <si>
    <t>Estimated Enterprise Value</t>
  </si>
  <si>
    <t>In 2015, ATA found all truck gross revenue was just above $704B and truck drivers drove over 450 billion miles. With this information we were able to place the value</t>
  </si>
  <si>
    <t xml:space="preserve">of of each mile at $1.57. </t>
  </si>
  <si>
    <t>In 2017, American Trucking Association (ATA) has estimated the market share being 8% dedicated to the Less than Truckload and 47% to Full Truckload. From 2018 to</t>
  </si>
  <si>
    <t xml:space="preserve">2023, a 5.4% increase in gross revenue of all trucking segments, and then a 2.1% increase from 2024-2028. </t>
  </si>
  <si>
    <t>We are making the following assumptions on how this will affect values in future years:</t>
  </si>
  <si>
    <r>
      <rPr>
        <sz val="12"/>
        <color indexed="8"/>
        <rFont val="Calibri"/>
        <family val="2"/>
      </rPr>
      <t>Number of miles driven per year would increase at the rate of 5.4% from 2018-2023</t>
    </r>
  </si>
  <si>
    <r>
      <rPr>
        <sz val="12"/>
        <color indexed="8"/>
        <rFont val="Calibri"/>
        <family val="2"/>
      </rPr>
      <t xml:space="preserve">Number of miles driven per year would increase at the rate of 2.1% from 2024-2028. </t>
    </r>
  </si>
  <si>
    <r>
      <rPr>
        <sz val="12"/>
        <color indexed="8"/>
        <rFont val="Calibri"/>
        <family val="2"/>
      </rPr>
      <t xml:space="preserve">The per mile rate would remain a constant $1.57 from 2018-2018  </t>
    </r>
  </si>
  <si>
    <t xml:space="preserve">With these assumptions the overall miles driven in 2028 will sit at 334 billion for Full Truckload section and 57 billion for Less than Truckload. </t>
  </si>
  <si>
    <t>Therefore, if we obtain 1% of these market sectors, our valuation could be $6.1B ($5.2 billion in the Full Truckload sector and $900 million in the Less than Truckload).</t>
  </si>
  <si>
    <t>Estimated Annual Miles Driven in Domestic Trucking</t>
  </si>
  <si>
    <t>Year</t>
  </si>
  <si>
    <t>Bn</t>
  </si>
  <si>
    <t>Estimated numbers based on  Forecast 2017 to 2028</t>
  </si>
  <si>
    <t>Full Truckload Portion of the Market</t>
  </si>
  <si>
    <t>Less than Truckload Portion of the Market</t>
  </si>
  <si>
    <t>Industry Miles Driven*</t>
  </si>
  <si>
    <t>Industry Gross Revenue**</t>
  </si>
  <si>
    <t>% Increase***</t>
  </si>
  <si>
    <t>Estimated Annual Full Truckload Miles 2028</t>
  </si>
  <si>
    <t>Billion Miles</t>
  </si>
  <si>
    <t>In Billions</t>
  </si>
  <si>
    <t>Rev Per Mile</t>
  </si>
  <si>
    <t>Estimated Annual Less than Truckload Miles 2028</t>
  </si>
  <si>
    <t>* American Trucking Trends 2017 Appendix B Page 5</t>
  </si>
  <si>
    <t>** Freight Transportation Forecast 2017 to 2028 Appendix A Page 66</t>
  </si>
  <si>
    <t>*** Freight Transportation Forecast 2017 to 2028 Appendix A Page 24</t>
  </si>
  <si>
    <t>Enhancements</t>
  </si>
  <si>
    <t>MVP = 5541 hours X $130/hour = $720,000</t>
  </si>
  <si>
    <t>MVP timeline: 9 months</t>
  </si>
  <si>
    <t>MVP/month = $720,000/9 = $80,000</t>
  </si>
  <si>
    <t>size relative to past year</t>
  </si>
  <si>
    <t>2018 Corp Tax Rate</t>
  </si>
  <si>
    <t>Terminal growth rate</t>
  </si>
  <si>
    <t>terminal growth series</t>
  </si>
  <si>
    <t>Joel: CPO</t>
  </si>
  <si>
    <t>Account Manager: Lead Generator: Oregon</t>
  </si>
  <si>
    <t>Account Manager: Lead Generator: Iowa</t>
  </si>
  <si>
    <t>CTO:Software Engineer/Enterprise Platform</t>
  </si>
  <si>
    <t>Charles: CFO</t>
  </si>
  <si>
    <t>Woody: CEO</t>
  </si>
  <si>
    <t>Carrie: COO/CMO</t>
  </si>
  <si>
    <t xml:space="preserve">Project Freight intends to attract drivers and capture market share in both the Less than Truckload and Full Truckload sectors.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</si>
</sst>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"/>
    <numFmt numFmtId="165" formatCode="[$-409]mmm\-yy;@"/>
    <numFmt numFmtId="166" formatCode="0.0%"/>
    <numFmt numFmtId="167" formatCode="0.0"/>
    <numFmt numFmtId="168" formatCode="&quot;$&quot;#,##0.00&quot; &quot;;\(&quot;$&quot;#,##0.00\)"/>
    <numFmt numFmtId="169" formatCode="&quot;$&quot;#,##0.0&quot; &quot;;\(&quot;$&quot;#,##0.0\)"/>
    <numFmt numFmtId="170" formatCode="[$-409]mmmm\-yy;@"/>
  </numFmts>
  <fonts count="24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sz val="14"/>
      <color rgb="FF1A1A1A"/>
      <name val="Calibri"/>
      <family val="2"/>
    </font>
    <font>
      <b/>
      <sz val="14"/>
      <color rgb="FF1A1A1A"/>
      <name val="Calibri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3F3F3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8B4F0"/>
        <bgColor indexed="64"/>
      </patternFill>
    </fill>
    <fill>
      <patternFill patternType="solid">
        <fgColor rgb="FF18F75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22" fillId="0" borderId="0" applyNumberFormat="0" applyFill="0" applyBorder="0" applyProtection="0"/>
  </cellStyleXfs>
  <cellXfs count="204">
    <xf numFmtId="0" fontId="0" fillId="0" borderId="0" xfId="0" applyFont="1" applyAlignment="1"/>
    <xf numFmtId="3" fontId="3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/>
    <xf numFmtId="3" fontId="1" fillId="0" borderId="0" xfId="0" applyNumberFormat="1" applyFont="1" applyFill="1" applyAlignment="1">
      <alignment horizontal="right"/>
    </xf>
    <xf numFmtId="164" fontId="1" fillId="0" borderId="0" xfId="0" applyNumberFormat="1" applyFont="1"/>
    <xf numFmtId="0" fontId="1" fillId="0" borderId="0" xfId="0" applyFont="1" applyAlignment="1"/>
    <xf numFmtId="0" fontId="1" fillId="0" borderId="0" xfId="0" applyFont="1"/>
    <xf numFmtId="3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1" fillId="0" borderId="0" xfId="0" applyNumberFormat="1" applyFont="1"/>
    <xf numFmtId="3" fontId="3" fillId="0" borderId="0" xfId="0" applyNumberFormat="1" applyFont="1" applyFill="1" applyBorder="1" applyAlignment="1">
      <alignment horizontal="right"/>
    </xf>
    <xf numFmtId="3" fontId="1" fillId="0" borderId="0" xfId="0" applyNumberFormat="1" applyFont="1" applyAlignment="1"/>
    <xf numFmtId="3" fontId="2" fillId="0" borderId="0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/>
    <xf numFmtId="3" fontId="1" fillId="0" borderId="0" xfId="0" applyNumberFormat="1" applyFont="1" applyBorder="1" applyAlignment="1"/>
    <xf numFmtId="3" fontId="1" fillId="0" borderId="0" xfId="0" applyNumberFormat="1" applyFont="1" applyBorder="1"/>
    <xf numFmtId="3" fontId="1" fillId="0" borderId="0" xfId="0" applyNumberFormat="1" applyFont="1" applyFill="1" applyBorder="1" applyAlignment="1"/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/>
    <xf numFmtId="0" fontId="1" fillId="0" borderId="0" xfId="0" applyFont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2" borderId="0" xfId="0" applyNumberFormat="1" applyFont="1" applyFill="1" applyAlignment="1"/>
    <xf numFmtId="3" fontId="1" fillId="0" borderId="0" xfId="0" applyNumberFormat="1" applyFont="1" applyFill="1"/>
    <xf numFmtId="16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/>
    <xf numFmtId="165" fontId="2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 wrapText="1" readingOrder="1"/>
    </xf>
    <xf numFmtId="3" fontId="4" fillId="0" borderId="0" xfId="0" applyNumberFormat="1" applyFont="1" applyBorder="1" applyAlignment="1">
      <alignment horizontal="right" vertical="center" wrapText="1" readingOrder="1"/>
    </xf>
    <xf numFmtId="164" fontId="4" fillId="0" borderId="0" xfId="0" applyNumberFormat="1" applyFont="1" applyBorder="1" applyAlignment="1">
      <alignment horizontal="right" vertical="center" wrapText="1" readingOrder="1"/>
    </xf>
    <xf numFmtId="0" fontId="1" fillId="0" borderId="0" xfId="0" applyFont="1" applyBorder="1"/>
    <xf numFmtId="164" fontId="1" fillId="0" borderId="0" xfId="0" applyNumberFormat="1" applyFont="1" applyBorder="1"/>
    <xf numFmtId="0" fontId="5" fillId="0" borderId="0" xfId="0" applyFont="1" applyBorder="1" applyAlignment="1">
      <alignment horizontal="right" vertical="center" wrapText="1" readingOrder="1"/>
    </xf>
    <xf numFmtId="3" fontId="5" fillId="0" borderId="0" xfId="0" applyNumberFormat="1" applyFont="1" applyBorder="1" applyAlignment="1">
      <alignment horizontal="right" vertical="center" wrapText="1" readingOrder="1"/>
    </xf>
    <xf numFmtId="164" fontId="5" fillId="0" borderId="0" xfId="0" applyNumberFormat="1" applyFont="1" applyBorder="1" applyAlignment="1">
      <alignment horizontal="right" vertical="center" wrapText="1" readingOrder="1"/>
    </xf>
    <xf numFmtId="3" fontId="2" fillId="0" borderId="0" xfId="0" applyNumberFormat="1" applyFont="1" applyBorder="1" applyAlignment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3" fontId="6" fillId="0" borderId="0" xfId="0" applyNumberFormat="1" applyFont="1" applyFill="1" applyAlignment="1">
      <alignment horizontal="left"/>
    </xf>
    <xf numFmtId="3" fontId="7" fillId="0" borderId="0" xfId="0" applyNumberFormat="1" applyFont="1" applyFill="1" applyAlignment="1">
      <alignment wrapText="1"/>
    </xf>
    <xf numFmtId="3" fontId="8" fillId="0" borderId="0" xfId="0" applyNumberFormat="1" applyFont="1" applyFill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Alignment="1"/>
    <xf numFmtId="165" fontId="6" fillId="0" borderId="0" xfId="0" applyNumberFormat="1" applyFont="1" applyFill="1" applyAlignment="1">
      <alignment horizontal="left"/>
    </xf>
    <xf numFmtId="165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Alignment="1"/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left"/>
    </xf>
    <xf numFmtId="3" fontId="10" fillId="0" borderId="0" xfId="0" applyNumberFormat="1" applyFont="1" applyFill="1" applyAlignment="1">
      <alignment horizontal="right"/>
    </xf>
    <xf numFmtId="3" fontId="10" fillId="5" borderId="0" xfId="0" applyNumberFormat="1" applyFont="1" applyFill="1" applyBorder="1" applyAlignment="1">
      <alignment horizontal="right"/>
    </xf>
    <xf numFmtId="3" fontId="10" fillId="5" borderId="0" xfId="0" applyNumberFormat="1" applyFont="1" applyFill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8" fillId="4" borderId="0" xfId="0" applyNumberFormat="1" applyFont="1" applyFill="1" applyAlignment="1"/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8" fillId="5" borderId="0" xfId="0" applyNumberFormat="1" applyFont="1" applyFill="1" applyAlignment="1"/>
    <xf numFmtId="3" fontId="10" fillId="0" borderId="0" xfId="0" applyNumberFormat="1" applyFont="1" applyFill="1"/>
    <xf numFmtId="3" fontId="8" fillId="0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8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0" fillId="5" borderId="0" xfId="0" applyNumberFormat="1" applyFont="1" applyFill="1"/>
    <xf numFmtId="3" fontId="11" fillId="0" borderId="0" xfId="0" applyNumberFormat="1" applyFont="1" applyFill="1" applyAlignment="1">
      <alignment horizontal="left"/>
    </xf>
    <xf numFmtId="0" fontId="6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Fill="1" applyBorder="1" applyAlignment="1"/>
    <xf numFmtId="3" fontId="8" fillId="5" borderId="0" xfId="0" applyNumberFormat="1" applyFont="1" applyFill="1" applyBorder="1" applyAlignment="1"/>
    <xf numFmtId="9" fontId="8" fillId="5" borderId="0" xfId="0" applyNumberFormat="1" applyFont="1" applyFill="1" applyBorder="1" applyAlignment="1"/>
    <xf numFmtId="0" fontId="8" fillId="5" borderId="0" xfId="0" applyFont="1" applyFill="1" applyBorder="1" applyAlignment="1"/>
    <xf numFmtId="166" fontId="8" fillId="5" borderId="0" xfId="0" applyNumberFormat="1" applyFont="1" applyFill="1" applyBorder="1" applyAlignment="1"/>
    <xf numFmtId="165" fontId="6" fillId="0" borderId="0" xfId="0" applyNumberFormat="1" applyFont="1" applyFill="1" applyBorder="1" applyAlignment="1">
      <alignment horizontal="left"/>
    </xf>
    <xf numFmtId="165" fontId="8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left"/>
    </xf>
    <xf numFmtId="2" fontId="8" fillId="0" borderId="0" xfId="0" applyNumberFormat="1" applyFont="1" applyBorder="1" applyAlignment="1"/>
    <xf numFmtId="2" fontId="8" fillId="3" borderId="0" xfId="0" applyNumberFormat="1" applyFont="1" applyFill="1" applyBorder="1" applyAlignment="1"/>
    <xf numFmtId="2" fontId="8" fillId="0" borderId="0" xfId="0" applyNumberFormat="1" applyFont="1" applyFill="1" applyBorder="1" applyAlignment="1"/>
    <xf numFmtId="3" fontId="8" fillId="0" borderId="0" xfId="0" applyNumberFormat="1" applyFont="1" applyBorder="1" applyAlignment="1"/>
    <xf numFmtId="3" fontId="8" fillId="0" borderId="0" xfId="0" applyNumberFormat="1" applyFont="1" applyAlignment="1"/>
    <xf numFmtId="3" fontId="8" fillId="0" borderId="0" xfId="0" applyNumberFormat="1" applyFont="1" applyBorder="1"/>
    <xf numFmtId="3" fontId="8" fillId="2" borderId="0" xfId="0" applyNumberFormat="1" applyFont="1" applyFill="1" applyBorder="1" applyAlignment="1"/>
    <xf numFmtId="3" fontId="8" fillId="0" borderId="0" xfId="0" applyNumberFormat="1" applyFont="1" applyBorder="1" applyAlignment="1">
      <alignment horizontal="right"/>
    </xf>
    <xf numFmtId="3" fontId="8" fillId="5" borderId="0" xfId="0" applyNumberFormat="1" applyFont="1" applyFill="1" applyBorder="1"/>
    <xf numFmtId="3" fontId="8" fillId="0" borderId="0" xfId="0" applyNumberFormat="1" applyFont="1" applyFill="1" applyBorder="1"/>
    <xf numFmtId="3" fontId="8" fillId="2" borderId="0" xfId="0" applyNumberFormat="1" applyFont="1" applyFill="1" applyBorder="1"/>
    <xf numFmtId="3" fontId="8" fillId="0" borderId="0" xfId="0" applyNumberFormat="1" applyFont="1"/>
    <xf numFmtId="3" fontId="8" fillId="5" borderId="0" xfId="0" applyNumberFormat="1" applyFont="1" applyFill="1"/>
    <xf numFmtId="3" fontId="8" fillId="0" borderId="0" xfId="0" applyNumberFormat="1" applyFont="1" applyFill="1"/>
    <xf numFmtId="0" fontId="8" fillId="0" borderId="0" xfId="0" applyFont="1" applyAlignment="1"/>
    <xf numFmtId="0" fontId="13" fillId="0" borderId="0" xfId="0" applyFont="1" applyAlignment="1"/>
    <xf numFmtId="3" fontId="14" fillId="0" borderId="0" xfId="0" applyNumberFormat="1" applyFont="1" applyAlignment="1"/>
    <xf numFmtId="10" fontId="14" fillId="0" borderId="0" xfId="1" applyNumberFormat="1" applyFont="1" applyFill="1" applyAlignment="1"/>
    <xf numFmtId="2" fontId="8" fillId="0" borderId="0" xfId="0" applyNumberFormat="1" applyFont="1" applyAlignment="1"/>
    <xf numFmtId="10" fontId="8" fillId="0" borderId="0" xfId="0" applyNumberFormat="1" applyFont="1" applyAlignment="1"/>
    <xf numFmtId="165" fontId="15" fillId="0" borderId="0" xfId="0" applyNumberFormat="1" applyFont="1" applyFill="1" applyAlignment="1">
      <alignment horizontal="left"/>
    </xf>
    <xf numFmtId="1" fontId="15" fillId="0" borderId="0" xfId="0" applyNumberFormat="1" applyFont="1" applyFill="1" applyAlignment="1">
      <alignment horizontal="center"/>
    </xf>
    <xf numFmtId="0" fontId="15" fillId="0" borderId="0" xfId="0" applyFont="1" applyAlignment="1"/>
    <xf numFmtId="3" fontId="16" fillId="0" borderId="0" xfId="0" applyNumberFormat="1" applyFont="1" applyAlignment="1"/>
    <xf numFmtId="165" fontId="17" fillId="0" borderId="0" xfId="0" applyNumberFormat="1" applyFont="1" applyFill="1" applyAlignment="1">
      <alignment horizontal="left"/>
    </xf>
    <xf numFmtId="165" fontId="17" fillId="0" borderId="0" xfId="0" applyNumberFormat="1" applyFont="1" applyFill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Alignment="1">
      <alignment horizontal="left"/>
    </xf>
    <xf numFmtId="3" fontId="17" fillId="0" borderId="0" xfId="0" applyNumberFormat="1" applyFont="1" applyFill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3" fontId="18" fillId="0" borderId="0" xfId="0" applyNumberFormat="1" applyFont="1" applyFill="1" applyAlignment="1">
      <alignment horizontal="right"/>
    </xf>
    <xf numFmtId="3" fontId="19" fillId="0" borderId="0" xfId="0" applyNumberFormat="1" applyFont="1" applyFill="1" applyAlignment="1">
      <alignment horizontal="left"/>
    </xf>
    <xf numFmtId="3" fontId="20" fillId="0" borderId="0" xfId="0" applyNumberFormat="1" applyFont="1" applyFill="1" applyAlignment="1">
      <alignment horizontal="right"/>
    </xf>
    <xf numFmtId="3" fontId="20" fillId="5" borderId="0" xfId="0" applyNumberFormat="1" applyFont="1" applyFill="1" applyBorder="1" applyAlignment="1">
      <alignment horizontal="right"/>
    </xf>
    <xf numFmtId="3" fontId="20" fillId="5" borderId="0" xfId="0" applyNumberFormat="1" applyFont="1" applyFill="1" applyAlignment="1">
      <alignment horizontal="right"/>
    </xf>
    <xf numFmtId="3" fontId="17" fillId="0" borderId="0" xfId="0" applyNumberFormat="1" applyFont="1" applyFill="1" applyAlignment="1">
      <alignment horizontal="right"/>
    </xf>
    <xf numFmtId="3" fontId="19" fillId="0" borderId="0" xfId="0" applyNumberFormat="1" applyFont="1" applyFill="1" applyAlignment="1"/>
    <xf numFmtId="3" fontId="19" fillId="5" borderId="0" xfId="0" applyNumberFormat="1" applyFont="1" applyFill="1" applyAlignment="1"/>
    <xf numFmtId="3" fontId="20" fillId="0" borderId="0" xfId="0" applyNumberFormat="1" applyFont="1" applyFill="1"/>
    <xf numFmtId="3" fontId="19" fillId="0" borderId="0" xfId="0" applyNumberFormat="1" applyFont="1" applyFill="1" applyAlignment="1">
      <alignment horizontal="right"/>
    </xf>
    <xf numFmtId="3" fontId="19" fillId="5" borderId="0" xfId="0" applyNumberFormat="1" applyFont="1" applyFill="1" applyAlignment="1">
      <alignment horizontal="right"/>
    </xf>
    <xf numFmtId="3" fontId="20" fillId="0" borderId="0" xfId="0" applyNumberFormat="1" applyFont="1" applyFill="1" applyAlignment="1"/>
    <xf numFmtId="3" fontId="18" fillId="0" borderId="0" xfId="0" applyNumberFormat="1" applyFont="1" applyFill="1"/>
    <xf numFmtId="3" fontId="19" fillId="0" borderId="0" xfId="0" applyNumberFormat="1" applyFont="1" applyFill="1" applyBorder="1" applyAlignment="1"/>
    <xf numFmtId="3" fontId="2" fillId="0" borderId="0" xfId="0" applyNumberFormat="1" applyFont="1" applyFill="1" applyBorder="1" applyAlignment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 vertical="center" wrapText="1" readingOrder="1"/>
    </xf>
    <xf numFmtId="164" fontId="1" fillId="0" borderId="0" xfId="0" applyNumberFormat="1" applyFont="1" applyBorder="1" applyAlignment="1"/>
    <xf numFmtId="164" fontId="1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/>
    <xf numFmtId="164" fontId="2" fillId="0" borderId="0" xfId="0" applyNumberFormat="1" applyFont="1" applyFill="1" applyBorder="1" applyAlignment="1"/>
    <xf numFmtId="164" fontId="1" fillId="0" borderId="0" xfId="0" applyNumberFormat="1" applyFont="1" applyAlignment="1"/>
    <xf numFmtId="0" fontId="13" fillId="0" borderId="0" xfId="0" applyFont="1" applyFill="1" applyAlignment="1"/>
    <xf numFmtId="3" fontId="14" fillId="0" borderId="0" xfId="0" applyNumberFormat="1" applyFont="1" applyFill="1" applyAlignment="1"/>
    <xf numFmtId="4" fontId="14" fillId="0" borderId="0" xfId="0" applyNumberFormat="1" applyFont="1" applyFill="1" applyAlignment="1"/>
    <xf numFmtId="0" fontId="14" fillId="0" borderId="0" xfId="0" applyFont="1" applyFill="1" applyAlignment="1"/>
    <xf numFmtId="9" fontId="14" fillId="0" borderId="0" xfId="1" applyFont="1" applyFill="1" applyAlignment="1"/>
    <xf numFmtId="10" fontId="14" fillId="0" borderId="0" xfId="0" applyNumberFormat="1" applyFont="1" applyFill="1" applyAlignment="1"/>
    <xf numFmtId="0" fontId="8" fillId="0" borderId="0" xfId="0" applyFont="1" applyFill="1" applyAlignment="1"/>
    <xf numFmtId="0" fontId="22" fillId="0" borderId="0" xfId="2" applyFont="1" applyAlignment="1"/>
    <xf numFmtId="0" fontId="22" fillId="0" borderId="0" xfId="2" applyNumberFormat="1" applyFont="1" applyAlignment="1"/>
    <xf numFmtId="0" fontId="21" fillId="6" borderId="0" xfId="2" applyFont="1" applyFill="1" applyBorder="1" applyAlignment="1">
      <alignment horizontal="left"/>
    </xf>
    <xf numFmtId="49" fontId="21" fillId="6" borderId="0" xfId="2" applyNumberFormat="1" applyFont="1" applyFill="1" applyBorder="1" applyAlignment="1">
      <alignment horizontal="left"/>
    </xf>
    <xf numFmtId="0" fontId="22" fillId="6" borderId="0" xfId="2" applyFont="1" applyFill="1" applyBorder="1" applyAlignment="1">
      <alignment horizontal="left"/>
    </xf>
    <xf numFmtId="0" fontId="22" fillId="6" borderId="0" xfId="2" applyFont="1" applyFill="1" applyBorder="1" applyAlignment="1"/>
    <xf numFmtId="49" fontId="22" fillId="6" borderId="0" xfId="2" applyNumberFormat="1" applyFont="1" applyFill="1" applyBorder="1" applyAlignment="1">
      <alignment horizontal="left" readingOrder="1"/>
    </xf>
    <xf numFmtId="0" fontId="22" fillId="6" borderId="0" xfId="2" applyFont="1" applyFill="1" applyBorder="1" applyAlignment="1">
      <alignment horizontal="left" readingOrder="1"/>
    </xf>
    <xf numFmtId="49" fontId="22" fillId="6" borderId="0" xfId="2" applyNumberFormat="1" applyFont="1" applyFill="1" applyBorder="1" applyAlignment="1">
      <alignment horizontal="left" indent="1"/>
    </xf>
    <xf numFmtId="0" fontId="23" fillId="6" borderId="0" xfId="2" applyFont="1" applyFill="1" applyBorder="1" applyAlignment="1">
      <alignment horizontal="left"/>
    </xf>
    <xf numFmtId="0" fontId="22" fillId="0" borderId="0" xfId="2" applyFont="1" applyBorder="1" applyAlignment="1"/>
    <xf numFmtId="49" fontId="23" fillId="6" borderId="0" xfId="2" applyNumberFormat="1" applyFont="1" applyFill="1" applyBorder="1" applyAlignment="1">
      <alignment horizontal="left"/>
    </xf>
    <xf numFmtId="49" fontId="22" fillId="6" borderId="0" xfId="2" applyNumberFormat="1" applyFont="1" applyFill="1" applyBorder="1" applyAlignment="1">
      <alignment horizontal="left"/>
    </xf>
    <xf numFmtId="0" fontId="22" fillId="6" borderId="0" xfId="2" applyNumberFormat="1" applyFont="1" applyFill="1" applyBorder="1" applyAlignment="1">
      <alignment horizontal="left"/>
    </xf>
    <xf numFmtId="9" fontId="22" fillId="6" borderId="0" xfId="2" applyNumberFormat="1" applyFont="1" applyFill="1" applyBorder="1" applyAlignment="1">
      <alignment horizontal="left"/>
    </xf>
    <xf numFmtId="0" fontId="22" fillId="6" borderId="0" xfId="2" applyFont="1" applyFill="1" applyBorder="1" applyAlignment="1">
      <alignment horizontal="right"/>
    </xf>
    <xf numFmtId="0" fontId="22" fillId="0" borderId="0" xfId="2" applyFont="1" applyBorder="1" applyAlignment="1">
      <alignment horizontal="right"/>
    </xf>
    <xf numFmtId="10" fontId="22" fillId="6" borderId="0" xfId="2" applyNumberFormat="1" applyFont="1" applyFill="1" applyBorder="1" applyAlignment="1"/>
    <xf numFmtId="10" fontId="22" fillId="0" borderId="0" xfId="2" applyNumberFormat="1" applyFont="1" applyBorder="1" applyAlignment="1"/>
    <xf numFmtId="167" fontId="22" fillId="6" borderId="0" xfId="2" applyNumberFormat="1" applyFont="1" applyFill="1" applyBorder="1" applyAlignment="1"/>
    <xf numFmtId="167" fontId="22" fillId="0" borderId="0" xfId="2" applyNumberFormat="1" applyFont="1" applyBorder="1" applyAlignment="1"/>
    <xf numFmtId="169" fontId="22" fillId="6" borderId="0" xfId="2" applyNumberFormat="1" applyFont="1" applyFill="1" applyBorder="1" applyAlignment="1"/>
    <xf numFmtId="169" fontId="22" fillId="0" borderId="0" xfId="2" applyNumberFormat="1" applyFont="1" applyBorder="1" applyAlignment="1"/>
    <xf numFmtId="0" fontId="22" fillId="6" borderId="0" xfId="2" applyFont="1" applyFill="1" applyBorder="1" applyAlignment="1">
      <alignment horizontal="center"/>
    </xf>
    <xf numFmtId="0" fontId="22" fillId="0" borderId="0" xfId="2" applyFont="1" applyBorder="1" applyAlignment="1">
      <alignment horizontal="center"/>
    </xf>
    <xf numFmtId="49" fontId="23" fillId="6" borderId="0" xfId="2" applyNumberFormat="1" applyFont="1" applyFill="1" applyBorder="1" applyAlignment="1"/>
    <xf numFmtId="1" fontId="22" fillId="6" borderId="0" xfId="2" applyNumberFormat="1" applyFont="1" applyFill="1" applyBorder="1" applyAlignment="1">
      <alignment horizontal="left"/>
    </xf>
    <xf numFmtId="49" fontId="22" fillId="6" borderId="0" xfId="2" applyNumberFormat="1" applyFont="1" applyFill="1" applyBorder="1" applyAlignment="1">
      <alignment horizontal="right"/>
    </xf>
    <xf numFmtId="10" fontId="22" fillId="6" borderId="0" xfId="2" applyNumberFormat="1" applyFont="1" applyFill="1" applyBorder="1" applyAlignment="1">
      <alignment horizontal="right"/>
    </xf>
    <xf numFmtId="4" fontId="22" fillId="6" borderId="0" xfId="2" applyNumberFormat="1" applyFont="1" applyFill="1" applyBorder="1" applyAlignment="1">
      <alignment horizontal="left"/>
    </xf>
    <xf numFmtId="164" fontId="22" fillId="6" borderId="0" xfId="2" applyNumberFormat="1" applyFont="1" applyFill="1" applyBorder="1" applyAlignment="1">
      <alignment horizontal="left"/>
    </xf>
    <xf numFmtId="167" fontId="22" fillId="6" borderId="0" xfId="2" applyNumberFormat="1" applyFont="1" applyFill="1" applyBorder="1" applyAlignment="1">
      <alignment horizontal="right"/>
    </xf>
    <xf numFmtId="166" fontId="22" fillId="6" borderId="0" xfId="2" applyNumberFormat="1" applyFont="1" applyFill="1" applyBorder="1" applyAlignment="1">
      <alignment horizontal="left"/>
    </xf>
    <xf numFmtId="168" fontId="23" fillId="6" borderId="0" xfId="2" applyNumberFormat="1" applyFont="1" applyFill="1" applyBorder="1" applyAlignment="1">
      <alignment horizontal="left"/>
    </xf>
    <xf numFmtId="169" fontId="22" fillId="6" borderId="0" xfId="2" applyNumberFormat="1" applyFont="1" applyFill="1" applyBorder="1" applyAlignment="1">
      <alignment horizontal="right"/>
    </xf>
    <xf numFmtId="0" fontId="22" fillId="0" borderId="0" xfId="2" applyFont="1" applyBorder="1" applyAlignment="1">
      <alignment horizontal="left"/>
    </xf>
    <xf numFmtId="3" fontId="22" fillId="0" borderId="0" xfId="2" applyNumberFormat="1" applyFont="1" applyBorder="1" applyAlignment="1">
      <alignment horizontal="left"/>
    </xf>
    <xf numFmtId="3" fontId="16" fillId="0" borderId="0" xfId="0" applyNumberFormat="1" applyFont="1" applyFill="1" applyAlignment="1"/>
    <xf numFmtId="3" fontId="2" fillId="0" borderId="1" xfId="0" applyNumberFormat="1" applyFont="1" applyBorder="1" applyAlignment="1">
      <alignment horizontal="left"/>
    </xf>
    <xf numFmtId="0" fontId="12" fillId="0" borderId="0" xfId="0" applyFont="1" applyAlignment="1"/>
    <xf numFmtId="3" fontId="1" fillId="0" borderId="0" xfId="0" applyNumberFormat="1" applyFont="1" applyFill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3" fontId="20" fillId="0" borderId="0" xfId="0" applyNumberFormat="1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19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/>
    <xf numFmtId="3" fontId="18" fillId="0" borderId="0" xfId="0" applyNumberFormat="1" applyFont="1" applyFill="1" applyBorder="1" applyAlignment="1">
      <alignment horizontal="right"/>
    </xf>
    <xf numFmtId="9" fontId="16" fillId="0" borderId="0" xfId="1" applyFont="1" applyAlignment="1"/>
    <xf numFmtId="9" fontId="16" fillId="3" borderId="0" xfId="1" applyFont="1" applyFill="1" applyAlignment="1"/>
    <xf numFmtId="3" fontId="14" fillId="3" borderId="0" xfId="0" applyNumberFormat="1" applyFont="1" applyFill="1" applyAlignment="1"/>
    <xf numFmtId="9" fontId="14" fillId="7" borderId="0" xfId="1" applyFont="1" applyFill="1" applyAlignment="1"/>
    <xf numFmtId="3" fontId="16" fillId="7" borderId="0" xfId="0" applyNumberFormat="1" applyFont="1" applyFill="1" applyAlignment="1"/>
    <xf numFmtId="1" fontId="8" fillId="0" borderId="0" xfId="0" applyNumberFormat="1" applyFont="1" applyBorder="1" applyAlignment="1"/>
    <xf numFmtId="170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</cellXfs>
  <cellStyles count="3">
    <cellStyle name="Normal" xfId="0" builtinId="0"/>
    <cellStyle name="Normal 2" xfId="2"/>
    <cellStyle name="Percent" xfId="1" builtinId="5"/>
  </cellStyles>
  <dxfs count="7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8F75B"/>
      <color rgb="FF28B4F0"/>
      <color rgb="FFB049FC"/>
      <color rgb="FF33D083"/>
      <color rgb="FF15D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39"/>
  <sheetViews>
    <sheetView zoomScale="110" workbookViewId="0">
      <selection activeCell="H3" sqref="H3"/>
    </sheetView>
  </sheetViews>
  <sheetFormatPr baseColWidth="10" defaultColWidth="9.1640625" defaultRowHeight="13" x14ac:dyDescent="0.15"/>
  <cols>
    <col min="1" max="1" width="25.83203125" style="102" bestFit="1" customWidth="1"/>
    <col min="2" max="2" width="11.83203125" style="102" bestFit="1" customWidth="1"/>
    <col min="3" max="7" width="14.1640625" style="102" customWidth="1"/>
    <col min="8" max="8" width="16.6640625" style="102" bestFit="1" customWidth="1"/>
    <col min="9" max="10" width="14.6640625" style="102" customWidth="1"/>
    <col min="11" max="12" width="16.33203125" style="102" bestFit="1" customWidth="1"/>
    <col min="13" max="14" width="14.6640625" style="102" customWidth="1"/>
    <col min="15" max="15" width="9.1640625" style="102"/>
    <col min="16" max="16" width="10.1640625" style="102" bestFit="1" customWidth="1"/>
    <col min="17" max="16384" width="9.1640625" style="102"/>
  </cols>
  <sheetData>
    <row r="1" spans="1:37" s="57" customFormat="1" ht="16.5" customHeight="1" x14ac:dyDescent="0.25">
      <c r="A1" s="108"/>
      <c r="B1" s="108"/>
      <c r="C1" s="109">
        <v>2018</v>
      </c>
      <c r="D1" s="109">
        <v>2019</v>
      </c>
      <c r="E1" s="109">
        <v>2020</v>
      </c>
      <c r="F1" s="109">
        <v>2021</v>
      </c>
      <c r="G1" s="109">
        <v>2022</v>
      </c>
      <c r="H1" s="109">
        <v>2023</v>
      </c>
      <c r="I1" s="109">
        <v>2024</v>
      </c>
      <c r="J1" s="109">
        <v>2025</v>
      </c>
      <c r="K1" s="109">
        <v>2026</v>
      </c>
      <c r="L1" s="109">
        <v>2027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ht="19" x14ac:dyDescent="0.25">
      <c r="A2" s="110" t="s">
        <v>155</v>
      </c>
      <c r="B2" s="110"/>
      <c r="C2" s="111"/>
      <c r="D2" s="111"/>
      <c r="E2" s="196">
        <f>E3/D3</f>
        <v>11.310969330776317</v>
      </c>
      <c r="F2" s="196">
        <f>F3/E3</f>
        <v>7.4771878974924579</v>
      </c>
      <c r="G2" s="196">
        <f>G3/F3</f>
        <v>3.4888135352062979</v>
      </c>
      <c r="H2" s="197">
        <f>H3/G3</f>
        <v>3.1384283767210022</v>
      </c>
    </row>
    <row r="3" spans="1:37" ht="19" x14ac:dyDescent="0.25">
      <c r="A3" s="110" t="s">
        <v>92</v>
      </c>
      <c r="B3" s="110"/>
      <c r="C3" s="186">
        <f>SUM(Sales!E32:G32)</f>
        <v>0</v>
      </c>
      <c r="D3" s="186">
        <f>Sales!S33</f>
        <v>410168.54238281248</v>
      </c>
      <c r="E3" s="186">
        <f>Sales!AE33</f>
        <v>4639403.8033412173</v>
      </c>
      <c r="F3" s="186">
        <f>Sales!AQ33</f>
        <v>34689693.969923429</v>
      </c>
      <c r="G3" s="186">
        <f>Sales!BC33</f>
        <v>121025873.85443315</v>
      </c>
      <c r="H3" s="186">
        <f>Sales!BO33</f>
        <v>379831036.82220942</v>
      </c>
      <c r="I3" s="200">
        <f>H3*$H2</f>
        <v>1192072504.3221819</v>
      </c>
      <c r="J3" s="200">
        <f>I3*$H2</f>
        <v>3741234174.6736054</v>
      </c>
      <c r="K3" s="200">
        <f>J3*$H2</f>
        <v>11741595497.754023</v>
      </c>
      <c r="L3" s="200">
        <f>K3*$H2</f>
        <v>36850156498.130783</v>
      </c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</row>
    <row r="4" spans="1:37" ht="19" x14ac:dyDescent="0.25">
      <c r="A4" s="110" t="s">
        <v>93</v>
      </c>
      <c r="B4" s="110"/>
      <c r="C4" s="186">
        <f>SUM(Sales!E23:G23)</f>
        <v>0</v>
      </c>
      <c r="D4" s="186">
        <f>Sales!S35</f>
        <v>367888.0078125</v>
      </c>
      <c r="E4" s="186">
        <f>Sales!AE35</f>
        <v>4143049.6125787194</v>
      </c>
      <c r="F4" s="186">
        <f>Sales!AQ35</f>
        <v>30896313.283454817</v>
      </c>
      <c r="G4" s="186">
        <f>Sales!BC35</f>
        <v>107791475.97129127</v>
      </c>
      <c r="H4" s="186">
        <f>Sales!BO35</f>
        <v>338295826.95694065</v>
      </c>
      <c r="I4" s="200">
        <f>I3*(H4/H3)</f>
        <v>1061717223.0479603</v>
      </c>
      <c r="J4" s="200">
        <f>J3*(I4/I3)</f>
        <v>3332123460.8671403</v>
      </c>
      <c r="K4" s="200">
        <f>K3*(J4/J3)</f>
        <v>10457630824.323227</v>
      </c>
      <c r="L4" s="200">
        <f>L3*(K4/K3)</f>
        <v>32820525332.328259</v>
      </c>
    </row>
    <row r="5" spans="1:37" ht="19" x14ac:dyDescent="0.25">
      <c r="A5" s="110" t="s">
        <v>94</v>
      </c>
      <c r="B5" s="110"/>
      <c r="C5" s="111">
        <f>C3-C4</f>
        <v>0</v>
      </c>
      <c r="D5" s="111">
        <f t="shared" ref="D5:L5" si="0">D3-D4</f>
        <v>42280.534570312477</v>
      </c>
      <c r="E5" s="111">
        <f t="shared" si="0"/>
        <v>496354.19076249795</v>
      </c>
      <c r="F5" s="111">
        <f t="shared" si="0"/>
        <v>3793380.6864686124</v>
      </c>
      <c r="G5" s="111">
        <f t="shared" si="0"/>
        <v>13234397.883141875</v>
      </c>
      <c r="H5" s="111">
        <f t="shared" si="0"/>
        <v>41535209.865268767</v>
      </c>
      <c r="I5" s="111">
        <f>I3-I4</f>
        <v>130355281.27422166</v>
      </c>
      <c r="J5" s="111">
        <f t="shared" si="0"/>
        <v>409110713.80646515</v>
      </c>
      <c r="K5" s="111">
        <f t="shared" si="0"/>
        <v>1283964673.4307957</v>
      </c>
      <c r="L5" s="111">
        <f t="shared" si="0"/>
        <v>4029631165.8025246</v>
      </c>
    </row>
    <row r="6" spans="1:37" ht="19" x14ac:dyDescent="0.25">
      <c r="A6" s="110"/>
      <c r="B6" s="110"/>
      <c r="C6" s="111"/>
      <c r="D6" s="111"/>
      <c r="E6" s="111"/>
      <c r="F6" s="111"/>
      <c r="G6" s="111"/>
      <c r="H6" s="111"/>
      <c r="I6" s="111"/>
      <c r="J6" s="111"/>
      <c r="K6" s="111"/>
      <c r="L6" s="111"/>
    </row>
    <row r="7" spans="1:37" ht="19" x14ac:dyDescent="0.25">
      <c r="A7" s="110" t="s">
        <v>114</v>
      </c>
      <c r="B7" s="110"/>
      <c r="C7" s="186">
        <f>'Projected Cash Flow'!R41</f>
        <v>917957.75</v>
      </c>
      <c r="D7" s="186">
        <f>'Projected Cash Flow'!AD41</f>
        <v>2155505.3822265626</v>
      </c>
      <c r="E7" s="186">
        <f>'Projected Cash Flow'!AP41</f>
        <v>3920618.2332917103</v>
      </c>
      <c r="F7" s="111">
        <f>E7*(1+$B$26)</f>
        <v>3920618.2332917103</v>
      </c>
      <c r="G7" s="111">
        <f>F7*(1+$B$26)</f>
        <v>3920618.2332917103</v>
      </c>
      <c r="H7" s="111">
        <f>G7*(1+$B$26)</f>
        <v>3920618.2332917103</v>
      </c>
      <c r="I7" s="200">
        <f>H7</f>
        <v>3920618.2332917103</v>
      </c>
      <c r="J7" s="200">
        <f>I7</f>
        <v>3920618.2332917103</v>
      </c>
      <c r="K7" s="200">
        <f>J7</f>
        <v>3920618.2332917103</v>
      </c>
      <c r="L7" s="200">
        <f>K7</f>
        <v>3920618.2332917103</v>
      </c>
    </row>
    <row r="8" spans="1:37" ht="19" x14ac:dyDescent="0.25">
      <c r="A8" s="110" t="s">
        <v>116</v>
      </c>
      <c r="B8" s="110"/>
      <c r="C8" s="111">
        <f>C5-C7</f>
        <v>-917957.75</v>
      </c>
      <c r="D8" s="111">
        <f t="shared" ref="D8:L8" si="1">D5-D7</f>
        <v>-2113224.84765625</v>
      </c>
      <c r="E8" s="111">
        <f t="shared" si="1"/>
        <v>-3424264.0425292123</v>
      </c>
      <c r="F8" s="111">
        <f t="shared" si="1"/>
        <v>-127237.54682309786</v>
      </c>
      <c r="G8" s="111">
        <f t="shared" si="1"/>
        <v>9313779.6498501655</v>
      </c>
      <c r="H8" s="111">
        <f t="shared" si="1"/>
        <v>37614591.631977059</v>
      </c>
      <c r="I8" s="111">
        <f t="shared" si="1"/>
        <v>126434663.04092994</v>
      </c>
      <c r="J8" s="111">
        <f t="shared" si="1"/>
        <v>405190095.57317346</v>
      </c>
      <c r="K8" s="111">
        <f t="shared" si="1"/>
        <v>1280044055.197504</v>
      </c>
      <c r="L8" s="111">
        <f t="shared" si="1"/>
        <v>4025710547.5692329</v>
      </c>
    </row>
    <row r="9" spans="1:37" ht="19" x14ac:dyDescent="0.25">
      <c r="A9" s="110"/>
      <c r="B9" s="110"/>
      <c r="C9" s="111"/>
      <c r="D9" s="111"/>
      <c r="E9" s="111"/>
      <c r="F9" s="111"/>
      <c r="G9" s="111"/>
      <c r="H9" s="111"/>
      <c r="I9" s="111"/>
      <c r="J9" s="111"/>
      <c r="K9" s="111"/>
      <c r="L9" s="111"/>
    </row>
    <row r="10" spans="1:37" ht="19" x14ac:dyDescent="0.25">
      <c r="A10" s="110" t="s">
        <v>115</v>
      </c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</row>
    <row r="11" spans="1:37" ht="19" x14ac:dyDescent="0.25">
      <c r="A11" s="110" t="s">
        <v>117</v>
      </c>
      <c r="B11" s="110"/>
      <c r="C11" s="111">
        <f t="shared" ref="C11:L11" si="2">IF(C8&lt;0,0,IF(C8&lt;-SUM(A8:B8),0,IF(SUM(A8:B8)&lt;0,(C8+SUM(A8:B8))*$B$27,C8*$B$27)))</f>
        <v>0</v>
      </c>
      <c r="D11" s="111">
        <f t="shared" si="2"/>
        <v>0</v>
      </c>
      <c r="E11" s="111">
        <f t="shared" si="2"/>
        <v>0</v>
      </c>
      <c r="F11" s="111">
        <f t="shared" si="2"/>
        <v>0</v>
      </c>
      <c r="G11" s="111">
        <f t="shared" si="2"/>
        <v>1210078.3927045497</v>
      </c>
      <c r="H11" s="111">
        <f t="shared" si="2"/>
        <v>7899064.2427151818</v>
      </c>
      <c r="I11" s="111">
        <f t="shared" si="2"/>
        <v>26551279.238595288</v>
      </c>
      <c r="J11" s="111">
        <f t="shared" si="2"/>
        <v>85089920.070366427</v>
      </c>
      <c r="K11" s="111">
        <f t="shared" si="2"/>
        <v>268809251.59147584</v>
      </c>
      <c r="L11" s="111">
        <f t="shared" si="2"/>
        <v>845399214.98953891</v>
      </c>
    </row>
    <row r="12" spans="1:37" ht="19" x14ac:dyDescent="0.25">
      <c r="A12" s="110"/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</row>
    <row r="13" spans="1:37" ht="19" x14ac:dyDescent="0.25">
      <c r="A13" s="110" t="s">
        <v>118</v>
      </c>
      <c r="B13" s="110"/>
      <c r="C13" s="111">
        <f t="shared" ref="C13:L13" si="3">C8-C10-C11</f>
        <v>-917957.75</v>
      </c>
      <c r="D13" s="111">
        <f t="shared" si="3"/>
        <v>-2113224.84765625</v>
      </c>
      <c r="E13" s="111">
        <f t="shared" si="3"/>
        <v>-3424264.0425292123</v>
      </c>
      <c r="F13" s="111">
        <f t="shared" si="3"/>
        <v>-127237.54682309786</v>
      </c>
      <c r="G13" s="111">
        <f t="shared" si="3"/>
        <v>8103701.2571456153</v>
      </c>
      <c r="H13" s="111">
        <f t="shared" si="3"/>
        <v>29715527.389261879</v>
      </c>
      <c r="I13" s="111">
        <f t="shared" si="3"/>
        <v>99883383.802334651</v>
      </c>
      <c r="J13" s="111">
        <f t="shared" si="3"/>
        <v>320100175.50280702</v>
      </c>
      <c r="K13" s="111">
        <f t="shared" si="3"/>
        <v>1011234803.6060282</v>
      </c>
      <c r="L13" s="111">
        <f t="shared" si="3"/>
        <v>3180311332.5796938</v>
      </c>
      <c r="M13" s="92"/>
      <c r="N13" s="92"/>
    </row>
    <row r="14" spans="1:37" ht="18" x14ac:dyDescent="0.2">
      <c r="A14" s="103"/>
      <c r="B14" s="103"/>
      <c r="C14" s="104"/>
      <c r="D14" s="104"/>
      <c r="E14" s="104"/>
      <c r="F14" s="104"/>
      <c r="G14" s="104"/>
      <c r="H14" s="104"/>
    </row>
    <row r="15" spans="1:37" ht="18" x14ac:dyDescent="0.2">
      <c r="A15" s="142"/>
      <c r="B15" s="142"/>
      <c r="C15" s="143"/>
      <c r="D15" s="143"/>
      <c r="E15" s="143"/>
      <c r="F15" s="143"/>
      <c r="G15" s="143"/>
      <c r="H15" s="143"/>
    </row>
    <row r="16" spans="1:37" ht="18" x14ac:dyDescent="0.2">
      <c r="A16" s="142"/>
      <c r="B16" s="142"/>
      <c r="C16" s="144"/>
      <c r="D16" s="144"/>
      <c r="E16" s="144"/>
      <c r="F16" s="144"/>
      <c r="G16" s="144"/>
      <c r="H16" s="144"/>
    </row>
    <row r="17" spans="1:13" ht="18" x14ac:dyDescent="0.2">
      <c r="A17" s="145"/>
      <c r="B17" s="145"/>
      <c r="C17" s="143"/>
      <c r="D17" s="143"/>
      <c r="E17" s="143"/>
      <c r="F17" s="143"/>
      <c r="G17" s="143"/>
      <c r="H17" s="143"/>
    </row>
    <row r="18" spans="1:13" ht="18" x14ac:dyDescent="0.2">
      <c r="A18" s="145"/>
      <c r="B18" s="145"/>
      <c r="C18" s="143"/>
      <c r="D18" s="143"/>
      <c r="E18" s="143"/>
      <c r="F18" s="143"/>
      <c r="G18" s="143"/>
      <c r="H18" s="143"/>
    </row>
    <row r="19" spans="1:13" ht="18" x14ac:dyDescent="0.2">
      <c r="A19" s="145"/>
      <c r="B19" s="145"/>
      <c r="C19" s="143"/>
      <c r="D19" s="143"/>
      <c r="E19" s="143"/>
      <c r="F19" s="143"/>
      <c r="G19" s="143"/>
      <c r="H19" s="143"/>
    </row>
    <row r="20" spans="1:13" ht="18" x14ac:dyDescent="0.2">
      <c r="A20" s="145"/>
      <c r="B20" s="145"/>
      <c r="C20" s="143"/>
      <c r="D20" s="143"/>
      <c r="E20" s="143"/>
      <c r="F20" s="143"/>
      <c r="G20" s="143"/>
      <c r="H20" s="143"/>
    </row>
    <row r="21" spans="1:13" ht="18" x14ac:dyDescent="0.2">
      <c r="A21" s="145"/>
      <c r="B21" s="145"/>
      <c r="C21" s="143"/>
      <c r="D21" s="143"/>
      <c r="E21" s="143"/>
      <c r="F21" s="143"/>
      <c r="G21" s="143"/>
      <c r="H21" s="143"/>
      <c r="M21" s="106"/>
    </row>
    <row r="22" spans="1:13" ht="18" x14ac:dyDescent="0.2">
      <c r="A22" s="145"/>
      <c r="B22" s="143"/>
      <c r="C22" s="145"/>
      <c r="D22" s="143"/>
      <c r="E22" s="143"/>
      <c r="F22" s="143"/>
      <c r="G22" s="143"/>
      <c r="H22" s="143"/>
      <c r="K22" s="92"/>
    </row>
    <row r="23" spans="1:13" ht="18" x14ac:dyDescent="0.2">
      <c r="A23" s="145"/>
      <c r="B23" s="146"/>
      <c r="C23" s="145"/>
      <c r="D23" s="143"/>
      <c r="E23" s="143"/>
      <c r="F23" s="143"/>
      <c r="G23" s="143"/>
      <c r="H23" s="143"/>
      <c r="K23" s="92"/>
      <c r="L23" s="92"/>
    </row>
    <row r="24" spans="1:13" ht="18" x14ac:dyDescent="0.2">
      <c r="A24" s="145"/>
      <c r="B24" s="198" t="s">
        <v>157</v>
      </c>
      <c r="C24" s="105"/>
      <c r="D24" s="105"/>
      <c r="E24" s="105"/>
      <c r="F24" s="105"/>
      <c r="G24" s="105"/>
      <c r="H24" s="105"/>
    </row>
    <row r="25" spans="1:13" ht="18" x14ac:dyDescent="0.2">
      <c r="A25" s="145"/>
      <c r="B25" s="199" t="s">
        <v>158</v>
      </c>
      <c r="C25" s="147"/>
      <c r="D25" s="147"/>
      <c r="E25" s="147"/>
      <c r="F25" s="147"/>
      <c r="G25" s="147"/>
      <c r="H25" s="147"/>
    </row>
    <row r="26" spans="1:13" ht="18" x14ac:dyDescent="0.2">
      <c r="A26" s="145"/>
      <c r="B26" s="146"/>
      <c r="C26" s="147"/>
      <c r="D26" s="147"/>
      <c r="E26" s="147"/>
      <c r="F26" s="147"/>
      <c r="G26" s="147"/>
      <c r="H26" s="147"/>
    </row>
    <row r="27" spans="1:13" ht="18" x14ac:dyDescent="0.2">
      <c r="A27" s="145" t="s">
        <v>156</v>
      </c>
      <c r="B27" s="146">
        <v>0.21</v>
      </c>
      <c r="C27" s="147"/>
      <c r="D27" s="147"/>
      <c r="E27" s="147"/>
      <c r="F27" s="147"/>
      <c r="G27" s="147"/>
      <c r="H27" s="147"/>
    </row>
    <row r="28" spans="1:13" ht="18" x14ac:dyDescent="0.2">
      <c r="A28" s="145"/>
      <c r="B28" s="145"/>
      <c r="C28" s="147"/>
      <c r="D28" s="147"/>
      <c r="E28" s="147"/>
      <c r="F28" s="147"/>
      <c r="G28" s="147"/>
      <c r="H28" s="147"/>
    </row>
    <row r="29" spans="1:13" ht="18" x14ac:dyDescent="0.2">
      <c r="A29" s="145"/>
      <c r="B29" s="145"/>
      <c r="C29" s="147"/>
      <c r="D29" s="147"/>
      <c r="E29" s="147"/>
      <c r="F29" s="147"/>
      <c r="G29" s="147"/>
      <c r="H29" s="147"/>
    </row>
    <row r="30" spans="1:13" ht="18" x14ac:dyDescent="0.2">
      <c r="A30" s="145"/>
      <c r="B30" s="143"/>
      <c r="C30" s="105"/>
      <c r="D30" s="105"/>
      <c r="E30" s="105"/>
      <c r="F30" s="105"/>
      <c r="G30" s="105"/>
      <c r="H30" s="105"/>
    </row>
    <row r="31" spans="1:13" ht="18" x14ac:dyDescent="0.2">
      <c r="A31" s="145"/>
      <c r="B31" s="143"/>
      <c r="C31" s="105"/>
      <c r="D31" s="105"/>
      <c r="E31" s="105"/>
      <c r="F31" s="105"/>
      <c r="G31" s="105"/>
      <c r="H31" s="105"/>
    </row>
    <row r="32" spans="1:13" ht="18" x14ac:dyDescent="0.2">
      <c r="A32" s="145"/>
      <c r="B32" s="143"/>
      <c r="C32" s="105"/>
      <c r="D32" s="105"/>
      <c r="E32" s="105"/>
      <c r="F32" s="105"/>
      <c r="G32" s="105"/>
      <c r="H32" s="105"/>
    </row>
    <row r="33" spans="1:11" ht="18" x14ac:dyDescent="0.2">
      <c r="A33" s="145"/>
      <c r="B33" s="143"/>
      <c r="C33" s="105"/>
      <c r="D33" s="105"/>
      <c r="E33" s="105"/>
      <c r="F33" s="105"/>
      <c r="G33" s="105"/>
      <c r="H33" s="105"/>
      <c r="K33" s="107"/>
    </row>
    <row r="34" spans="1:11" ht="18" x14ac:dyDescent="0.2">
      <c r="A34" s="145"/>
      <c r="B34" s="143"/>
      <c r="C34" s="105"/>
      <c r="D34" s="105"/>
      <c r="E34" s="105"/>
      <c r="F34" s="105"/>
      <c r="G34" s="105"/>
      <c r="H34" s="105"/>
    </row>
    <row r="35" spans="1:11" ht="18" x14ac:dyDescent="0.2">
      <c r="A35" s="145"/>
      <c r="B35" s="143"/>
      <c r="C35" s="105"/>
      <c r="D35" s="105"/>
      <c r="E35" s="105"/>
      <c r="F35" s="105"/>
      <c r="G35" s="105"/>
      <c r="H35" s="105"/>
    </row>
    <row r="36" spans="1:11" ht="18" x14ac:dyDescent="0.2">
      <c r="A36" s="145"/>
      <c r="B36" s="143"/>
      <c r="C36" s="105"/>
      <c r="D36" s="105"/>
      <c r="E36" s="105"/>
      <c r="F36" s="105"/>
      <c r="G36" s="105"/>
      <c r="H36" s="105"/>
      <c r="K36" s="107"/>
    </row>
    <row r="37" spans="1:11" ht="18" x14ac:dyDescent="0.2">
      <c r="A37" s="145"/>
      <c r="B37" s="145"/>
      <c r="C37" s="145"/>
      <c r="D37" s="145"/>
      <c r="E37" s="145"/>
      <c r="F37" s="145"/>
      <c r="G37" s="145"/>
      <c r="H37" s="145"/>
    </row>
    <row r="38" spans="1:11" ht="18" x14ac:dyDescent="0.2">
      <c r="A38" s="145"/>
      <c r="B38" s="145"/>
      <c r="C38" s="145"/>
      <c r="D38" s="147"/>
      <c r="E38" s="147"/>
      <c r="F38" s="147"/>
      <c r="G38" s="147"/>
      <c r="H38" s="147"/>
    </row>
    <row r="39" spans="1:11" x14ac:dyDescent="0.15">
      <c r="A39" s="148"/>
      <c r="B39" s="148"/>
      <c r="C39" s="148"/>
      <c r="D39" s="148"/>
      <c r="E39" s="148"/>
      <c r="F39" s="148"/>
      <c r="G39" s="148"/>
      <c r="H39" s="148"/>
    </row>
  </sheetData>
  <pageMargins left="0.7" right="0.7" top="0.75" bottom="0.75" header="0.3" footer="0.3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76"/>
  <sheetViews>
    <sheetView tabSelected="1" zoomScale="87" zoomScaleNormal="87" zoomScalePageLayoutView="87" workbookViewId="0">
      <pane xSplit="1" topLeftCell="B1" activePane="topRight" state="frozen"/>
      <selection pane="topRight" activeCell="V7" sqref="V7"/>
    </sheetView>
  </sheetViews>
  <sheetFormatPr baseColWidth="10" defaultColWidth="8.6640625" defaultRowHeight="16.5" customHeight="1" x14ac:dyDescent="0.15"/>
  <cols>
    <col min="1" max="1" width="36" style="53" bestFit="1" customWidth="1"/>
    <col min="2" max="10" width="8.83203125" style="53" bestFit="1" customWidth="1"/>
    <col min="11" max="11" width="8.83203125" style="74" bestFit="1" customWidth="1"/>
    <col min="12" max="20" width="8.83203125" style="53" bestFit="1" customWidth="1"/>
    <col min="21" max="21" width="10.1640625" style="74" bestFit="1" customWidth="1"/>
    <col min="22" max="49" width="10.1640625" style="53" bestFit="1" customWidth="1"/>
    <col min="50" max="16384" width="8.6640625" style="53"/>
  </cols>
  <sheetData>
    <row r="1" spans="1:49" ht="16.5" customHeight="1" x14ac:dyDescent="0.15">
      <c r="A1" s="49"/>
      <c r="B1" s="51"/>
      <c r="C1" s="51"/>
      <c r="D1" s="51"/>
      <c r="E1" s="51"/>
      <c r="F1" s="51"/>
      <c r="G1" s="51"/>
      <c r="H1" s="51"/>
      <c r="I1" s="51"/>
      <c r="J1" s="51"/>
      <c r="K1" s="52"/>
      <c r="L1" s="51"/>
      <c r="M1" s="51"/>
      <c r="N1" s="51"/>
      <c r="O1" s="51"/>
      <c r="P1" s="51"/>
      <c r="Q1" s="51"/>
      <c r="R1" s="51"/>
      <c r="S1" s="51"/>
      <c r="T1" s="51"/>
      <c r="U1" s="52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</row>
    <row r="2" spans="1:49" s="57" customFormat="1" ht="16.5" customHeight="1" x14ac:dyDescent="0.2">
      <c r="A2" s="112"/>
      <c r="B2" s="113">
        <v>42948</v>
      </c>
      <c r="C2" s="113">
        <v>42995</v>
      </c>
      <c r="D2" s="113">
        <v>43009</v>
      </c>
      <c r="E2" s="113">
        <v>43056</v>
      </c>
      <c r="F2" s="113">
        <v>43086</v>
      </c>
      <c r="G2" s="113">
        <v>43101</v>
      </c>
      <c r="H2" s="113">
        <v>43149</v>
      </c>
      <c r="I2" s="113">
        <v>43177</v>
      </c>
      <c r="J2" s="113">
        <v>43208</v>
      </c>
      <c r="K2" s="114">
        <v>43238</v>
      </c>
      <c r="L2" s="113">
        <v>43269</v>
      </c>
      <c r="M2" s="113">
        <v>43299</v>
      </c>
      <c r="N2" s="113">
        <v>43330</v>
      </c>
      <c r="O2" s="113">
        <v>43361</v>
      </c>
      <c r="P2" s="113">
        <v>43391</v>
      </c>
      <c r="Q2" s="113">
        <v>43422</v>
      </c>
      <c r="R2" s="113">
        <v>43452</v>
      </c>
      <c r="S2" s="55">
        <v>43484</v>
      </c>
      <c r="T2" s="55">
        <v>43515</v>
      </c>
      <c r="U2" s="56">
        <v>43525</v>
      </c>
      <c r="V2" s="55">
        <v>43556</v>
      </c>
      <c r="W2" s="55">
        <v>43604</v>
      </c>
      <c r="X2" s="55">
        <v>43635</v>
      </c>
      <c r="Y2" s="55">
        <v>43665</v>
      </c>
      <c r="Z2" s="55">
        <v>43678</v>
      </c>
      <c r="AA2" s="55">
        <v>43727</v>
      </c>
      <c r="AB2" s="55">
        <v>43757</v>
      </c>
      <c r="AC2" s="55">
        <v>43788</v>
      </c>
      <c r="AD2" s="55">
        <v>43818</v>
      </c>
      <c r="AE2" s="55">
        <v>43831</v>
      </c>
      <c r="AF2" s="55">
        <v>43881</v>
      </c>
      <c r="AG2" s="55">
        <v>43891</v>
      </c>
      <c r="AH2" s="55">
        <v>43922</v>
      </c>
      <c r="AI2" s="55">
        <v>43952</v>
      </c>
      <c r="AJ2" s="55">
        <v>43983</v>
      </c>
      <c r="AK2" s="55">
        <v>44013</v>
      </c>
      <c r="AL2" s="55">
        <v>44044</v>
      </c>
      <c r="AM2" s="55">
        <v>44094</v>
      </c>
      <c r="AN2" s="55">
        <v>44105</v>
      </c>
      <c r="AO2" s="55">
        <v>44136</v>
      </c>
      <c r="AP2" s="55">
        <v>44166</v>
      </c>
      <c r="AQ2" s="55">
        <v>44197</v>
      </c>
      <c r="AR2" s="55">
        <v>44248</v>
      </c>
      <c r="AS2" s="55">
        <v>44256</v>
      </c>
      <c r="AT2" s="55">
        <v>44287</v>
      </c>
      <c r="AU2" s="55">
        <v>44317</v>
      </c>
      <c r="AV2" s="55">
        <v>44348</v>
      </c>
      <c r="AW2" s="55">
        <v>44378</v>
      </c>
    </row>
    <row r="3" spans="1:49" ht="16.5" customHeight="1" x14ac:dyDescent="0.2">
      <c r="A3" s="115" t="s">
        <v>39</v>
      </c>
      <c r="B3" s="116">
        <v>1</v>
      </c>
      <c r="C3" s="116">
        <v>2</v>
      </c>
      <c r="D3" s="116">
        <v>3</v>
      </c>
      <c r="E3" s="116">
        <v>4</v>
      </c>
      <c r="F3" s="116">
        <v>5</v>
      </c>
      <c r="G3" s="116">
        <v>6</v>
      </c>
      <c r="H3" s="116">
        <v>7</v>
      </c>
      <c r="I3" s="116">
        <v>8</v>
      </c>
      <c r="J3" s="116">
        <v>9</v>
      </c>
      <c r="K3" s="117">
        <v>10</v>
      </c>
      <c r="L3" s="116">
        <v>11</v>
      </c>
      <c r="M3" s="116">
        <v>12</v>
      </c>
      <c r="N3" s="116">
        <v>13</v>
      </c>
      <c r="O3" s="116">
        <v>14</v>
      </c>
      <c r="P3" s="116">
        <v>15</v>
      </c>
      <c r="Q3" s="116">
        <v>16</v>
      </c>
      <c r="R3" s="116">
        <v>17</v>
      </c>
      <c r="S3" s="58">
        <v>18</v>
      </c>
      <c r="T3" s="58">
        <v>19</v>
      </c>
      <c r="U3" s="59">
        <v>20</v>
      </c>
      <c r="V3" s="58">
        <v>21</v>
      </c>
      <c r="W3" s="58">
        <v>22</v>
      </c>
      <c r="X3" s="58">
        <v>23</v>
      </c>
      <c r="Y3" s="58">
        <v>24</v>
      </c>
      <c r="Z3" s="58">
        <v>25</v>
      </c>
      <c r="AA3" s="58">
        <v>26</v>
      </c>
      <c r="AB3" s="58">
        <v>27</v>
      </c>
      <c r="AC3" s="58">
        <v>28</v>
      </c>
      <c r="AD3" s="58">
        <v>29</v>
      </c>
      <c r="AE3" s="58">
        <v>30</v>
      </c>
      <c r="AF3" s="58">
        <v>31</v>
      </c>
      <c r="AG3" s="58">
        <v>32</v>
      </c>
      <c r="AH3" s="58">
        <v>33</v>
      </c>
      <c r="AI3" s="58">
        <v>34</v>
      </c>
      <c r="AJ3" s="58">
        <v>35</v>
      </c>
      <c r="AK3" s="58">
        <v>36</v>
      </c>
      <c r="AL3" s="58">
        <v>37</v>
      </c>
      <c r="AM3" s="58">
        <v>38</v>
      </c>
      <c r="AN3" s="58">
        <v>39</v>
      </c>
      <c r="AO3" s="58">
        <v>40</v>
      </c>
      <c r="AP3" s="58">
        <v>41</v>
      </c>
      <c r="AQ3" s="58">
        <v>42</v>
      </c>
      <c r="AR3" s="58">
        <v>43</v>
      </c>
      <c r="AS3" s="58">
        <v>44</v>
      </c>
      <c r="AT3" s="58">
        <v>45</v>
      </c>
      <c r="AU3" s="58">
        <v>46</v>
      </c>
      <c r="AV3" s="58">
        <v>47</v>
      </c>
      <c r="AW3" s="58">
        <v>48</v>
      </c>
    </row>
    <row r="4" spans="1:49" ht="16.5" customHeight="1" x14ac:dyDescent="0.2">
      <c r="A4" s="115" t="s">
        <v>40</v>
      </c>
      <c r="B4" s="118">
        <v>0</v>
      </c>
      <c r="C4" s="118">
        <f>B39</f>
        <v>4584</v>
      </c>
      <c r="D4" s="118">
        <f>C39</f>
        <v>4568</v>
      </c>
      <c r="E4" s="118">
        <f>D39</f>
        <v>4552</v>
      </c>
      <c r="F4" s="118">
        <f t="shared" ref="F4:AM4" si="0">E39</f>
        <v>4536</v>
      </c>
      <c r="G4" s="118">
        <f t="shared" si="0"/>
        <v>4520</v>
      </c>
      <c r="H4" s="118">
        <f t="shared" si="0"/>
        <v>4504</v>
      </c>
      <c r="I4" s="118">
        <f t="shared" si="0"/>
        <v>7314.25</v>
      </c>
      <c r="J4" s="118">
        <f t="shared" si="0"/>
        <v>16298.25</v>
      </c>
      <c r="K4" s="195">
        <f t="shared" si="0"/>
        <v>27782.25</v>
      </c>
      <c r="L4" s="118">
        <f t="shared" si="0"/>
        <v>18766.25</v>
      </c>
      <c r="M4" s="118">
        <f t="shared" si="0"/>
        <v>52166.25</v>
      </c>
      <c r="N4" s="118">
        <f t="shared" si="0"/>
        <v>65650.25</v>
      </c>
      <c r="O4" s="118">
        <f t="shared" si="0"/>
        <v>86009.25</v>
      </c>
      <c r="P4" s="118">
        <f t="shared" si="0"/>
        <v>101368.25</v>
      </c>
      <c r="Q4" s="118">
        <f t="shared" si="0"/>
        <v>116727.25</v>
      </c>
      <c r="R4" s="118">
        <f t="shared" si="0"/>
        <v>132086.25</v>
      </c>
      <c r="S4" s="118">
        <f t="shared" si="0"/>
        <v>131562.25</v>
      </c>
      <c r="T4" s="118">
        <f t="shared" si="0"/>
        <v>124621.25</v>
      </c>
      <c r="U4" s="118">
        <f t="shared" si="0"/>
        <v>117180.25</v>
      </c>
      <c r="V4" s="60">
        <f t="shared" si="0"/>
        <v>9477426.6500000004</v>
      </c>
      <c r="W4" s="60">
        <f t="shared" si="0"/>
        <v>9382951.6500000004</v>
      </c>
      <c r="X4" s="60">
        <f t="shared" si="0"/>
        <v>9278824.9000000004</v>
      </c>
      <c r="Y4" s="60">
        <f t="shared" si="0"/>
        <v>9185133.4625000004</v>
      </c>
      <c r="Z4" s="60">
        <f t="shared" si="0"/>
        <v>9081403.1656250004</v>
      </c>
      <c r="AA4" s="60">
        <f t="shared" si="0"/>
        <v>8970353.0445312504</v>
      </c>
      <c r="AB4" s="60">
        <f t="shared" si="0"/>
        <v>8868103.1431640629</v>
      </c>
      <c r="AC4" s="60">
        <f t="shared" si="0"/>
        <v>8768490.5708984379</v>
      </c>
      <c r="AD4" s="60">
        <f t="shared" si="0"/>
        <v>8663922.6841796879</v>
      </c>
      <c r="AE4" s="60">
        <f t="shared" si="0"/>
        <v>8278133.0201171879</v>
      </c>
      <c r="AF4" s="60">
        <f t="shared" si="0"/>
        <v>8132118.2232421879</v>
      </c>
      <c r="AG4" s="60">
        <f t="shared" si="0"/>
        <v>7980484.0669921879</v>
      </c>
      <c r="AH4" s="60">
        <f t="shared" si="0"/>
        <v>7567372.6794921877</v>
      </c>
      <c r="AI4" s="60">
        <f t="shared" si="0"/>
        <v>7417689.414492188</v>
      </c>
      <c r="AJ4" s="60">
        <f t="shared" si="0"/>
        <v>7260702.8964921879</v>
      </c>
      <c r="AK4" s="60">
        <f t="shared" si="0"/>
        <v>6633002.8748921873</v>
      </c>
      <c r="AL4" s="60">
        <f t="shared" si="0"/>
        <v>6449892.6489721872</v>
      </c>
      <c r="AM4" s="60">
        <f t="shared" si="0"/>
        <v>5955940.9778681872</v>
      </c>
      <c r="AN4" s="60">
        <f t="shared" ref="AN4:AW4" si="1">AM39</f>
        <v>5475219.5725433873</v>
      </c>
      <c r="AO4" s="60">
        <f t="shared" si="1"/>
        <v>5257673.1423072275</v>
      </c>
      <c r="AP4" s="60">
        <f t="shared" si="1"/>
        <v>5049414.0260238359</v>
      </c>
      <c r="AQ4" s="60">
        <f t="shared" si="1"/>
        <v>4841600.4864837658</v>
      </c>
      <c r="AR4" s="60">
        <f t="shared" si="1"/>
        <v>4650007.6390356813</v>
      </c>
      <c r="AS4" s="60">
        <f t="shared" si="1"/>
        <v>4346522.42209798</v>
      </c>
      <c r="AT4" s="60">
        <f t="shared" si="1"/>
        <v>4198627.1617727382</v>
      </c>
      <c r="AU4" s="60">
        <f t="shared" si="1"/>
        <v>4087584.3537773252</v>
      </c>
      <c r="AV4" s="60">
        <f t="shared" si="1"/>
        <v>4015150.5789089776</v>
      </c>
      <c r="AW4" s="60">
        <f t="shared" si="1"/>
        <v>3988837.0490669599</v>
      </c>
    </row>
    <row r="5" spans="1:49" ht="16.5" customHeight="1" x14ac:dyDescent="0.2">
      <c r="A5" s="119" t="s">
        <v>41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>
        <v>100000</v>
      </c>
      <c r="M5" s="120">
        <v>100000</v>
      </c>
      <c r="N5" s="120">
        <v>100000</v>
      </c>
      <c r="O5" s="120">
        <v>100000</v>
      </c>
      <c r="P5" s="120">
        <v>100000</v>
      </c>
      <c r="Q5" s="120">
        <v>100000</v>
      </c>
      <c r="R5" s="120">
        <v>100000</v>
      </c>
      <c r="S5" s="120">
        <v>100000</v>
      </c>
      <c r="T5" s="120">
        <v>100000</v>
      </c>
      <c r="U5" s="120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</row>
    <row r="6" spans="1:49" ht="16.5" customHeight="1" x14ac:dyDescent="0.2">
      <c r="A6" s="119" t="s">
        <v>42</v>
      </c>
      <c r="B6" s="122">
        <v>10000</v>
      </c>
      <c r="C6" s="122">
        <v>15000</v>
      </c>
      <c r="D6" s="122">
        <v>15000</v>
      </c>
      <c r="E6" s="122">
        <v>15000</v>
      </c>
      <c r="F6" s="122">
        <v>15000</v>
      </c>
      <c r="G6" s="122">
        <v>15000</v>
      </c>
      <c r="H6" s="122">
        <v>30000</v>
      </c>
      <c r="I6" s="122">
        <v>30000</v>
      </c>
      <c r="J6" s="122">
        <v>30000</v>
      </c>
      <c r="K6" s="122">
        <v>30000</v>
      </c>
      <c r="L6" s="122">
        <v>30000</v>
      </c>
      <c r="M6" s="122">
        <v>30000</v>
      </c>
      <c r="N6" s="122">
        <v>30000</v>
      </c>
      <c r="O6" s="122">
        <v>30000</v>
      </c>
      <c r="P6" s="122">
        <v>30000</v>
      </c>
      <c r="Q6" s="122">
        <v>30000</v>
      </c>
      <c r="R6" s="122">
        <v>30000</v>
      </c>
      <c r="S6" s="122">
        <v>30000</v>
      </c>
      <c r="T6" s="122">
        <v>30000</v>
      </c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 spans="1:49" ht="16.5" customHeight="1" x14ac:dyDescent="0.2">
      <c r="A7" s="119" t="s">
        <v>43</v>
      </c>
      <c r="B7" s="120"/>
      <c r="C7" s="120"/>
      <c r="D7" s="120"/>
      <c r="E7" s="120"/>
      <c r="F7" s="120"/>
      <c r="G7" s="120"/>
      <c r="H7" s="120"/>
      <c r="I7" s="120"/>
      <c r="J7" s="120"/>
      <c r="K7" s="191"/>
      <c r="L7" s="120"/>
      <c r="M7" s="120"/>
      <c r="N7" s="120"/>
      <c r="O7" s="120"/>
      <c r="P7" s="120"/>
      <c r="Q7" s="120"/>
      <c r="R7" s="120"/>
      <c r="S7" s="63"/>
      <c r="T7" s="66"/>
      <c r="U7" s="64">
        <v>10000000</v>
      </c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</row>
    <row r="8" spans="1:49" ht="16.5" customHeight="1" x14ac:dyDescent="0.2">
      <c r="A8" s="119" t="s">
        <v>44</v>
      </c>
      <c r="B8" s="120"/>
      <c r="C8" s="120"/>
      <c r="D8" s="120"/>
      <c r="E8" s="120"/>
      <c r="F8" s="120"/>
      <c r="G8" s="120"/>
      <c r="H8" s="120"/>
      <c r="I8" s="120"/>
      <c r="J8" s="120"/>
      <c r="K8" s="191"/>
      <c r="L8" s="120"/>
      <c r="M8" s="120"/>
      <c r="N8" s="120"/>
      <c r="O8" s="120"/>
      <c r="P8" s="120">
        <f>Sales!E24</f>
        <v>0</v>
      </c>
      <c r="Q8" s="120">
        <f>Sales!F24</f>
        <v>0</v>
      </c>
      <c r="R8" s="120">
        <f>Sales!G24</f>
        <v>0</v>
      </c>
      <c r="S8" s="63">
        <f>Sales!H24</f>
        <v>0</v>
      </c>
      <c r="T8" s="63">
        <f>Sales!I24</f>
        <v>0</v>
      </c>
      <c r="U8" s="63">
        <f>Sales!J24</f>
        <v>1120</v>
      </c>
      <c r="V8" s="63">
        <f>Sales!K24</f>
        <v>1400</v>
      </c>
      <c r="W8" s="63">
        <f>Sales!L24</f>
        <v>1750</v>
      </c>
      <c r="X8" s="63">
        <f>Sales!M24</f>
        <v>2187.5</v>
      </c>
      <c r="Y8" s="63">
        <f>Sales!N24</f>
        <v>2734.375</v>
      </c>
      <c r="Z8" s="63">
        <f>Sales!O24</f>
        <v>3417.96875</v>
      </c>
      <c r="AA8" s="63">
        <f>Sales!P24</f>
        <v>4272.4609375</v>
      </c>
      <c r="AB8" s="63">
        <f>Sales!Q24</f>
        <v>6591.796875</v>
      </c>
      <c r="AC8" s="63">
        <f>Sales!R24</f>
        <v>7910.15625</v>
      </c>
      <c r="AD8" s="63">
        <f>Sales!S24</f>
        <v>9492.1875</v>
      </c>
      <c r="AE8" s="63">
        <f>Sales!T24</f>
        <v>11390.625</v>
      </c>
      <c r="AF8" s="63">
        <f>Sales!U24</f>
        <v>13668.75</v>
      </c>
      <c r="AG8" s="63">
        <f>Sales!V24</f>
        <v>16402.5</v>
      </c>
      <c r="AH8" s="63">
        <f>Sales!W24</f>
        <v>19683</v>
      </c>
      <c r="AI8" s="63">
        <f>Sales!X24</f>
        <v>23619.600000000006</v>
      </c>
      <c r="AJ8" s="63">
        <f>Sales!Y24</f>
        <v>28343.51999999999</v>
      </c>
      <c r="AK8" s="63">
        <f>Sales!Z24</f>
        <v>34012.223999999987</v>
      </c>
      <c r="AL8" s="63">
        <f>Sales!AA24</f>
        <v>40814.668799999985</v>
      </c>
      <c r="AM8" s="63">
        <f>Sales!AB24</f>
        <v>48977.60255999997</v>
      </c>
      <c r="AN8" s="63">
        <f>Sales!AC24</f>
        <v>58773.123071999988</v>
      </c>
      <c r="AO8" s="63">
        <f>Sales!AD24</f>
        <v>70527.747686399962</v>
      </c>
      <c r="AP8" s="63">
        <f>Sales!AE24</f>
        <v>84633.297223679954</v>
      </c>
      <c r="AQ8" s="63">
        <f>Sales!AF24</f>
        <v>101559.95666841592</v>
      </c>
      <c r="AR8" s="63">
        <f>Sales!AG24</f>
        <v>121871.94800209906</v>
      </c>
      <c r="AS8" s="63">
        <f>Sales!AH24</f>
        <v>146246.33760251896</v>
      </c>
      <c r="AT8" s="63">
        <f>Sales!AI24</f>
        <v>175495.6051230228</v>
      </c>
      <c r="AU8" s="63">
        <f>Sales!AJ24</f>
        <v>210594.72614762723</v>
      </c>
      <c r="AV8" s="63">
        <f>Sales!AK24</f>
        <v>252713.67137715267</v>
      </c>
      <c r="AW8" s="63">
        <f>Sales!AL24</f>
        <v>303256.40565258311</v>
      </c>
    </row>
    <row r="9" spans="1:49" ht="16.5" customHeight="1" x14ac:dyDescent="0.2">
      <c r="A9" s="119" t="s">
        <v>45</v>
      </c>
      <c r="B9" s="120"/>
      <c r="C9" s="120"/>
      <c r="D9" s="120"/>
      <c r="E9" s="120"/>
      <c r="F9" s="120"/>
      <c r="G9" s="120"/>
      <c r="H9" s="120"/>
      <c r="I9" s="120"/>
      <c r="J9" s="120"/>
      <c r="K9" s="191"/>
      <c r="L9" s="120"/>
      <c r="M9" s="120"/>
      <c r="N9" s="120"/>
      <c r="O9" s="120"/>
      <c r="P9" s="120"/>
      <c r="Q9" s="120"/>
      <c r="R9" s="120"/>
      <c r="S9" s="63"/>
      <c r="T9" s="66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>
        <f>Sales!AC26</f>
        <v>2938.6561535999995</v>
      </c>
      <c r="AO9" s="63">
        <f>Sales!AD26</f>
        <v>3526.3873843199995</v>
      </c>
      <c r="AP9" s="63">
        <f>Sales!AE26</f>
        <v>4231.6648611839992</v>
      </c>
      <c r="AQ9" s="63">
        <f>Sales!AF26</f>
        <v>5077.9978334207981</v>
      </c>
      <c r="AR9" s="63">
        <f>Sales!AG26</f>
        <v>6093.5974001049581</v>
      </c>
      <c r="AS9" s="63">
        <f>Sales!AH26</f>
        <v>7312.3168801259499</v>
      </c>
      <c r="AT9" s="63">
        <f>Sales!AI26</f>
        <v>8774.7802561511398</v>
      </c>
      <c r="AU9" s="63">
        <f>Sales!AJ26</f>
        <v>10529.736307381367</v>
      </c>
      <c r="AV9" s="63">
        <f>Sales!AK26</f>
        <v>12635.683568857639</v>
      </c>
      <c r="AW9" s="63">
        <f>Sales!AL26</f>
        <v>15162.820282629167</v>
      </c>
    </row>
    <row r="10" spans="1:49" ht="16.5" customHeight="1" x14ac:dyDescent="0.2">
      <c r="A10" s="119" t="s">
        <v>46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91"/>
      <c r="L10" s="120"/>
      <c r="M10" s="120"/>
      <c r="N10" s="120"/>
      <c r="O10" s="120"/>
      <c r="P10" s="120"/>
      <c r="Q10" s="120"/>
      <c r="R10" s="120"/>
      <c r="S10" s="63"/>
      <c r="T10" s="66"/>
      <c r="U10" s="63"/>
      <c r="V10" s="63"/>
      <c r="W10" s="63"/>
      <c r="X10" s="63"/>
      <c r="Y10" s="63"/>
      <c r="Z10" s="63"/>
      <c r="AA10" s="63"/>
      <c r="AB10" s="63">
        <f>Sales!Q27</f>
        <v>329.58984375</v>
      </c>
      <c r="AC10" s="63">
        <f>Sales!R27</f>
        <v>395.5078125</v>
      </c>
      <c r="AD10" s="63">
        <f>Sales!S27</f>
        <v>474.609375</v>
      </c>
      <c r="AE10" s="63">
        <f>Sales!T27</f>
        <v>569.53125</v>
      </c>
      <c r="AF10" s="63">
        <f>Sales!U27</f>
        <v>683.4375</v>
      </c>
      <c r="AG10" s="63">
        <f>Sales!V27</f>
        <v>820.125</v>
      </c>
      <c r="AH10" s="63">
        <f>Sales!W27</f>
        <v>984.15</v>
      </c>
      <c r="AI10" s="63">
        <f>Sales!X27</f>
        <v>1180.98</v>
      </c>
      <c r="AJ10" s="63">
        <f>Sales!Y27</f>
        <v>1417.1760000000002</v>
      </c>
      <c r="AK10" s="63">
        <f>Sales!Z27</f>
        <v>1700.6112000000001</v>
      </c>
      <c r="AL10" s="63">
        <f>Sales!AA27</f>
        <v>2040.73344</v>
      </c>
      <c r="AM10" s="63">
        <f>Sales!AB27</f>
        <v>2448.8801279999998</v>
      </c>
      <c r="AN10" s="63">
        <f>Sales!AC27</f>
        <v>2938.6561535999995</v>
      </c>
      <c r="AO10" s="63">
        <f>Sales!AD27</f>
        <v>3526.3873843199995</v>
      </c>
      <c r="AP10" s="63">
        <f>Sales!AE27</f>
        <v>4231.6648611839992</v>
      </c>
      <c r="AQ10" s="63">
        <f>Sales!AF27</f>
        <v>5077.9978334207981</v>
      </c>
      <c r="AR10" s="63">
        <f>Sales!AG27</f>
        <v>6093.5974001049581</v>
      </c>
      <c r="AS10" s="63">
        <f>Sales!AH27</f>
        <v>7312.3168801259499</v>
      </c>
      <c r="AT10" s="63">
        <f>Sales!AI27</f>
        <v>8774.7802561511398</v>
      </c>
      <c r="AU10" s="63">
        <f>Sales!AJ27</f>
        <v>10529.736307381367</v>
      </c>
      <c r="AV10" s="63">
        <f>Sales!AK27</f>
        <v>12635.683568857639</v>
      </c>
      <c r="AW10" s="63">
        <f>Sales!AL27</f>
        <v>15162.820282629167</v>
      </c>
    </row>
    <row r="11" spans="1:49" ht="16.5" customHeight="1" x14ac:dyDescent="0.2">
      <c r="A11" s="119"/>
      <c r="B11" s="120"/>
      <c r="C11" s="120"/>
      <c r="D11" s="120"/>
      <c r="E11" s="120"/>
      <c r="F11" s="120"/>
      <c r="G11" s="120"/>
      <c r="H11" s="120"/>
      <c r="I11" s="120"/>
      <c r="J11" s="120"/>
      <c r="K11" s="191"/>
      <c r="L11" s="120"/>
      <c r="M11" s="120"/>
      <c r="N11" s="120"/>
      <c r="O11" s="120"/>
      <c r="P11" s="120"/>
      <c r="Q11" s="120"/>
      <c r="R11" s="120"/>
      <c r="S11" s="63"/>
      <c r="T11" s="66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</row>
    <row r="12" spans="1:49" ht="16.5" customHeight="1" x14ac:dyDescent="0.2">
      <c r="A12" s="115" t="s">
        <v>106</v>
      </c>
      <c r="B12" s="123">
        <f>SUM(B5:B11)</f>
        <v>10000</v>
      </c>
      <c r="C12" s="123">
        <f t="shared" ref="C12:AJ12" si="2">SUM(C5:C11)</f>
        <v>15000</v>
      </c>
      <c r="D12" s="123">
        <f t="shared" si="2"/>
        <v>15000</v>
      </c>
      <c r="E12" s="123">
        <f t="shared" si="2"/>
        <v>15000</v>
      </c>
      <c r="F12" s="123">
        <f t="shared" si="2"/>
        <v>15000</v>
      </c>
      <c r="G12" s="123">
        <f t="shared" si="2"/>
        <v>15000</v>
      </c>
      <c r="H12" s="123">
        <f t="shared" si="2"/>
        <v>30000</v>
      </c>
      <c r="I12" s="123">
        <f t="shared" si="2"/>
        <v>30000</v>
      </c>
      <c r="J12" s="123">
        <f t="shared" si="2"/>
        <v>30000</v>
      </c>
      <c r="K12" s="192">
        <f t="shared" si="2"/>
        <v>30000</v>
      </c>
      <c r="L12" s="123">
        <f t="shared" si="2"/>
        <v>130000</v>
      </c>
      <c r="M12" s="123">
        <f t="shared" si="2"/>
        <v>130000</v>
      </c>
      <c r="N12" s="123">
        <f t="shared" si="2"/>
        <v>130000</v>
      </c>
      <c r="O12" s="123">
        <f t="shared" si="2"/>
        <v>130000</v>
      </c>
      <c r="P12" s="123">
        <f t="shared" si="2"/>
        <v>130000</v>
      </c>
      <c r="Q12" s="123">
        <f t="shared" si="2"/>
        <v>130000</v>
      </c>
      <c r="R12" s="123">
        <f t="shared" si="2"/>
        <v>130000</v>
      </c>
      <c r="S12" s="68">
        <f t="shared" si="2"/>
        <v>130000</v>
      </c>
      <c r="T12" s="69">
        <f t="shared" si="2"/>
        <v>130000</v>
      </c>
      <c r="U12" s="68">
        <f t="shared" si="2"/>
        <v>10001120</v>
      </c>
      <c r="V12" s="68">
        <f t="shared" si="2"/>
        <v>1400</v>
      </c>
      <c r="W12" s="68">
        <f t="shared" si="2"/>
        <v>1750</v>
      </c>
      <c r="X12" s="68">
        <f t="shared" si="2"/>
        <v>2187.5</v>
      </c>
      <c r="Y12" s="68">
        <f t="shared" si="2"/>
        <v>2734.375</v>
      </c>
      <c r="Z12" s="68">
        <f t="shared" si="2"/>
        <v>3417.96875</v>
      </c>
      <c r="AA12" s="68">
        <f t="shared" si="2"/>
        <v>4272.4609375</v>
      </c>
      <c r="AB12" s="68">
        <f t="shared" si="2"/>
        <v>6921.38671875</v>
      </c>
      <c r="AC12" s="68">
        <f t="shared" si="2"/>
        <v>8305.6640625</v>
      </c>
      <c r="AD12" s="68">
        <f t="shared" si="2"/>
        <v>9966.796875</v>
      </c>
      <c r="AE12" s="68">
        <f t="shared" si="2"/>
        <v>11960.15625</v>
      </c>
      <c r="AF12" s="68">
        <f t="shared" si="2"/>
        <v>14352.1875</v>
      </c>
      <c r="AG12" s="68">
        <f t="shared" si="2"/>
        <v>17222.625</v>
      </c>
      <c r="AH12" s="68">
        <f t="shared" si="2"/>
        <v>20667.150000000001</v>
      </c>
      <c r="AI12" s="68">
        <f t="shared" si="2"/>
        <v>24800.580000000005</v>
      </c>
      <c r="AJ12" s="68">
        <f t="shared" si="2"/>
        <v>29760.695999999989</v>
      </c>
      <c r="AK12" s="68">
        <f t="shared" ref="AK12:AW12" si="3">SUM(AK5:AK11)</f>
        <v>35712.835199999987</v>
      </c>
      <c r="AL12" s="68">
        <f t="shared" si="3"/>
        <v>42855.402239999981</v>
      </c>
      <c r="AM12" s="68">
        <f t="shared" si="3"/>
        <v>51426.482687999967</v>
      </c>
      <c r="AN12" s="68">
        <f t="shared" si="3"/>
        <v>64650.435379199989</v>
      </c>
      <c r="AO12" s="68">
        <f t="shared" si="3"/>
        <v>77580.522455039958</v>
      </c>
      <c r="AP12" s="68">
        <f t="shared" si="3"/>
        <v>93096.626946047938</v>
      </c>
      <c r="AQ12" s="68">
        <f t="shared" si="3"/>
        <v>111715.95233525752</v>
      </c>
      <c r="AR12" s="68">
        <f t="shared" si="3"/>
        <v>134059.14280230898</v>
      </c>
      <c r="AS12" s="68">
        <f t="shared" si="3"/>
        <v>160870.97136277088</v>
      </c>
      <c r="AT12" s="68">
        <f t="shared" si="3"/>
        <v>193045.16563532507</v>
      </c>
      <c r="AU12" s="68">
        <f t="shared" si="3"/>
        <v>231654.19876238995</v>
      </c>
      <c r="AV12" s="68">
        <f t="shared" si="3"/>
        <v>277985.03851486789</v>
      </c>
      <c r="AW12" s="68">
        <f t="shared" si="3"/>
        <v>333582.04621784145</v>
      </c>
    </row>
    <row r="13" spans="1:49" ht="16.5" customHeight="1" x14ac:dyDescent="0.2">
      <c r="A13" s="115" t="s">
        <v>47</v>
      </c>
      <c r="B13" s="123">
        <f t="shared" ref="B13:AW13" si="4">B12+B4</f>
        <v>10000</v>
      </c>
      <c r="C13" s="123">
        <f t="shared" si="4"/>
        <v>19584</v>
      </c>
      <c r="D13" s="123">
        <f t="shared" si="4"/>
        <v>19568</v>
      </c>
      <c r="E13" s="123">
        <f t="shared" si="4"/>
        <v>19552</v>
      </c>
      <c r="F13" s="123">
        <f t="shared" si="4"/>
        <v>19536</v>
      </c>
      <c r="G13" s="123">
        <f t="shared" si="4"/>
        <v>19520</v>
      </c>
      <c r="H13" s="123">
        <f t="shared" si="4"/>
        <v>34504</v>
      </c>
      <c r="I13" s="123">
        <f t="shared" si="4"/>
        <v>37314.25</v>
      </c>
      <c r="J13" s="123">
        <f t="shared" si="4"/>
        <v>46298.25</v>
      </c>
      <c r="K13" s="192">
        <f t="shared" si="4"/>
        <v>57782.25</v>
      </c>
      <c r="L13" s="123">
        <f t="shared" si="4"/>
        <v>148766.25</v>
      </c>
      <c r="M13" s="123">
        <f t="shared" si="4"/>
        <v>182166.25</v>
      </c>
      <c r="N13" s="123">
        <f t="shared" si="4"/>
        <v>195650.25</v>
      </c>
      <c r="O13" s="123">
        <f t="shared" si="4"/>
        <v>216009.25</v>
      </c>
      <c r="P13" s="123">
        <f t="shared" si="4"/>
        <v>231368.25</v>
      </c>
      <c r="Q13" s="123">
        <f t="shared" si="4"/>
        <v>246727.25</v>
      </c>
      <c r="R13" s="123">
        <f t="shared" si="4"/>
        <v>262086.25</v>
      </c>
      <c r="S13" s="68">
        <f t="shared" si="4"/>
        <v>261562.25</v>
      </c>
      <c r="T13" s="69">
        <f t="shared" si="4"/>
        <v>254621.25</v>
      </c>
      <c r="U13" s="68">
        <f t="shared" si="4"/>
        <v>10118300.25</v>
      </c>
      <c r="V13" s="68">
        <f t="shared" si="4"/>
        <v>9478826.6500000004</v>
      </c>
      <c r="W13" s="68">
        <f t="shared" si="4"/>
        <v>9384701.6500000004</v>
      </c>
      <c r="X13" s="68">
        <f t="shared" si="4"/>
        <v>9281012.4000000004</v>
      </c>
      <c r="Y13" s="68">
        <f t="shared" si="4"/>
        <v>9187867.8375000004</v>
      </c>
      <c r="Z13" s="68">
        <f t="shared" si="4"/>
        <v>9084821.1343750004</v>
      </c>
      <c r="AA13" s="68">
        <f t="shared" si="4"/>
        <v>8974625.5054687504</v>
      </c>
      <c r="AB13" s="68">
        <f t="shared" si="4"/>
        <v>8875024.5298828129</v>
      </c>
      <c r="AC13" s="68">
        <f t="shared" si="4"/>
        <v>8776796.2349609379</v>
      </c>
      <c r="AD13" s="68">
        <f t="shared" si="4"/>
        <v>8673889.4810546879</v>
      </c>
      <c r="AE13" s="68">
        <f t="shared" si="4"/>
        <v>8290093.1763671879</v>
      </c>
      <c r="AF13" s="68">
        <f t="shared" si="4"/>
        <v>8146470.4107421879</v>
      </c>
      <c r="AG13" s="68">
        <f t="shared" si="4"/>
        <v>7997706.6919921879</v>
      </c>
      <c r="AH13" s="68">
        <f t="shared" si="4"/>
        <v>7588039.8294921881</v>
      </c>
      <c r="AI13" s="68">
        <f t="shared" si="4"/>
        <v>7442489.9944921881</v>
      </c>
      <c r="AJ13" s="68">
        <f t="shared" si="4"/>
        <v>7290463.5924921874</v>
      </c>
      <c r="AK13" s="68">
        <f t="shared" si="4"/>
        <v>6668715.7100921869</v>
      </c>
      <c r="AL13" s="68">
        <f t="shared" si="4"/>
        <v>6492748.0512121869</v>
      </c>
      <c r="AM13" s="68">
        <f t="shared" si="4"/>
        <v>6007367.4605561877</v>
      </c>
      <c r="AN13" s="68">
        <f t="shared" si="4"/>
        <v>5539870.007922587</v>
      </c>
      <c r="AO13" s="68">
        <f t="shared" si="4"/>
        <v>5335253.6647622678</v>
      </c>
      <c r="AP13" s="68">
        <f t="shared" si="4"/>
        <v>5142510.6529698838</v>
      </c>
      <c r="AQ13" s="68">
        <f t="shared" si="4"/>
        <v>4953316.4388190228</v>
      </c>
      <c r="AR13" s="68">
        <f t="shared" si="4"/>
        <v>4784066.7818379905</v>
      </c>
      <c r="AS13" s="68">
        <f t="shared" si="4"/>
        <v>4507393.3934607506</v>
      </c>
      <c r="AT13" s="68">
        <f t="shared" si="4"/>
        <v>4391672.3274080632</v>
      </c>
      <c r="AU13" s="68">
        <f t="shared" si="4"/>
        <v>4319238.5525397155</v>
      </c>
      <c r="AV13" s="68">
        <f t="shared" si="4"/>
        <v>4293135.6174238455</v>
      </c>
      <c r="AW13" s="68">
        <f t="shared" si="4"/>
        <v>4322419.095284801</v>
      </c>
    </row>
    <row r="14" spans="1:49" ht="16.5" customHeight="1" x14ac:dyDescent="0.2">
      <c r="A14" s="115" t="s">
        <v>48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91"/>
      <c r="L14" s="120"/>
      <c r="M14" s="120"/>
      <c r="N14" s="120"/>
      <c r="O14" s="120"/>
      <c r="P14" s="120"/>
      <c r="Q14" s="120"/>
      <c r="R14" s="120"/>
      <c r="S14" s="63"/>
      <c r="T14" s="66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</row>
    <row r="15" spans="1:49" ht="16.5" customHeight="1" x14ac:dyDescent="0.2">
      <c r="A15" s="119" t="s">
        <v>49</v>
      </c>
      <c r="B15" s="122">
        <v>5416</v>
      </c>
      <c r="C15" s="122">
        <v>5416</v>
      </c>
      <c r="D15" s="122">
        <v>5416</v>
      </c>
      <c r="E15" s="122">
        <v>5416</v>
      </c>
      <c r="F15" s="122">
        <v>5416</v>
      </c>
      <c r="G15" s="122">
        <v>5416</v>
      </c>
      <c r="H15" s="122">
        <v>5416</v>
      </c>
      <c r="I15" s="122">
        <v>5416</v>
      </c>
      <c r="J15" s="122">
        <v>5416</v>
      </c>
      <c r="K15" s="121">
        <v>5416</v>
      </c>
      <c r="L15" s="124">
        <f>'Staff &amp; Professional Services'!L6</f>
        <v>5500</v>
      </c>
      <c r="M15" s="124">
        <f>'Staff &amp; Professional Services'!M6</f>
        <v>5500</v>
      </c>
      <c r="N15" s="124">
        <f>'Staff &amp; Professional Services'!N6</f>
        <v>5500</v>
      </c>
      <c r="O15" s="124">
        <f>'Staff &amp; Professional Services'!O6</f>
        <v>5500</v>
      </c>
      <c r="P15" s="124">
        <f>'Staff &amp; Professional Services'!P6</f>
        <v>5500</v>
      </c>
      <c r="Q15" s="124">
        <f>'Staff &amp; Professional Services'!Q6</f>
        <v>5500</v>
      </c>
      <c r="R15" s="124">
        <f>'Staff &amp; Professional Services'!R6</f>
        <v>5500</v>
      </c>
      <c r="S15" s="124">
        <f>'Staff &amp; Professional Services'!S6</f>
        <v>5500</v>
      </c>
      <c r="T15" s="124">
        <f>'Staff &amp; Professional Services'!T6</f>
        <v>5500</v>
      </c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 spans="1:49" ht="16.5" customHeight="1" x14ac:dyDescent="0.2">
      <c r="A16" s="119" t="s">
        <v>31</v>
      </c>
      <c r="B16" s="120"/>
      <c r="C16" s="122">
        <v>5000</v>
      </c>
      <c r="D16" s="122">
        <v>5000</v>
      </c>
      <c r="E16" s="122">
        <v>5000</v>
      </c>
      <c r="F16" s="122">
        <v>5000</v>
      </c>
      <c r="G16" s="122">
        <v>5000</v>
      </c>
      <c r="H16" s="122">
        <v>5000</v>
      </c>
      <c r="I16" s="122">
        <v>5000</v>
      </c>
      <c r="J16" s="122">
        <v>5000</v>
      </c>
      <c r="K16" s="121">
        <v>5000</v>
      </c>
      <c r="L16" s="124">
        <f>'Staff &amp; Professional Services'!L48</f>
        <v>5500</v>
      </c>
      <c r="M16" s="124">
        <f>'Staff &amp; Professional Services'!M48</f>
        <v>5500</v>
      </c>
      <c r="N16" s="124">
        <f>'Staff &amp; Professional Services'!N48</f>
        <v>5500</v>
      </c>
      <c r="O16" s="124">
        <f>'Staff &amp; Professional Services'!O48</f>
        <v>5500</v>
      </c>
      <c r="P16" s="124">
        <f>'Staff &amp; Professional Services'!P48</f>
        <v>5500</v>
      </c>
      <c r="Q16" s="124">
        <f>'Staff &amp; Professional Services'!Q48</f>
        <v>5500</v>
      </c>
      <c r="R16" s="124">
        <f>'Staff &amp; Professional Services'!R48</f>
        <v>5500</v>
      </c>
      <c r="S16" s="124">
        <f>'Staff &amp; Professional Services'!S48</f>
        <v>5500</v>
      </c>
      <c r="T16" s="124">
        <f>'Staff &amp; Professional Services'!T48</f>
        <v>5500</v>
      </c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</row>
    <row r="17" spans="1:55" ht="16.5" customHeight="1" x14ac:dyDescent="0.2">
      <c r="A17" s="119" t="s">
        <v>50</v>
      </c>
      <c r="B17" s="120"/>
      <c r="C17" s="120"/>
      <c r="D17" s="120"/>
      <c r="E17" s="120"/>
      <c r="F17" s="120"/>
      <c r="G17" s="120"/>
      <c r="H17" s="125">
        <v>12173.75</v>
      </c>
      <c r="I17" s="126"/>
      <c r="J17" s="120"/>
      <c r="K17" s="121">
        <v>14000</v>
      </c>
      <c r="L17" s="120"/>
      <c r="M17" s="120"/>
      <c r="N17" s="120"/>
      <c r="O17" s="120"/>
      <c r="P17" s="120"/>
      <c r="Q17" s="120"/>
      <c r="R17" s="120"/>
      <c r="S17" s="63"/>
      <c r="T17" s="66"/>
      <c r="U17" s="64">
        <v>10000</v>
      </c>
      <c r="V17" s="63"/>
      <c r="W17" s="63"/>
      <c r="X17" s="63"/>
      <c r="Y17" s="63"/>
      <c r="Z17" s="65">
        <v>15000</v>
      </c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</row>
    <row r="18" spans="1:55" ht="16.5" customHeight="1" x14ac:dyDescent="0.2">
      <c r="A18" s="119" t="s">
        <v>51</v>
      </c>
      <c r="B18" s="120"/>
      <c r="C18" s="120"/>
      <c r="D18" s="120"/>
      <c r="E18" s="120"/>
      <c r="F18" s="120"/>
      <c r="G18" s="120"/>
      <c r="H18" s="120"/>
      <c r="I18" s="122">
        <v>2000</v>
      </c>
      <c r="J18" s="120"/>
      <c r="K18" s="121">
        <v>10000</v>
      </c>
      <c r="L18" s="120"/>
      <c r="M18" s="120"/>
      <c r="N18" s="120"/>
      <c r="O18" s="120"/>
      <c r="P18" s="120"/>
      <c r="Q18" s="120"/>
      <c r="R18" s="120"/>
      <c r="S18" s="63"/>
      <c r="T18" s="66"/>
      <c r="U18" s="64">
        <v>35000</v>
      </c>
      <c r="V18" s="63"/>
      <c r="W18" s="63"/>
      <c r="X18" s="63"/>
      <c r="Y18" s="63"/>
      <c r="Z18" s="63"/>
      <c r="AA18" s="63"/>
      <c r="AB18" s="63"/>
      <c r="AC18" s="63"/>
      <c r="AD18" s="65">
        <v>10000</v>
      </c>
      <c r="AE18" s="63"/>
      <c r="AF18" s="63"/>
      <c r="AG18" s="63"/>
      <c r="AH18" s="63"/>
      <c r="AI18" s="63"/>
      <c r="AJ18" s="63"/>
      <c r="AK18" s="63"/>
      <c r="AL18" s="63">
        <f>'Staff &amp; Professional Services'!AL50</f>
        <v>25000</v>
      </c>
      <c r="AM18" s="63"/>
      <c r="AN18" s="63"/>
      <c r="AO18" s="63"/>
      <c r="AP18" s="63">
        <v>15000</v>
      </c>
      <c r="AQ18" s="63"/>
      <c r="AR18" s="63"/>
      <c r="AS18" s="63"/>
      <c r="AT18" s="63"/>
      <c r="AU18" s="63"/>
      <c r="AV18" s="63"/>
      <c r="AW18" s="63"/>
    </row>
    <row r="19" spans="1:55" ht="16.5" customHeight="1" x14ac:dyDescent="0.2">
      <c r="A19" s="119" t="s">
        <v>36</v>
      </c>
      <c r="B19" s="120"/>
      <c r="C19" s="120"/>
      <c r="D19" s="120"/>
      <c r="E19" s="120"/>
      <c r="F19" s="120"/>
      <c r="G19" s="120"/>
      <c r="H19" s="120"/>
      <c r="I19" s="122">
        <v>4000</v>
      </c>
      <c r="J19" s="120"/>
      <c r="K19" s="191"/>
      <c r="L19" s="120"/>
      <c r="M19" s="120"/>
      <c r="N19" s="120"/>
      <c r="O19" s="120"/>
      <c r="P19" s="120"/>
      <c r="Q19" s="120"/>
      <c r="R19" s="120"/>
      <c r="S19" s="63"/>
      <c r="T19" s="66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</row>
    <row r="20" spans="1:55" ht="16.5" customHeight="1" x14ac:dyDescent="0.2">
      <c r="A20" s="124" t="s">
        <v>34</v>
      </c>
      <c r="B20" s="127"/>
      <c r="C20" s="120"/>
      <c r="D20" s="120"/>
      <c r="E20" s="120"/>
      <c r="F20" s="120"/>
      <c r="G20" s="120"/>
      <c r="H20" s="120"/>
      <c r="I20" s="120"/>
      <c r="J20" s="120"/>
      <c r="K20" s="191"/>
      <c r="L20" s="120"/>
      <c r="M20" s="120"/>
      <c r="N20" s="120"/>
      <c r="O20" s="120"/>
      <c r="P20" s="120"/>
      <c r="Q20" s="120"/>
      <c r="R20" s="122">
        <v>5000</v>
      </c>
      <c r="S20" s="63"/>
      <c r="T20" s="66"/>
      <c r="U20" s="63"/>
      <c r="V20" s="63"/>
      <c r="W20" s="63"/>
      <c r="X20" s="63"/>
      <c r="Y20" s="63"/>
      <c r="Z20" s="63"/>
      <c r="AA20" s="63"/>
      <c r="AB20" s="63"/>
      <c r="AC20" s="63"/>
      <c r="AD20" s="65">
        <v>7500</v>
      </c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</row>
    <row r="21" spans="1:55" ht="16.5" customHeight="1" x14ac:dyDescent="0.2">
      <c r="A21" s="124" t="s">
        <v>35</v>
      </c>
      <c r="B21" s="127"/>
      <c r="C21" s="120"/>
      <c r="D21" s="120"/>
      <c r="E21" s="120"/>
      <c r="F21" s="120"/>
      <c r="G21" s="120"/>
      <c r="H21" s="120"/>
      <c r="I21" s="120"/>
      <c r="J21" s="120"/>
      <c r="K21" s="193"/>
      <c r="L21" s="127"/>
      <c r="M21" s="128">
        <v>5000</v>
      </c>
      <c r="N21" s="126"/>
      <c r="O21" s="126"/>
      <c r="P21" s="126"/>
      <c r="Q21" s="126"/>
      <c r="R21" s="126"/>
      <c r="S21" s="72"/>
      <c r="T21" s="66"/>
      <c r="U21" s="63"/>
      <c r="V21" s="63"/>
      <c r="W21" s="63"/>
      <c r="X21" s="63"/>
      <c r="Y21" s="65">
        <v>7000</v>
      </c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>
        <v>7000</v>
      </c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>
        <v>7000</v>
      </c>
    </row>
    <row r="22" spans="1:55" ht="16.5" customHeight="1" x14ac:dyDescent="0.2">
      <c r="A22" s="124" t="s">
        <v>30</v>
      </c>
      <c r="B22" s="120"/>
      <c r="C22" s="120"/>
      <c r="D22" s="120"/>
      <c r="E22" s="120"/>
      <c r="F22" s="120"/>
      <c r="G22" s="120"/>
      <c r="H22" s="120"/>
      <c r="I22" s="126"/>
      <c r="J22" s="122">
        <v>3500</v>
      </c>
      <c r="K22" s="193"/>
      <c r="L22" s="127"/>
      <c r="M22" s="127"/>
      <c r="N22" s="127"/>
      <c r="O22" s="127"/>
      <c r="P22" s="127"/>
      <c r="Q22" s="127"/>
      <c r="R22" s="127"/>
      <c r="S22" s="72"/>
      <c r="T22" s="66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</row>
    <row r="23" spans="1:55" ht="16.5" customHeight="1" x14ac:dyDescent="0.2">
      <c r="A23" s="119" t="s">
        <v>52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93"/>
      <c r="L23" s="128">
        <v>1000</v>
      </c>
      <c r="M23" s="128">
        <v>1000</v>
      </c>
      <c r="N23" s="128">
        <v>1000</v>
      </c>
      <c r="O23" s="128">
        <v>1000</v>
      </c>
      <c r="P23" s="128">
        <v>1000</v>
      </c>
      <c r="Q23" s="128">
        <v>1000</v>
      </c>
      <c r="R23" s="128">
        <v>1000</v>
      </c>
      <c r="S23" s="73">
        <v>1000</v>
      </c>
      <c r="T23" s="73">
        <v>1000</v>
      </c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</row>
    <row r="24" spans="1:55" ht="16.5" customHeight="1" x14ac:dyDescent="0.2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93"/>
      <c r="L24" s="127"/>
      <c r="M24" s="127"/>
      <c r="N24" s="127"/>
      <c r="O24" s="127"/>
      <c r="P24" s="127"/>
      <c r="Q24" s="127"/>
      <c r="R24" s="127"/>
      <c r="S24" s="72"/>
      <c r="T24" s="66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</row>
    <row r="25" spans="1:55" ht="16.5" customHeight="1" x14ac:dyDescent="0.2">
      <c r="A25" s="119" t="s">
        <v>53</v>
      </c>
      <c r="B25" s="120"/>
      <c r="C25" s="120">
        <f>'Infrastructure cost'!C21</f>
        <v>4600</v>
      </c>
      <c r="D25" s="120">
        <f>'Infrastructure cost'!D21</f>
        <v>4600</v>
      </c>
      <c r="E25" s="120">
        <f>'Infrastructure cost'!E21</f>
        <v>4600</v>
      </c>
      <c r="F25" s="120">
        <f>'Infrastructure cost'!F21</f>
        <v>4600</v>
      </c>
      <c r="G25" s="120">
        <f>'Infrastructure cost'!G21</f>
        <v>4600</v>
      </c>
      <c r="H25" s="120">
        <f>'Infrastructure cost'!H21</f>
        <v>4600</v>
      </c>
      <c r="I25" s="120">
        <f>'Infrastructure cost'!I21</f>
        <v>4600</v>
      </c>
      <c r="J25" s="120">
        <f>'Infrastructure cost'!J21</f>
        <v>4600</v>
      </c>
      <c r="K25" s="120">
        <f>'Infrastructure cost'!K21</f>
        <v>4600</v>
      </c>
      <c r="L25" s="120">
        <f>'Infrastructure cost'!L21</f>
        <v>4600</v>
      </c>
      <c r="M25" s="120">
        <f>'Infrastructure cost'!M21</f>
        <v>4600</v>
      </c>
      <c r="N25" s="120">
        <f>'Infrastructure cost'!N21</f>
        <v>4600</v>
      </c>
      <c r="O25" s="120">
        <f>'Infrastructure cost'!O21</f>
        <v>9600</v>
      </c>
      <c r="P25" s="120">
        <f>'Infrastructure cost'!P21</f>
        <v>9600</v>
      </c>
      <c r="Q25" s="120">
        <f>'Infrastructure cost'!Q21</f>
        <v>9600</v>
      </c>
      <c r="R25" s="120">
        <f>'Infrastructure cost'!R21</f>
        <v>9600</v>
      </c>
      <c r="S25" s="63">
        <f>'Infrastructure cost'!S21</f>
        <v>9600</v>
      </c>
      <c r="T25" s="63">
        <f>'Infrastructure cost'!T21</f>
        <v>9600</v>
      </c>
      <c r="U25" s="63">
        <f>'Infrastructure cost'!U21</f>
        <v>11775</v>
      </c>
      <c r="V25" s="63">
        <f>'Infrastructure cost'!V21</f>
        <v>11775</v>
      </c>
      <c r="W25" s="63">
        <f>'Infrastructure cost'!W21</f>
        <v>11775</v>
      </c>
      <c r="X25" s="63">
        <f>'Infrastructure cost'!X21</f>
        <v>11775</v>
      </c>
      <c r="Y25" s="63">
        <f>'Infrastructure cost'!Y21</f>
        <v>12108</v>
      </c>
      <c r="Z25" s="63">
        <f>'Infrastructure cost'!Z21</f>
        <v>12108</v>
      </c>
      <c r="AA25" s="63">
        <f>'Infrastructure cost'!AA21</f>
        <v>19158</v>
      </c>
      <c r="AB25" s="63">
        <f>'Infrastructure cost'!AB21</f>
        <v>19158</v>
      </c>
      <c r="AC25" s="63">
        <f>'Infrastructure cost'!AC21</f>
        <v>19491</v>
      </c>
      <c r="AD25" s="63">
        <f>'Infrastructure cost'!AD21</f>
        <v>19491</v>
      </c>
      <c r="AE25" s="63">
        <f>'Infrastructure cost'!AE21</f>
        <v>31166</v>
      </c>
      <c r="AF25" s="63">
        <f>'Infrastructure cost'!AF21</f>
        <v>39166</v>
      </c>
      <c r="AG25" s="63">
        <f>'Infrastructure cost'!AG21</f>
        <v>39500</v>
      </c>
      <c r="AH25" s="63">
        <f>'Infrastructure cost'!AH21</f>
        <v>39500</v>
      </c>
      <c r="AI25" s="63">
        <f>'Infrastructure cost'!AI21</f>
        <v>40167</v>
      </c>
      <c r="AJ25" s="63">
        <f>'Infrastructure cost'!AJ21</f>
        <v>65167</v>
      </c>
      <c r="AK25" s="63">
        <f>'Infrastructure cost'!AK21</f>
        <v>65501</v>
      </c>
      <c r="AL25" s="63">
        <f>'Infrastructure cost'!AL21</f>
        <v>114518</v>
      </c>
      <c r="AM25" s="63">
        <f>'Infrastructure cost'!AM21</f>
        <v>114518</v>
      </c>
      <c r="AN25" s="63">
        <f>'Infrastructure cost'!AN21</f>
        <v>114518</v>
      </c>
      <c r="AO25" s="63">
        <f>'Infrastructure cost'!AO21</f>
        <v>114852</v>
      </c>
      <c r="AP25" s="63">
        <f>'Infrastructure cost'!AP21</f>
        <v>114852</v>
      </c>
      <c r="AQ25" s="63">
        <f>'Infrastructure cost'!AQ21</f>
        <v>124852</v>
      </c>
      <c r="AR25" s="63">
        <f>'Infrastructure cost'!AR21</f>
        <v>125186</v>
      </c>
      <c r="AS25" s="63">
        <f>'Infrastructure cost'!AS21</f>
        <v>125186</v>
      </c>
      <c r="AT25" s="63">
        <f>'Infrastructure cost'!AT21</f>
        <v>125186</v>
      </c>
      <c r="AU25" s="63">
        <f>'Infrastructure cost'!AU21</f>
        <v>125186</v>
      </c>
      <c r="AV25" s="63">
        <f>'Infrastructure cost'!AV21</f>
        <v>125186</v>
      </c>
      <c r="AW25" s="63">
        <f>'Infrastructure cost'!AW21</f>
        <v>125186</v>
      </c>
    </row>
    <row r="26" spans="1:55" ht="16.5" customHeight="1" x14ac:dyDescent="0.2">
      <c r="A26" s="119" t="s">
        <v>37</v>
      </c>
      <c r="B26" s="120"/>
      <c r="C26" s="120"/>
      <c r="D26" s="120"/>
      <c r="E26" s="120"/>
      <c r="F26" s="120"/>
      <c r="G26" s="120"/>
      <c r="H26" s="120"/>
      <c r="I26" s="120"/>
      <c r="J26" s="126"/>
      <c r="K26" s="191">
        <f>'Tech Investment'!K15</f>
        <v>0</v>
      </c>
      <c r="L26" s="127">
        <f>'Tech Investment'!L15</f>
        <v>80000</v>
      </c>
      <c r="M26" s="127">
        <f>'Tech Investment'!M15</f>
        <v>80000</v>
      </c>
      <c r="N26" s="127">
        <f>'Tech Investment'!N15</f>
        <v>80000</v>
      </c>
      <c r="O26" s="127">
        <f>'Tech Investment'!O15</f>
        <v>80000</v>
      </c>
      <c r="P26" s="127">
        <f>'Tech Investment'!P15</f>
        <v>80000</v>
      </c>
      <c r="Q26" s="127">
        <f>'Tech Investment'!Q15</f>
        <v>80000</v>
      </c>
      <c r="R26" s="127">
        <f>'Tech Investment'!R15</f>
        <v>80000</v>
      </c>
      <c r="S26" s="127">
        <f>'Tech Investment'!S15</f>
        <v>80000</v>
      </c>
      <c r="T26" s="127">
        <f>'Tech Investment'!T15</f>
        <v>80000</v>
      </c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</row>
    <row r="27" spans="1:55" ht="16.5" customHeight="1" x14ac:dyDescent="0.2">
      <c r="A27" s="124" t="s">
        <v>54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31"/>
      <c r="L27" s="124"/>
      <c r="M27" s="122">
        <v>5416</v>
      </c>
      <c r="N27" s="122">
        <v>5416</v>
      </c>
      <c r="O27" s="122">
        <v>5416</v>
      </c>
      <c r="P27" s="122">
        <v>5416</v>
      </c>
      <c r="Q27" s="122">
        <v>5416</v>
      </c>
      <c r="R27" s="122">
        <v>5416</v>
      </c>
      <c r="S27" s="65">
        <v>5416</v>
      </c>
      <c r="T27" s="64">
        <v>5416</v>
      </c>
      <c r="U27" s="63">
        <f>'Staff &amp; Professional Services'!U41</f>
        <v>48007.6</v>
      </c>
      <c r="V27" s="63">
        <f>'Staff &amp; Professional Services'!V41</f>
        <v>48009</v>
      </c>
      <c r="W27" s="63">
        <f>'Staff &amp; Professional Services'!W41</f>
        <v>48010.75</v>
      </c>
      <c r="X27" s="63">
        <f>'Staff &amp; Professional Services'!X41</f>
        <v>48012.9375</v>
      </c>
      <c r="Y27" s="63">
        <f>'Staff &amp; Professional Services'!Y41</f>
        <v>51265.671875</v>
      </c>
      <c r="Z27" s="63">
        <f>'Staff &amp; Professional Services'!Z41</f>
        <v>51269.08984375</v>
      </c>
      <c r="AA27" s="63">
        <f>'Staff &amp; Professional Services'!AA41</f>
        <v>51273.3623046875</v>
      </c>
      <c r="AB27" s="63">
        <f>'Staff &amp; Professional Services'!AB41</f>
        <v>51284.958984375</v>
      </c>
      <c r="AC27" s="63">
        <f>'Staff &amp; Professional Services'!AC41</f>
        <v>57291.55078125</v>
      </c>
      <c r="AD27" s="63">
        <f>'Staff &amp; Professional Services'!AD41</f>
        <v>57299.4609375</v>
      </c>
      <c r="AE27" s="63">
        <f>'Staff &amp; Professional Services'!AE41</f>
        <v>73842.953125</v>
      </c>
      <c r="AF27" s="63">
        <f>'Staff &amp; Professional Services'!AF41</f>
        <v>73854.34375</v>
      </c>
      <c r="AG27" s="63">
        <f>'Staff &amp; Professional Services'!AG41</f>
        <v>77868.012499999997</v>
      </c>
      <c r="AH27" s="63">
        <f>'Staff &amp; Professional Services'!AH41</f>
        <v>77884.415000000008</v>
      </c>
      <c r="AI27" s="63">
        <f>'Staff &amp; Professional Services'!AI41</f>
        <v>88654.097999999998</v>
      </c>
      <c r="AJ27" s="63">
        <f>'Staff &amp; Professional Services'!AJ41</f>
        <v>89327.717600000004</v>
      </c>
      <c r="AK27" s="63">
        <f>'Staff &amp; Professional Services'!AK41</f>
        <v>93356.061119999998</v>
      </c>
      <c r="AL27" s="63">
        <f>'Staff &amp; Professional Services'!AL41</f>
        <v>114323.073344</v>
      </c>
      <c r="AM27" s="63">
        <f>'Staff &amp; Professional Services'!AM41</f>
        <v>114663.88801279999</v>
      </c>
      <c r="AN27" s="63">
        <f>'Staff &amp; Professional Services'!AN41</f>
        <v>114712.86561536</v>
      </c>
      <c r="AO27" s="63">
        <f>'Staff &amp; Professional Services'!AO41</f>
        <v>118021.638738432</v>
      </c>
      <c r="AP27" s="63">
        <f>'Staff &amp; Professional Services'!AP41</f>
        <v>118092.1664861184</v>
      </c>
      <c r="AQ27" s="63">
        <f>'Staff &amp; Professional Services'!AQ41</f>
        <v>125490.79978334208</v>
      </c>
      <c r="AR27" s="63">
        <f>'Staff &amp; Professional Services'!AR41</f>
        <v>129392.35974001049</v>
      </c>
      <c r="AS27" s="63">
        <f>'Staff &amp; Professional Services'!AS41</f>
        <v>130614.2316880126</v>
      </c>
      <c r="AT27" s="63">
        <f>'Staff &amp; Professional Services'!AU41</f>
        <v>125935.97363073812</v>
      </c>
      <c r="AU27" s="63">
        <f>'Staff &amp; Professional Services'!AU41</f>
        <v>125935.97363073812</v>
      </c>
      <c r="AV27" s="63">
        <f>'Staff &amp; Professional Services'!AV41</f>
        <v>126146.56835688575</v>
      </c>
      <c r="AW27" s="63">
        <f>'Staff &amp; Professional Services'!AW41</f>
        <v>126399.28202826291</v>
      </c>
    </row>
    <row r="28" spans="1:55" ht="16.5" customHeight="1" x14ac:dyDescent="0.2">
      <c r="A28" s="124" t="s">
        <v>38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94"/>
      <c r="L28" s="120"/>
      <c r="M28" s="120">
        <f>'Sales &amp; Marketing'!M43</f>
        <v>15000</v>
      </c>
      <c r="N28" s="120">
        <f>'Sales &amp; Marketing'!N43</f>
        <v>13125</v>
      </c>
      <c r="O28" s="120">
        <f>'Sales &amp; Marketing'!O43</f>
        <v>13125</v>
      </c>
      <c r="P28" s="120">
        <f>'Sales &amp; Marketing'!P43</f>
        <v>13125</v>
      </c>
      <c r="Q28" s="120">
        <f>'Sales &amp; Marketing'!Q43</f>
        <v>13125</v>
      </c>
      <c r="R28" s="120">
        <f>'Sales &amp; Marketing'!R43</f>
        <v>24008</v>
      </c>
      <c r="S28" s="63">
        <f>'Sales &amp; Marketing'!S43</f>
        <v>29925</v>
      </c>
      <c r="T28" s="63">
        <f>'Sales &amp; Marketing'!T43</f>
        <v>30425</v>
      </c>
      <c r="U28" s="63">
        <f>'Sales &amp; Marketing'!U43</f>
        <v>36091</v>
      </c>
      <c r="V28" s="63">
        <f>'Sales &amp; Marketing'!V43</f>
        <v>36091</v>
      </c>
      <c r="W28" s="63">
        <f>'Sales &amp; Marketing'!W43</f>
        <v>36091</v>
      </c>
      <c r="X28" s="63">
        <f>'Sales &amp; Marketing'!X43</f>
        <v>36091</v>
      </c>
      <c r="Y28" s="63">
        <f>'Sales &amp; Marketing'!Y43</f>
        <v>36091</v>
      </c>
      <c r="Z28" s="63">
        <f>'Sales &amp; Marketing'!Z43</f>
        <v>36091</v>
      </c>
      <c r="AA28" s="63">
        <f>'Sales &amp; Marketing'!AA43</f>
        <v>36091</v>
      </c>
      <c r="AB28" s="63">
        <f>'Sales &amp; Marketing'!AB43</f>
        <v>36091</v>
      </c>
      <c r="AC28" s="63">
        <f>'Sales &amp; Marketing'!AC43</f>
        <v>36091</v>
      </c>
      <c r="AD28" s="63">
        <f>'Sales &amp; Marketing'!AD43</f>
        <v>51466</v>
      </c>
      <c r="AE28" s="63">
        <f>'Sales &amp; Marketing'!AE43</f>
        <v>52966</v>
      </c>
      <c r="AF28" s="63">
        <f>'Sales &amp; Marketing'!AF43</f>
        <v>52966</v>
      </c>
      <c r="AG28" s="63">
        <f>'Sales &amp; Marketing'!AG43</f>
        <v>52966</v>
      </c>
      <c r="AH28" s="63">
        <f>'Sales &amp; Marketing'!AH43</f>
        <v>52966</v>
      </c>
      <c r="AI28" s="63">
        <f>'Sales &amp; Marketing'!AI43</f>
        <v>52966</v>
      </c>
      <c r="AJ28" s="63">
        <f>'Sales &amp; Marketing'!AJ43</f>
        <v>52966</v>
      </c>
      <c r="AK28" s="63">
        <f>'Sales &amp; Marketing'!AK43</f>
        <v>52966</v>
      </c>
      <c r="AL28" s="63">
        <f>'Sales &amp; Marketing'!AL43</f>
        <v>52966</v>
      </c>
      <c r="AM28" s="63">
        <f>'Sales &amp; Marketing'!AM43</f>
        <v>52966</v>
      </c>
      <c r="AN28" s="63">
        <f>'Sales &amp; Marketing'!AN43</f>
        <v>52966</v>
      </c>
      <c r="AO28" s="63">
        <f>'Sales &amp; Marketing'!AO43</f>
        <v>52966</v>
      </c>
      <c r="AP28" s="63">
        <f>'Sales &amp; Marketing'!AP43</f>
        <v>52966</v>
      </c>
      <c r="AQ28" s="63">
        <f>'Sales &amp; Marketing'!AQ43</f>
        <v>52966</v>
      </c>
      <c r="AR28" s="63">
        <f>'Sales &amp; Marketing'!AR43</f>
        <v>52966</v>
      </c>
      <c r="AS28" s="63">
        <f>'Sales &amp; Marketing'!AS43</f>
        <v>52966</v>
      </c>
      <c r="AT28" s="63">
        <f>'Sales &amp; Marketing'!AT43</f>
        <v>52966</v>
      </c>
      <c r="AU28" s="63">
        <f>'Sales &amp; Marketing'!AU43</f>
        <v>52966</v>
      </c>
      <c r="AV28" s="63">
        <f>'Sales &amp; Marketing'!AV43</f>
        <v>52966</v>
      </c>
      <c r="AW28" s="63">
        <f>'Sales &amp; Marketing'!AW43</f>
        <v>52966</v>
      </c>
      <c r="AX28" s="63"/>
      <c r="AY28" s="63"/>
      <c r="AZ28" s="63"/>
      <c r="BA28" s="63"/>
      <c r="BC28" s="63"/>
    </row>
    <row r="29" spans="1:55" ht="16.5" customHeight="1" x14ac:dyDescent="0.2">
      <c r="A29" s="129" t="s">
        <v>55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91"/>
      <c r="L29" s="120"/>
      <c r="M29" s="120"/>
      <c r="N29" s="120"/>
      <c r="O29" s="120"/>
      <c r="P29" s="120"/>
      <c r="Q29" s="120"/>
      <c r="R29" s="120"/>
      <c r="S29" s="63"/>
      <c r="T29" s="66"/>
      <c r="U29" s="63">
        <f>'Tech Investment'!U15</f>
        <v>250000</v>
      </c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>
        <f>'Tech Investment'!U15</f>
        <v>250000</v>
      </c>
      <c r="AH29" s="63"/>
      <c r="AI29" s="63"/>
      <c r="AJ29" s="63"/>
      <c r="AK29" s="63"/>
      <c r="AL29" s="63">
        <f>'Tech Investment'!AL15</f>
        <v>230000</v>
      </c>
      <c r="AM29" s="63"/>
      <c r="AN29" s="63"/>
      <c r="AO29" s="63"/>
      <c r="AP29" s="63"/>
      <c r="AQ29" s="63"/>
      <c r="AR29" s="63">
        <v>130000</v>
      </c>
      <c r="AS29" s="63"/>
      <c r="AT29" s="63"/>
      <c r="AU29" s="63"/>
      <c r="AV29" s="63"/>
      <c r="AW29" s="63"/>
    </row>
    <row r="30" spans="1:55" ht="16.5" customHeight="1" x14ac:dyDescent="0.2">
      <c r="A30" s="129" t="s">
        <v>0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91"/>
      <c r="L30" s="120"/>
      <c r="M30" s="120"/>
      <c r="N30" s="120"/>
      <c r="O30" s="120"/>
      <c r="P30" s="120"/>
      <c r="Q30" s="120"/>
      <c r="R30" s="120"/>
      <c r="S30" s="63"/>
      <c r="T30" s="66"/>
      <c r="U30" s="64">
        <v>250000</v>
      </c>
      <c r="V30" s="63"/>
      <c r="W30" s="63"/>
      <c r="X30" s="63"/>
      <c r="Y30" s="63"/>
      <c r="Z30" s="63"/>
      <c r="AA30" s="63"/>
      <c r="AB30" s="63"/>
      <c r="AC30" s="63"/>
      <c r="AD30" s="65">
        <v>250000</v>
      </c>
      <c r="AE30" s="63"/>
      <c r="AF30" s="63"/>
      <c r="AG30" s="63"/>
      <c r="AH30" s="63"/>
      <c r="AI30" s="63"/>
      <c r="AJ30" s="63">
        <v>450000</v>
      </c>
      <c r="AK30" s="63"/>
      <c r="AL30" s="63"/>
      <c r="AM30" s="63">
        <f>'Hardware Research &amp; Deve'!AM4</f>
        <v>250000</v>
      </c>
      <c r="AN30" s="63"/>
      <c r="AO30" s="63"/>
      <c r="AP30" s="63"/>
      <c r="AQ30" s="63"/>
      <c r="AR30" s="63"/>
      <c r="AS30" s="63"/>
      <c r="AT30" s="63"/>
      <c r="AU30" s="63"/>
      <c r="AV30" s="63"/>
      <c r="AW30" s="63"/>
    </row>
    <row r="31" spans="1:55" ht="16.5" customHeight="1" x14ac:dyDescent="0.2">
      <c r="A31" s="129" t="s">
        <v>56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91"/>
      <c r="L31" s="120"/>
      <c r="M31" s="120"/>
      <c r="N31" s="120"/>
      <c r="O31" s="120"/>
      <c r="P31" s="120"/>
      <c r="Q31" s="120"/>
      <c r="R31" s="120"/>
      <c r="S31" s="63"/>
      <c r="T31" s="66"/>
      <c r="U31" s="63"/>
      <c r="V31" s="63"/>
      <c r="W31" s="65">
        <v>10000</v>
      </c>
      <c r="X31" s="63"/>
      <c r="Y31" s="63"/>
      <c r="Z31" s="63"/>
      <c r="AA31" s="63"/>
      <c r="AB31" s="63"/>
      <c r="AC31" s="63"/>
      <c r="AD31" s="63"/>
      <c r="AE31" s="63"/>
      <c r="AF31" s="63"/>
      <c r="AG31" s="63">
        <v>10000</v>
      </c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</row>
    <row r="32" spans="1:55" ht="16.5" customHeight="1" x14ac:dyDescent="0.2">
      <c r="A32" s="126"/>
      <c r="B32" s="120"/>
      <c r="C32" s="120"/>
      <c r="D32" s="120"/>
      <c r="E32" s="120"/>
      <c r="F32" s="120"/>
      <c r="G32" s="120"/>
      <c r="H32" s="120"/>
      <c r="I32" s="120"/>
      <c r="J32" s="120"/>
      <c r="K32" s="191"/>
      <c r="L32" s="120"/>
      <c r="M32" s="120"/>
      <c r="N32" s="120"/>
      <c r="O32" s="120"/>
      <c r="P32" s="120"/>
      <c r="Q32" s="120"/>
      <c r="R32" s="120"/>
      <c r="S32" s="63"/>
      <c r="T32" s="66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</row>
    <row r="33" spans="1:49" ht="16.5" customHeight="1" x14ac:dyDescent="0.2">
      <c r="A33" s="126"/>
      <c r="B33" s="120"/>
      <c r="C33" s="120"/>
      <c r="D33" s="120"/>
      <c r="E33" s="120"/>
      <c r="F33" s="120"/>
      <c r="G33" s="120"/>
      <c r="H33" s="120"/>
      <c r="I33" s="120"/>
      <c r="J33" s="120"/>
      <c r="K33" s="191"/>
      <c r="L33" s="120"/>
      <c r="M33" s="120"/>
      <c r="N33" s="120"/>
      <c r="O33" s="120"/>
      <c r="P33" s="120"/>
      <c r="Q33" s="120"/>
      <c r="R33" s="120"/>
      <c r="S33" s="63"/>
      <c r="T33" s="66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</row>
    <row r="34" spans="1:49" ht="16.5" customHeight="1" x14ac:dyDescent="0.2">
      <c r="A34" s="126"/>
      <c r="B34" s="120"/>
      <c r="C34" s="120"/>
      <c r="D34" s="120"/>
      <c r="E34" s="120"/>
      <c r="F34" s="120"/>
      <c r="G34" s="120"/>
      <c r="H34" s="120"/>
      <c r="I34" s="120"/>
      <c r="J34" s="120"/>
      <c r="K34" s="191"/>
      <c r="L34" s="120"/>
      <c r="M34" s="120"/>
      <c r="N34" s="120"/>
      <c r="O34" s="120"/>
      <c r="P34" s="120"/>
      <c r="Q34" s="120"/>
      <c r="R34" s="120"/>
      <c r="S34" s="63"/>
      <c r="T34" s="66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</row>
    <row r="35" spans="1:49" ht="16.5" customHeight="1" x14ac:dyDescent="0.2">
      <c r="A35" s="126"/>
      <c r="B35" s="120"/>
      <c r="C35" s="120"/>
      <c r="D35" s="120"/>
      <c r="E35" s="120"/>
      <c r="F35" s="120"/>
      <c r="G35" s="120"/>
      <c r="H35" s="120"/>
      <c r="I35" s="120"/>
      <c r="J35" s="120"/>
      <c r="K35" s="191"/>
      <c r="L35" s="120"/>
      <c r="M35" s="120"/>
      <c r="N35" s="120"/>
      <c r="O35" s="120"/>
      <c r="P35" s="120"/>
      <c r="Q35" s="120"/>
      <c r="R35" s="120"/>
      <c r="S35" s="63"/>
      <c r="T35" s="66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</row>
    <row r="36" spans="1:49" ht="16.5" customHeight="1" x14ac:dyDescent="0.2">
      <c r="A36" s="126"/>
      <c r="B36" s="118"/>
      <c r="C36" s="118"/>
      <c r="D36" s="118"/>
      <c r="E36" s="118"/>
      <c r="F36" s="118"/>
      <c r="G36" s="118"/>
      <c r="H36" s="118"/>
      <c r="I36" s="118"/>
      <c r="J36" s="118"/>
      <c r="K36" s="195"/>
      <c r="L36" s="118"/>
      <c r="M36" s="118"/>
      <c r="N36" s="118"/>
      <c r="O36" s="118"/>
      <c r="P36" s="118"/>
      <c r="Q36" s="118"/>
      <c r="R36" s="118"/>
      <c r="S36" s="60"/>
      <c r="T36" s="61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</row>
    <row r="37" spans="1:49" ht="16.5" customHeight="1" x14ac:dyDescent="0.2">
      <c r="A37" s="126"/>
      <c r="B37" s="118"/>
      <c r="C37" s="118"/>
      <c r="D37" s="118"/>
      <c r="E37" s="118"/>
      <c r="F37" s="118"/>
      <c r="G37" s="118"/>
      <c r="H37" s="118"/>
      <c r="I37" s="118"/>
      <c r="J37" s="118"/>
      <c r="K37" s="195"/>
      <c r="L37" s="118"/>
      <c r="M37" s="118"/>
      <c r="N37" s="118"/>
      <c r="O37" s="118"/>
      <c r="P37" s="118"/>
      <c r="Q37" s="118"/>
      <c r="R37" s="118"/>
      <c r="S37" s="60"/>
      <c r="T37" s="61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</row>
    <row r="38" spans="1:49" ht="16.5" customHeight="1" x14ac:dyDescent="0.2">
      <c r="A38" s="130" t="s">
        <v>97</v>
      </c>
      <c r="B38" s="123">
        <f>SUM(B15:B37)</f>
        <v>5416</v>
      </c>
      <c r="C38" s="123">
        <f t="shared" ref="C38:AW38" si="5">SUM(C15:C37)</f>
        <v>15016</v>
      </c>
      <c r="D38" s="123">
        <f t="shared" si="5"/>
        <v>15016</v>
      </c>
      <c r="E38" s="123">
        <f t="shared" si="5"/>
        <v>15016</v>
      </c>
      <c r="F38" s="123">
        <f t="shared" si="5"/>
        <v>15016</v>
      </c>
      <c r="G38" s="123">
        <f t="shared" si="5"/>
        <v>15016</v>
      </c>
      <c r="H38" s="123">
        <f t="shared" si="5"/>
        <v>27189.75</v>
      </c>
      <c r="I38" s="123">
        <f t="shared" si="5"/>
        <v>21016</v>
      </c>
      <c r="J38" s="123">
        <f t="shared" si="5"/>
        <v>18516</v>
      </c>
      <c r="K38" s="192">
        <f>SUM(K15:K37)</f>
        <v>39016</v>
      </c>
      <c r="L38" s="123">
        <f>SUM(L15:L37)</f>
        <v>96600</v>
      </c>
      <c r="M38" s="123">
        <f t="shared" ref="M38:R38" si="6">SUM(M16:M37)</f>
        <v>116516</v>
      </c>
      <c r="N38" s="123">
        <f t="shared" si="6"/>
        <v>109641</v>
      </c>
      <c r="O38" s="123">
        <f t="shared" si="6"/>
        <v>114641</v>
      </c>
      <c r="P38" s="123">
        <f t="shared" si="6"/>
        <v>114641</v>
      </c>
      <c r="Q38" s="123">
        <f t="shared" si="6"/>
        <v>114641</v>
      </c>
      <c r="R38" s="123">
        <f t="shared" si="6"/>
        <v>130524</v>
      </c>
      <c r="S38" s="68">
        <f t="shared" si="5"/>
        <v>136941</v>
      </c>
      <c r="T38" s="69">
        <f t="shared" si="5"/>
        <v>137441</v>
      </c>
      <c r="U38" s="68">
        <f t="shared" si="5"/>
        <v>640873.6</v>
      </c>
      <c r="V38" s="68">
        <f t="shared" si="5"/>
        <v>95875</v>
      </c>
      <c r="W38" s="68">
        <f t="shared" si="5"/>
        <v>105876.75</v>
      </c>
      <c r="X38" s="68">
        <f t="shared" si="5"/>
        <v>95878.9375</v>
      </c>
      <c r="Y38" s="68">
        <f t="shared" si="5"/>
        <v>106464.671875</v>
      </c>
      <c r="Z38" s="68">
        <f t="shared" si="5"/>
        <v>114468.08984375</v>
      </c>
      <c r="AA38" s="68">
        <f t="shared" si="5"/>
        <v>106522.3623046875</v>
      </c>
      <c r="AB38" s="68">
        <f t="shared" si="5"/>
        <v>106533.958984375</v>
      </c>
      <c r="AC38" s="68">
        <f t="shared" si="5"/>
        <v>112873.55078125</v>
      </c>
      <c r="AD38" s="68">
        <f t="shared" si="5"/>
        <v>395756.4609375</v>
      </c>
      <c r="AE38" s="68">
        <f t="shared" si="5"/>
        <v>157974.953125</v>
      </c>
      <c r="AF38" s="68">
        <f t="shared" si="5"/>
        <v>165986.34375</v>
      </c>
      <c r="AG38" s="68">
        <f t="shared" si="5"/>
        <v>430334.01250000001</v>
      </c>
      <c r="AH38" s="68">
        <f t="shared" si="5"/>
        <v>170350.41500000001</v>
      </c>
      <c r="AI38" s="68">
        <f t="shared" si="5"/>
        <v>181787.098</v>
      </c>
      <c r="AJ38" s="68">
        <f t="shared" si="5"/>
        <v>657460.71759999997</v>
      </c>
      <c r="AK38" s="68">
        <f t="shared" si="5"/>
        <v>218823.06112</v>
      </c>
      <c r="AL38" s="68">
        <f t="shared" si="5"/>
        <v>536807.07334400003</v>
      </c>
      <c r="AM38" s="68">
        <f t="shared" si="5"/>
        <v>532147.88801280002</v>
      </c>
      <c r="AN38" s="68">
        <f t="shared" si="5"/>
        <v>282196.86561535997</v>
      </c>
      <c r="AO38" s="68">
        <f t="shared" si="5"/>
        <v>285839.63873843197</v>
      </c>
      <c r="AP38" s="68">
        <f t="shared" si="5"/>
        <v>300910.1664861184</v>
      </c>
      <c r="AQ38" s="68">
        <f t="shared" si="5"/>
        <v>303308.79978334205</v>
      </c>
      <c r="AR38" s="68">
        <f t="shared" si="5"/>
        <v>437544.35974001046</v>
      </c>
      <c r="AS38" s="68">
        <f t="shared" si="5"/>
        <v>308766.2316880126</v>
      </c>
      <c r="AT38" s="68">
        <f t="shared" si="5"/>
        <v>304087.9736307381</v>
      </c>
      <c r="AU38" s="68">
        <f t="shared" si="5"/>
        <v>304087.9736307381</v>
      </c>
      <c r="AV38" s="68">
        <f t="shared" si="5"/>
        <v>304298.56835688575</v>
      </c>
      <c r="AW38" s="68">
        <f t="shared" si="5"/>
        <v>311551.28202826291</v>
      </c>
    </row>
    <row r="39" spans="1:49" ht="16.5" customHeight="1" x14ac:dyDescent="0.2">
      <c r="A39" s="130" t="s">
        <v>98</v>
      </c>
      <c r="B39" s="123">
        <f t="shared" ref="B39:AW39" si="7">B13-B38</f>
        <v>4584</v>
      </c>
      <c r="C39" s="123">
        <f t="shared" si="7"/>
        <v>4568</v>
      </c>
      <c r="D39" s="123">
        <f t="shared" si="7"/>
        <v>4552</v>
      </c>
      <c r="E39" s="123">
        <f t="shared" si="7"/>
        <v>4536</v>
      </c>
      <c r="F39" s="123">
        <f t="shared" si="7"/>
        <v>4520</v>
      </c>
      <c r="G39" s="123">
        <f t="shared" si="7"/>
        <v>4504</v>
      </c>
      <c r="H39" s="123">
        <f t="shared" si="7"/>
        <v>7314.25</v>
      </c>
      <c r="I39" s="123">
        <f t="shared" si="7"/>
        <v>16298.25</v>
      </c>
      <c r="J39" s="123">
        <f t="shared" si="7"/>
        <v>27782.25</v>
      </c>
      <c r="K39" s="192">
        <f t="shared" si="7"/>
        <v>18766.25</v>
      </c>
      <c r="L39" s="123">
        <f t="shared" si="7"/>
        <v>52166.25</v>
      </c>
      <c r="M39" s="123">
        <f t="shared" si="7"/>
        <v>65650.25</v>
      </c>
      <c r="N39" s="123">
        <f t="shared" si="7"/>
        <v>86009.25</v>
      </c>
      <c r="O39" s="123">
        <f t="shared" si="7"/>
        <v>101368.25</v>
      </c>
      <c r="P39" s="123">
        <f t="shared" si="7"/>
        <v>116727.25</v>
      </c>
      <c r="Q39" s="123">
        <f t="shared" si="7"/>
        <v>132086.25</v>
      </c>
      <c r="R39" s="123">
        <f t="shared" si="7"/>
        <v>131562.25</v>
      </c>
      <c r="S39" s="68">
        <f t="shared" si="7"/>
        <v>124621.25</v>
      </c>
      <c r="T39" s="69">
        <f t="shared" si="7"/>
        <v>117180.25</v>
      </c>
      <c r="U39" s="68">
        <f t="shared" si="7"/>
        <v>9477426.6500000004</v>
      </c>
      <c r="V39" s="68">
        <f t="shared" si="7"/>
        <v>9382951.6500000004</v>
      </c>
      <c r="W39" s="68">
        <f t="shared" si="7"/>
        <v>9278824.9000000004</v>
      </c>
      <c r="X39" s="68">
        <f t="shared" si="7"/>
        <v>9185133.4625000004</v>
      </c>
      <c r="Y39" s="68">
        <f t="shared" si="7"/>
        <v>9081403.1656250004</v>
      </c>
      <c r="Z39" s="68">
        <f t="shared" si="7"/>
        <v>8970353.0445312504</v>
      </c>
      <c r="AA39" s="68">
        <f t="shared" si="7"/>
        <v>8868103.1431640629</v>
      </c>
      <c r="AB39" s="68">
        <f t="shared" si="7"/>
        <v>8768490.5708984379</v>
      </c>
      <c r="AC39" s="68">
        <f t="shared" si="7"/>
        <v>8663922.6841796879</v>
      </c>
      <c r="AD39" s="68">
        <f t="shared" si="7"/>
        <v>8278133.0201171879</v>
      </c>
      <c r="AE39" s="68">
        <f t="shared" si="7"/>
        <v>8132118.2232421879</v>
      </c>
      <c r="AF39" s="68">
        <f t="shared" si="7"/>
        <v>7980484.0669921879</v>
      </c>
      <c r="AG39" s="68">
        <f t="shared" si="7"/>
        <v>7567372.6794921877</v>
      </c>
      <c r="AH39" s="68">
        <f t="shared" si="7"/>
        <v>7417689.414492188</v>
      </c>
      <c r="AI39" s="68">
        <f t="shared" si="7"/>
        <v>7260702.8964921879</v>
      </c>
      <c r="AJ39" s="68">
        <f t="shared" si="7"/>
        <v>6633002.8748921873</v>
      </c>
      <c r="AK39" s="68">
        <f t="shared" si="7"/>
        <v>6449892.6489721872</v>
      </c>
      <c r="AL39" s="68">
        <f t="shared" si="7"/>
        <v>5955940.9778681872</v>
      </c>
      <c r="AM39" s="68">
        <f t="shared" si="7"/>
        <v>5475219.5725433873</v>
      </c>
      <c r="AN39" s="68">
        <f t="shared" si="7"/>
        <v>5257673.1423072275</v>
      </c>
      <c r="AO39" s="68">
        <f t="shared" si="7"/>
        <v>5049414.0260238359</v>
      </c>
      <c r="AP39" s="68">
        <f t="shared" si="7"/>
        <v>4841600.4864837658</v>
      </c>
      <c r="AQ39" s="68">
        <f t="shared" si="7"/>
        <v>4650007.6390356813</v>
      </c>
      <c r="AR39" s="68">
        <f t="shared" si="7"/>
        <v>4346522.42209798</v>
      </c>
      <c r="AS39" s="68">
        <f t="shared" si="7"/>
        <v>4198627.1617727382</v>
      </c>
      <c r="AT39" s="68">
        <f t="shared" si="7"/>
        <v>4087584.3537773252</v>
      </c>
      <c r="AU39" s="68">
        <f t="shared" si="7"/>
        <v>4015150.5789089776</v>
      </c>
      <c r="AV39" s="68">
        <f t="shared" si="7"/>
        <v>3988837.0490669599</v>
      </c>
      <c r="AW39" s="68">
        <f t="shared" si="7"/>
        <v>4010867.813256538</v>
      </c>
    </row>
    <row r="40" spans="1:49" ht="16.5" customHeight="1" x14ac:dyDescent="0.2">
      <c r="A40" s="126"/>
      <c r="B40" s="124"/>
      <c r="C40" s="124"/>
      <c r="D40" s="124"/>
      <c r="E40" s="124"/>
      <c r="F40" s="124"/>
      <c r="G40" s="124"/>
      <c r="H40" s="124"/>
      <c r="I40" s="124"/>
      <c r="J40" s="124"/>
      <c r="K40" s="131"/>
      <c r="L40" s="124"/>
      <c r="M40" s="124"/>
      <c r="N40" s="124"/>
      <c r="O40" s="124"/>
      <c r="P40" s="124"/>
      <c r="Q40" s="124"/>
      <c r="R40" s="124"/>
      <c r="U40" s="53"/>
    </row>
    <row r="41" spans="1:49" ht="16.5" customHeight="1" x14ac:dyDescent="0.2">
      <c r="A41" s="126" t="s">
        <v>119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31"/>
      <c r="L41" s="124"/>
      <c r="M41" s="124">
        <f>SUM(B38:M38)</f>
        <v>399349.75</v>
      </c>
      <c r="N41" s="124">
        <f t="shared" ref="N41:AW41" si="8">SUM(C38:N38)</f>
        <v>503574.75</v>
      </c>
      <c r="O41" s="124">
        <f t="shared" si="8"/>
        <v>603199.75</v>
      </c>
      <c r="P41" s="124">
        <f t="shared" si="8"/>
        <v>702824.75</v>
      </c>
      <c r="Q41" s="124">
        <f t="shared" si="8"/>
        <v>802449.75</v>
      </c>
      <c r="R41" s="124">
        <f t="shared" si="8"/>
        <v>917957.75</v>
      </c>
      <c r="S41" s="53">
        <f t="shared" si="8"/>
        <v>1039882.75</v>
      </c>
      <c r="T41" s="53">
        <f t="shared" si="8"/>
        <v>1150134</v>
      </c>
      <c r="U41" s="53">
        <f t="shared" si="8"/>
        <v>1769991.6</v>
      </c>
      <c r="V41" s="53">
        <f t="shared" si="8"/>
        <v>1847350.6</v>
      </c>
      <c r="W41" s="53">
        <f t="shared" si="8"/>
        <v>1914211.35</v>
      </c>
      <c r="X41" s="53">
        <f>SUM(M38:X38)</f>
        <v>1913490.2875000001</v>
      </c>
      <c r="Y41" s="53">
        <f t="shared" si="8"/>
        <v>1903438.9593750001</v>
      </c>
      <c r="Z41" s="53">
        <f>SUM(O38:Z38)</f>
        <v>1908266.0492187501</v>
      </c>
      <c r="AA41" s="53">
        <f t="shared" si="8"/>
        <v>1900147.4115234376</v>
      </c>
      <c r="AB41" s="53">
        <f t="shared" si="8"/>
        <v>1892040.3705078126</v>
      </c>
      <c r="AC41" s="53">
        <f t="shared" si="8"/>
        <v>1890272.9212890626</v>
      </c>
      <c r="AD41" s="53">
        <f t="shared" si="8"/>
        <v>2155505.3822265626</v>
      </c>
      <c r="AE41" s="53">
        <f t="shared" si="8"/>
        <v>2176539.3353515626</v>
      </c>
      <c r="AF41" s="53">
        <f t="shared" si="8"/>
        <v>2205084.6791015626</v>
      </c>
      <c r="AG41" s="53">
        <f t="shared" si="8"/>
        <v>1994545.0916015625</v>
      </c>
      <c r="AH41" s="53">
        <f t="shared" si="8"/>
        <v>2069020.5066015625</v>
      </c>
      <c r="AI41" s="53">
        <f t="shared" si="8"/>
        <v>2144930.8546015625</v>
      </c>
      <c r="AJ41" s="53">
        <f t="shared" si="8"/>
        <v>2706512.6347015626</v>
      </c>
      <c r="AK41" s="53">
        <f t="shared" si="8"/>
        <v>2818871.0239465628</v>
      </c>
      <c r="AL41" s="53">
        <f t="shared" si="8"/>
        <v>3241210.0074468129</v>
      </c>
      <c r="AM41" s="53">
        <f t="shared" si="8"/>
        <v>3666835.5331549253</v>
      </c>
      <c r="AN41" s="53">
        <f t="shared" si="8"/>
        <v>3842498.4397859103</v>
      </c>
      <c r="AO41" s="53">
        <f t="shared" si="8"/>
        <v>4015464.5277430923</v>
      </c>
      <c r="AP41" s="53">
        <f t="shared" si="8"/>
        <v>3920618.2332917103</v>
      </c>
      <c r="AQ41" s="53">
        <f t="shared" si="8"/>
        <v>4065952.0799500523</v>
      </c>
      <c r="AR41" s="53">
        <f t="shared" si="8"/>
        <v>4337510.0959400628</v>
      </c>
      <c r="AS41" s="53">
        <f t="shared" si="8"/>
        <v>4215942.3151280759</v>
      </c>
      <c r="AT41" s="53">
        <f t="shared" si="8"/>
        <v>4349679.8737588143</v>
      </c>
      <c r="AU41" s="53">
        <f t="shared" si="8"/>
        <v>4471980.7493895516</v>
      </c>
      <c r="AV41" s="53">
        <f t="shared" si="8"/>
        <v>4118818.6001464371</v>
      </c>
      <c r="AW41" s="53">
        <f t="shared" si="8"/>
        <v>4211546.8210546998</v>
      </c>
    </row>
    <row r="42" spans="1:49" ht="16.5" customHeight="1" x14ac:dyDescent="0.15">
      <c r="A42" s="71"/>
      <c r="U42" s="75"/>
    </row>
    <row r="43" spans="1:49" ht="16.5" customHeight="1" x14ac:dyDescent="0.15">
      <c r="A43" s="71"/>
      <c r="U43" s="75"/>
    </row>
    <row r="44" spans="1:49" ht="16.5" customHeight="1" x14ac:dyDescent="0.15">
      <c r="A44" s="71"/>
      <c r="U44" s="75"/>
    </row>
    <row r="45" spans="1:49" ht="16.5" customHeight="1" x14ac:dyDescent="0.15">
      <c r="A45" s="76" t="s">
        <v>105</v>
      </c>
      <c r="U45" s="75"/>
    </row>
    <row r="46" spans="1:49" ht="16.5" customHeight="1" x14ac:dyDescent="0.15">
      <c r="A46" s="71"/>
      <c r="U46" s="75"/>
    </row>
    <row r="47" spans="1:49" ht="16.5" customHeight="1" x14ac:dyDescent="0.15">
      <c r="A47" s="71"/>
      <c r="U47" s="75"/>
    </row>
    <row r="48" spans="1:49" ht="16.5" customHeight="1" x14ac:dyDescent="0.15">
      <c r="A48" s="77"/>
      <c r="U48" s="75"/>
    </row>
    <row r="49" spans="1:21" ht="16.5" customHeight="1" x14ac:dyDescent="0.15">
      <c r="A49" s="77"/>
      <c r="U49" s="75"/>
    </row>
    <row r="50" spans="1:21" ht="16.5" customHeight="1" x14ac:dyDescent="0.15">
      <c r="A50" s="77"/>
      <c r="U50" s="75"/>
    </row>
    <row r="51" spans="1:21" ht="16.5" customHeight="1" x14ac:dyDescent="0.15">
      <c r="A51" s="50"/>
      <c r="U51" s="75"/>
    </row>
    <row r="52" spans="1:21" ht="16.5" customHeight="1" x14ac:dyDescent="0.15">
      <c r="A52" s="62"/>
      <c r="U52" s="75"/>
    </row>
    <row r="53" spans="1:21" ht="16.5" customHeight="1" x14ac:dyDescent="0.15">
      <c r="A53" s="62"/>
      <c r="U53" s="75"/>
    </row>
    <row r="54" spans="1:21" ht="16.5" customHeight="1" x14ac:dyDescent="0.15">
      <c r="A54" s="62"/>
      <c r="U54" s="75"/>
    </row>
    <row r="55" spans="1:21" ht="16.5" customHeight="1" x14ac:dyDescent="0.15">
      <c r="A55" s="62"/>
      <c r="U55" s="75"/>
    </row>
    <row r="56" spans="1:21" ht="16.5" customHeight="1" x14ac:dyDescent="0.15">
      <c r="A56" s="62"/>
      <c r="U56" s="75"/>
    </row>
    <row r="57" spans="1:21" ht="16.5" customHeight="1" x14ac:dyDescent="0.15">
      <c r="A57" s="62"/>
      <c r="U57" s="75"/>
    </row>
    <row r="58" spans="1:21" ht="16.5" customHeight="1" x14ac:dyDescent="0.15">
      <c r="A58" s="62"/>
      <c r="U58" s="75"/>
    </row>
    <row r="59" spans="1:21" ht="16.5" customHeight="1" x14ac:dyDescent="0.15">
      <c r="U59" s="75"/>
    </row>
    <row r="60" spans="1:21" ht="16.5" customHeight="1" x14ac:dyDescent="0.15">
      <c r="U60" s="75"/>
    </row>
    <row r="61" spans="1:21" ht="16.5" customHeight="1" x14ac:dyDescent="0.15">
      <c r="U61" s="75"/>
    </row>
    <row r="62" spans="1:21" ht="16.5" customHeight="1" x14ac:dyDescent="0.15">
      <c r="A62" s="62"/>
      <c r="U62" s="75"/>
    </row>
    <row r="63" spans="1:21" ht="16.5" customHeight="1" x14ac:dyDescent="0.15">
      <c r="A63" s="62"/>
      <c r="U63" s="75"/>
    </row>
    <row r="64" spans="1:21" ht="16.5" customHeight="1" x14ac:dyDescent="0.15">
      <c r="A64" s="62"/>
      <c r="U64" s="75"/>
    </row>
    <row r="65" spans="1:21" ht="16.5" customHeight="1" x14ac:dyDescent="0.15">
      <c r="A65" s="62"/>
      <c r="U65" s="75"/>
    </row>
    <row r="66" spans="1:21" ht="16.5" customHeight="1" x14ac:dyDescent="0.15">
      <c r="A66" s="62"/>
      <c r="U66" s="75"/>
    </row>
    <row r="67" spans="1:21" ht="16.5" customHeight="1" x14ac:dyDescent="0.15">
      <c r="A67" s="62"/>
      <c r="U67" s="75"/>
    </row>
    <row r="68" spans="1:21" ht="16.5" customHeight="1" x14ac:dyDescent="0.15">
      <c r="A68" s="62"/>
      <c r="U68" s="75"/>
    </row>
    <row r="69" spans="1:21" ht="16.5" customHeight="1" x14ac:dyDescent="0.15">
      <c r="A69" s="62"/>
      <c r="U69" s="75"/>
    </row>
    <row r="70" spans="1:21" ht="16.5" customHeight="1" x14ac:dyDescent="0.15">
      <c r="A70" s="62"/>
      <c r="U70" s="75"/>
    </row>
    <row r="71" spans="1:21" ht="16.5" customHeight="1" x14ac:dyDescent="0.15">
      <c r="A71" s="62"/>
      <c r="U71" s="75"/>
    </row>
    <row r="72" spans="1:21" ht="16.5" customHeight="1" x14ac:dyDescent="0.15">
      <c r="A72" s="62"/>
      <c r="U72" s="75"/>
    </row>
    <row r="73" spans="1:21" ht="16.5" customHeight="1" x14ac:dyDescent="0.15">
      <c r="A73" s="62"/>
      <c r="U73" s="75"/>
    </row>
    <row r="74" spans="1:21" ht="16.5" customHeight="1" x14ac:dyDescent="0.15">
      <c r="A74" s="62"/>
      <c r="U74" s="75"/>
    </row>
    <row r="75" spans="1:21" ht="16.5" customHeight="1" x14ac:dyDescent="0.15">
      <c r="A75" s="62"/>
      <c r="U75" s="75"/>
    </row>
    <row r="76" spans="1:21" ht="16.5" customHeight="1" x14ac:dyDescent="0.15">
      <c r="A76" s="62"/>
      <c r="U76" s="75"/>
    </row>
    <row r="77" spans="1:21" ht="16.5" customHeight="1" x14ac:dyDescent="0.15">
      <c r="A77" s="62"/>
      <c r="U77" s="75"/>
    </row>
    <row r="78" spans="1:21" ht="16.5" customHeight="1" x14ac:dyDescent="0.15">
      <c r="A78" s="62"/>
      <c r="U78" s="75"/>
    </row>
    <row r="79" spans="1:21" ht="16.5" customHeight="1" x14ac:dyDescent="0.15">
      <c r="A79" s="62"/>
      <c r="U79" s="75"/>
    </row>
    <row r="80" spans="1:21" ht="16.5" customHeight="1" x14ac:dyDescent="0.15">
      <c r="A80" s="62"/>
      <c r="U80" s="75"/>
    </row>
    <row r="81" spans="1:21" ht="16.5" customHeight="1" x14ac:dyDescent="0.15">
      <c r="A81" s="62"/>
      <c r="U81" s="75"/>
    </row>
    <row r="82" spans="1:21" ht="16.5" customHeight="1" x14ac:dyDescent="0.15">
      <c r="A82" s="62"/>
      <c r="U82" s="75"/>
    </row>
    <row r="83" spans="1:21" ht="16.5" customHeight="1" x14ac:dyDescent="0.15">
      <c r="A83" s="62"/>
      <c r="U83" s="75"/>
    </row>
    <row r="84" spans="1:21" ht="16.5" customHeight="1" x14ac:dyDescent="0.15">
      <c r="A84" s="62"/>
      <c r="U84" s="75"/>
    </row>
    <row r="85" spans="1:21" ht="16.5" customHeight="1" x14ac:dyDescent="0.15">
      <c r="A85" s="62"/>
      <c r="U85" s="75"/>
    </row>
    <row r="86" spans="1:21" ht="16.5" customHeight="1" x14ac:dyDescent="0.15">
      <c r="A86" s="62"/>
      <c r="U86" s="75"/>
    </row>
    <row r="87" spans="1:21" ht="16.5" customHeight="1" x14ac:dyDescent="0.15">
      <c r="A87" s="62"/>
      <c r="U87" s="75"/>
    </row>
    <row r="88" spans="1:21" ht="16.5" customHeight="1" x14ac:dyDescent="0.15">
      <c r="A88" s="62"/>
      <c r="U88" s="75"/>
    </row>
    <row r="89" spans="1:21" ht="16.5" customHeight="1" x14ac:dyDescent="0.15">
      <c r="A89" s="62"/>
      <c r="U89" s="75"/>
    </row>
    <row r="90" spans="1:21" ht="16.5" customHeight="1" x14ac:dyDescent="0.15">
      <c r="A90" s="62"/>
      <c r="U90" s="75"/>
    </row>
    <row r="91" spans="1:21" ht="16.5" customHeight="1" x14ac:dyDescent="0.15">
      <c r="A91" s="62"/>
      <c r="U91" s="75"/>
    </row>
    <row r="92" spans="1:21" ht="16.5" customHeight="1" x14ac:dyDescent="0.15">
      <c r="A92" s="62"/>
      <c r="U92" s="75"/>
    </row>
    <row r="93" spans="1:21" ht="16.5" customHeight="1" x14ac:dyDescent="0.15">
      <c r="A93" s="62"/>
      <c r="U93" s="75"/>
    </row>
    <row r="94" spans="1:21" ht="16.5" customHeight="1" x14ac:dyDescent="0.15">
      <c r="A94" s="62"/>
      <c r="U94" s="75"/>
    </row>
    <row r="95" spans="1:21" ht="16.5" customHeight="1" x14ac:dyDescent="0.15">
      <c r="A95" s="62"/>
      <c r="U95" s="75"/>
    </row>
    <row r="96" spans="1:21" ht="16.5" customHeight="1" x14ac:dyDescent="0.15">
      <c r="A96" s="62"/>
      <c r="U96" s="75"/>
    </row>
    <row r="97" spans="1:21" ht="16.5" customHeight="1" x14ac:dyDescent="0.15">
      <c r="A97" s="62"/>
      <c r="U97" s="75"/>
    </row>
    <row r="98" spans="1:21" ht="16.5" customHeight="1" x14ac:dyDescent="0.15">
      <c r="A98" s="62"/>
      <c r="U98" s="75"/>
    </row>
    <row r="99" spans="1:21" ht="16.5" customHeight="1" x14ac:dyDescent="0.15">
      <c r="A99" s="62"/>
      <c r="U99" s="75"/>
    </row>
    <row r="100" spans="1:21" ht="16.5" customHeight="1" x14ac:dyDescent="0.15">
      <c r="A100" s="62"/>
      <c r="U100" s="75"/>
    </row>
    <row r="101" spans="1:21" ht="16.5" customHeight="1" x14ac:dyDescent="0.15">
      <c r="A101" s="62"/>
      <c r="U101" s="75"/>
    </row>
    <row r="102" spans="1:21" ht="16.5" customHeight="1" x14ac:dyDescent="0.15">
      <c r="A102" s="62"/>
      <c r="U102" s="75"/>
    </row>
    <row r="103" spans="1:21" ht="16.5" customHeight="1" x14ac:dyDescent="0.15">
      <c r="A103" s="62"/>
      <c r="U103" s="75"/>
    </row>
    <row r="104" spans="1:21" ht="16.5" customHeight="1" x14ac:dyDescent="0.15">
      <c r="A104" s="62"/>
      <c r="U104" s="75"/>
    </row>
    <row r="105" spans="1:21" ht="16.5" customHeight="1" x14ac:dyDescent="0.15">
      <c r="A105" s="62"/>
      <c r="U105" s="75"/>
    </row>
    <row r="106" spans="1:21" ht="16.5" customHeight="1" x14ac:dyDescent="0.15">
      <c r="A106" s="62"/>
      <c r="U106" s="75"/>
    </row>
    <row r="107" spans="1:21" ht="16.5" customHeight="1" x14ac:dyDescent="0.15">
      <c r="A107" s="62"/>
      <c r="U107" s="75"/>
    </row>
    <row r="108" spans="1:21" ht="16.5" customHeight="1" x14ac:dyDescent="0.15">
      <c r="A108" s="62"/>
      <c r="U108" s="75"/>
    </row>
    <row r="109" spans="1:21" ht="16.5" customHeight="1" x14ac:dyDescent="0.15">
      <c r="A109" s="62"/>
      <c r="U109" s="75"/>
    </row>
    <row r="110" spans="1:21" ht="16.5" customHeight="1" x14ac:dyDescent="0.15">
      <c r="A110" s="62"/>
      <c r="U110" s="75"/>
    </row>
    <row r="111" spans="1:21" ht="16.5" customHeight="1" x14ac:dyDescent="0.15">
      <c r="A111" s="62"/>
      <c r="U111" s="75"/>
    </row>
    <row r="112" spans="1:21" ht="16.5" customHeight="1" x14ac:dyDescent="0.15">
      <c r="A112" s="62"/>
      <c r="U112" s="75"/>
    </row>
    <row r="113" spans="1:21" ht="16.5" customHeight="1" x14ac:dyDescent="0.15">
      <c r="A113" s="62"/>
      <c r="U113" s="75"/>
    </row>
    <row r="114" spans="1:21" ht="16.5" customHeight="1" x14ac:dyDescent="0.15">
      <c r="A114" s="62"/>
      <c r="U114" s="75"/>
    </row>
    <row r="115" spans="1:21" ht="16.5" customHeight="1" x14ac:dyDescent="0.15">
      <c r="A115" s="62"/>
      <c r="U115" s="75"/>
    </row>
    <row r="116" spans="1:21" ht="16.5" customHeight="1" x14ac:dyDescent="0.15">
      <c r="A116" s="62"/>
      <c r="U116" s="75"/>
    </row>
    <row r="117" spans="1:21" ht="16.5" customHeight="1" x14ac:dyDescent="0.15">
      <c r="A117" s="62"/>
      <c r="U117" s="75"/>
    </row>
    <row r="118" spans="1:21" ht="16.5" customHeight="1" x14ac:dyDescent="0.15">
      <c r="A118" s="62"/>
      <c r="U118" s="75"/>
    </row>
    <row r="119" spans="1:21" ht="16.5" customHeight="1" x14ac:dyDescent="0.15">
      <c r="A119" s="62"/>
      <c r="U119" s="75"/>
    </row>
    <row r="120" spans="1:21" ht="16.5" customHeight="1" x14ac:dyDescent="0.15">
      <c r="A120" s="62"/>
      <c r="U120" s="75"/>
    </row>
    <row r="121" spans="1:21" ht="16.5" customHeight="1" x14ac:dyDescent="0.15">
      <c r="A121" s="62"/>
      <c r="U121" s="75"/>
    </row>
    <row r="122" spans="1:21" ht="16.5" customHeight="1" x14ac:dyDescent="0.15">
      <c r="A122" s="62"/>
      <c r="U122" s="75"/>
    </row>
    <row r="123" spans="1:21" ht="16.5" customHeight="1" x14ac:dyDescent="0.15">
      <c r="A123" s="62"/>
      <c r="U123" s="75"/>
    </row>
    <row r="124" spans="1:21" ht="16.5" customHeight="1" x14ac:dyDescent="0.15">
      <c r="A124" s="62"/>
      <c r="U124" s="75"/>
    </row>
    <row r="125" spans="1:21" ht="16.5" customHeight="1" x14ac:dyDescent="0.15">
      <c r="A125" s="62"/>
      <c r="U125" s="75"/>
    </row>
    <row r="126" spans="1:21" ht="16.5" customHeight="1" x14ac:dyDescent="0.15">
      <c r="A126" s="62"/>
      <c r="U126" s="75"/>
    </row>
    <row r="127" spans="1:21" ht="16.5" customHeight="1" x14ac:dyDescent="0.15">
      <c r="A127" s="62"/>
      <c r="U127" s="75"/>
    </row>
    <row r="128" spans="1:21" ht="16.5" customHeight="1" x14ac:dyDescent="0.15">
      <c r="A128" s="62"/>
      <c r="U128" s="75"/>
    </row>
    <row r="129" spans="1:21" ht="16.5" customHeight="1" x14ac:dyDescent="0.15">
      <c r="A129" s="62"/>
      <c r="U129" s="75"/>
    </row>
    <row r="130" spans="1:21" ht="16.5" customHeight="1" x14ac:dyDescent="0.15">
      <c r="A130" s="62"/>
      <c r="U130" s="75"/>
    </row>
    <row r="131" spans="1:21" ht="16.5" customHeight="1" x14ac:dyDescent="0.15">
      <c r="A131" s="62"/>
      <c r="U131" s="75"/>
    </row>
    <row r="132" spans="1:21" ht="16.5" customHeight="1" x14ac:dyDescent="0.15">
      <c r="A132" s="62"/>
      <c r="U132" s="75"/>
    </row>
    <row r="133" spans="1:21" ht="16.5" customHeight="1" x14ac:dyDescent="0.15">
      <c r="A133" s="62"/>
      <c r="U133" s="75"/>
    </row>
    <row r="134" spans="1:21" ht="16.5" customHeight="1" x14ac:dyDescent="0.15">
      <c r="A134" s="62"/>
      <c r="U134" s="75"/>
    </row>
    <row r="135" spans="1:21" ht="16.5" customHeight="1" x14ac:dyDescent="0.15">
      <c r="A135" s="62"/>
      <c r="U135" s="75"/>
    </row>
    <row r="136" spans="1:21" ht="16.5" customHeight="1" x14ac:dyDescent="0.15">
      <c r="A136" s="62"/>
      <c r="U136" s="75"/>
    </row>
    <row r="137" spans="1:21" ht="16.5" customHeight="1" x14ac:dyDescent="0.15">
      <c r="A137" s="62"/>
      <c r="U137" s="75"/>
    </row>
    <row r="138" spans="1:21" ht="16.5" customHeight="1" x14ac:dyDescent="0.15">
      <c r="A138" s="62"/>
      <c r="U138" s="75"/>
    </row>
    <row r="139" spans="1:21" ht="16.5" customHeight="1" x14ac:dyDescent="0.15">
      <c r="A139" s="62"/>
      <c r="U139" s="75"/>
    </row>
    <row r="140" spans="1:21" ht="16.5" customHeight="1" x14ac:dyDescent="0.15">
      <c r="A140" s="62"/>
      <c r="U140" s="75"/>
    </row>
    <row r="141" spans="1:21" ht="16.5" customHeight="1" x14ac:dyDescent="0.15">
      <c r="A141" s="62"/>
      <c r="U141" s="75"/>
    </row>
    <row r="142" spans="1:21" ht="16.5" customHeight="1" x14ac:dyDescent="0.15">
      <c r="A142" s="62"/>
      <c r="U142" s="75"/>
    </row>
    <row r="143" spans="1:21" ht="16.5" customHeight="1" x14ac:dyDescent="0.15">
      <c r="A143" s="62"/>
      <c r="U143" s="75"/>
    </row>
    <row r="144" spans="1:21" ht="16.5" customHeight="1" x14ac:dyDescent="0.15">
      <c r="A144" s="62"/>
      <c r="U144" s="75"/>
    </row>
    <row r="145" spans="1:21" ht="16.5" customHeight="1" x14ac:dyDescent="0.15">
      <c r="A145" s="62"/>
      <c r="U145" s="75"/>
    </row>
    <row r="146" spans="1:21" ht="16.5" customHeight="1" x14ac:dyDescent="0.15">
      <c r="A146" s="62"/>
      <c r="U146" s="75"/>
    </row>
    <row r="147" spans="1:21" ht="16.5" customHeight="1" x14ac:dyDescent="0.15">
      <c r="A147" s="62"/>
      <c r="U147" s="75"/>
    </row>
    <row r="148" spans="1:21" ht="16.5" customHeight="1" x14ac:dyDescent="0.15">
      <c r="A148" s="62"/>
      <c r="U148" s="75"/>
    </row>
    <row r="149" spans="1:21" ht="16.5" customHeight="1" x14ac:dyDescent="0.15">
      <c r="A149" s="62"/>
      <c r="U149" s="75"/>
    </row>
    <row r="150" spans="1:21" ht="16.5" customHeight="1" x14ac:dyDescent="0.15">
      <c r="A150" s="62"/>
      <c r="U150" s="75"/>
    </row>
    <row r="151" spans="1:21" ht="16.5" customHeight="1" x14ac:dyDescent="0.15">
      <c r="A151" s="62"/>
      <c r="U151" s="75"/>
    </row>
    <row r="152" spans="1:21" ht="16.5" customHeight="1" x14ac:dyDescent="0.15">
      <c r="A152" s="62"/>
      <c r="U152" s="75"/>
    </row>
    <row r="153" spans="1:21" ht="16.5" customHeight="1" x14ac:dyDescent="0.15">
      <c r="A153" s="62"/>
      <c r="U153" s="75"/>
    </row>
    <row r="154" spans="1:21" ht="16.5" customHeight="1" x14ac:dyDescent="0.15">
      <c r="A154" s="62"/>
      <c r="U154" s="75"/>
    </row>
    <row r="155" spans="1:21" ht="16.5" customHeight="1" x14ac:dyDescent="0.15">
      <c r="A155" s="62"/>
      <c r="U155" s="75"/>
    </row>
    <row r="156" spans="1:21" ht="16.5" customHeight="1" x14ac:dyDescent="0.15">
      <c r="A156" s="62"/>
      <c r="U156" s="75"/>
    </row>
    <row r="157" spans="1:21" ht="16.5" customHeight="1" x14ac:dyDescent="0.15">
      <c r="A157" s="62"/>
      <c r="U157" s="75"/>
    </row>
    <row r="158" spans="1:21" ht="16.5" customHeight="1" x14ac:dyDescent="0.15">
      <c r="A158" s="62"/>
      <c r="U158" s="75"/>
    </row>
    <row r="159" spans="1:21" ht="16.5" customHeight="1" x14ac:dyDescent="0.15">
      <c r="A159" s="62"/>
      <c r="U159" s="75"/>
    </row>
    <row r="160" spans="1:21" ht="16.5" customHeight="1" x14ac:dyDescent="0.15">
      <c r="A160" s="62"/>
      <c r="U160" s="75"/>
    </row>
    <row r="161" spans="1:21" ht="16.5" customHeight="1" x14ac:dyDescent="0.15">
      <c r="A161" s="62"/>
      <c r="U161" s="75"/>
    </row>
    <row r="162" spans="1:21" ht="16.5" customHeight="1" x14ac:dyDescent="0.15">
      <c r="A162" s="62"/>
      <c r="U162" s="75"/>
    </row>
    <row r="163" spans="1:21" ht="16.5" customHeight="1" x14ac:dyDescent="0.15">
      <c r="A163" s="62"/>
      <c r="U163" s="75"/>
    </row>
    <row r="164" spans="1:21" ht="16.5" customHeight="1" x14ac:dyDescent="0.15">
      <c r="A164" s="62"/>
      <c r="U164" s="75"/>
    </row>
    <row r="165" spans="1:21" ht="16.5" customHeight="1" x14ac:dyDescent="0.15">
      <c r="A165" s="62"/>
      <c r="U165" s="75"/>
    </row>
    <row r="166" spans="1:21" ht="16.5" customHeight="1" x14ac:dyDescent="0.15">
      <c r="A166" s="62"/>
      <c r="U166" s="75"/>
    </row>
    <row r="167" spans="1:21" ht="16.5" customHeight="1" x14ac:dyDescent="0.15">
      <c r="A167" s="62"/>
      <c r="U167" s="75"/>
    </row>
    <row r="168" spans="1:21" ht="16.5" customHeight="1" x14ac:dyDescent="0.15">
      <c r="A168" s="62"/>
      <c r="U168" s="75"/>
    </row>
    <row r="169" spans="1:21" ht="16.5" customHeight="1" x14ac:dyDescent="0.15">
      <c r="A169" s="62"/>
      <c r="U169" s="75"/>
    </row>
    <row r="170" spans="1:21" ht="16.5" customHeight="1" x14ac:dyDescent="0.15">
      <c r="A170" s="62"/>
      <c r="U170" s="75"/>
    </row>
    <row r="171" spans="1:21" ht="16.5" customHeight="1" x14ac:dyDescent="0.15">
      <c r="A171" s="62"/>
      <c r="U171" s="75"/>
    </row>
    <row r="172" spans="1:21" ht="16.5" customHeight="1" x14ac:dyDescent="0.15">
      <c r="A172" s="62"/>
      <c r="U172" s="75"/>
    </row>
    <row r="173" spans="1:21" ht="16.5" customHeight="1" x14ac:dyDescent="0.15">
      <c r="A173" s="62"/>
      <c r="U173" s="75"/>
    </row>
    <row r="174" spans="1:21" ht="16.5" customHeight="1" x14ac:dyDescent="0.15">
      <c r="A174" s="62"/>
      <c r="U174" s="75"/>
    </row>
    <row r="175" spans="1:21" ht="16.5" customHeight="1" x14ac:dyDescent="0.15">
      <c r="A175" s="62"/>
      <c r="U175" s="75"/>
    </row>
    <row r="176" spans="1:21" ht="16.5" customHeight="1" x14ac:dyDescent="0.15">
      <c r="A176" s="62"/>
      <c r="U176" s="75"/>
    </row>
    <row r="177" spans="1:21" ht="16.5" customHeight="1" x14ac:dyDescent="0.15">
      <c r="A177" s="62"/>
      <c r="U177" s="75"/>
    </row>
    <row r="178" spans="1:21" ht="16.5" customHeight="1" x14ac:dyDescent="0.15">
      <c r="A178" s="62"/>
      <c r="U178" s="75"/>
    </row>
    <row r="179" spans="1:21" ht="16.5" customHeight="1" x14ac:dyDescent="0.15">
      <c r="A179" s="62"/>
      <c r="U179" s="75"/>
    </row>
    <row r="180" spans="1:21" ht="16.5" customHeight="1" x14ac:dyDescent="0.15">
      <c r="A180" s="62"/>
      <c r="U180" s="75"/>
    </row>
    <row r="181" spans="1:21" ht="16.5" customHeight="1" x14ac:dyDescent="0.15">
      <c r="A181" s="62"/>
      <c r="U181" s="75"/>
    </row>
    <row r="182" spans="1:21" ht="16.5" customHeight="1" x14ac:dyDescent="0.15">
      <c r="A182" s="62"/>
      <c r="U182" s="75"/>
    </row>
    <row r="183" spans="1:21" ht="16.5" customHeight="1" x14ac:dyDescent="0.15">
      <c r="A183" s="62"/>
      <c r="U183" s="75"/>
    </row>
    <row r="184" spans="1:21" ht="16.5" customHeight="1" x14ac:dyDescent="0.15">
      <c r="A184" s="62"/>
      <c r="U184" s="75"/>
    </row>
    <row r="185" spans="1:21" ht="16.5" customHeight="1" x14ac:dyDescent="0.15">
      <c r="A185" s="62"/>
      <c r="U185" s="75"/>
    </row>
    <row r="186" spans="1:21" ht="16.5" customHeight="1" x14ac:dyDescent="0.15">
      <c r="A186" s="62"/>
      <c r="U186" s="75"/>
    </row>
    <row r="187" spans="1:21" ht="16.5" customHeight="1" x14ac:dyDescent="0.15">
      <c r="A187" s="62"/>
      <c r="U187" s="75"/>
    </row>
    <row r="188" spans="1:21" ht="16.5" customHeight="1" x14ac:dyDescent="0.15">
      <c r="A188" s="62"/>
      <c r="U188" s="75"/>
    </row>
    <row r="189" spans="1:21" ht="16.5" customHeight="1" x14ac:dyDescent="0.15">
      <c r="A189" s="62"/>
      <c r="U189" s="75"/>
    </row>
    <row r="190" spans="1:21" ht="16.5" customHeight="1" x14ac:dyDescent="0.15">
      <c r="A190" s="62"/>
      <c r="U190" s="75"/>
    </row>
    <row r="191" spans="1:21" ht="16.5" customHeight="1" x14ac:dyDescent="0.15">
      <c r="A191" s="62"/>
      <c r="U191" s="75"/>
    </row>
    <row r="192" spans="1:21" ht="16.5" customHeight="1" x14ac:dyDescent="0.15">
      <c r="A192" s="62"/>
      <c r="U192" s="75"/>
    </row>
    <row r="193" spans="1:21" ht="16.5" customHeight="1" x14ac:dyDescent="0.15">
      <c r="A193" s="62"/>
      <c r="U193" s="75"/>
    </row>
    <row r="194" spans="1:21" ht="16.5" customHeight="1" x14ac:dyDescent="0.15">
      <c r="A194" s="62"/>
      <c r="U194" s="75"/>
    </row>
    <row r="195" spans="1:21" ht="16.5" customHeight="1" x14ac:dyDescent="0.15">
      <c r="A195" s="62"/>
      <c r="U195" s="75"/>
    </row>
    <row r="196" spans="1:21" ht="16.5" customHeight="1" x14ac:dyDescent="0.15">
      <c r="A196" s="62"/>
      <c r="U196" s="75"/>
    </row>
    <row r="197" spans="1:21" ht="16.5" customHeight="1" x14ac:dyDescent="0.15">
      <c r="A197" s="62"/>
      <c r="U197" s="75"/>
    </row>
    <row r="198" spans="1:21" ht="16.5" customHeight="1" x14ac:dyDescent="0.15">
      <c r="A198" s="62"/>
      <c r="U198" s="75"/>
    </row>
    <row r="199" spans="1:21" ht="16.5" customHeight="1" x14ac:dyDescent="0.15">
      <c r="A199" s="62"/>
      <c r="U199" s="75"/>
    </row>
    <row r="200" spans="1:21" ht="16.5" customHeight="1" x14ac:dyDescent="0.15">
      <c r="A200" s="62"/>
      <c r="U200" s="75"/>
    </row>
    <row r="201" spans="1:21" ht="16.5" customHeight="1" x14ac:dyDescent="0.15">
      <c r="A201" s="62"/>
      <c r="U201" s="75"/>
    </row>
    <row r="202" spans="1:21" ht="16.5" customHeight="1" x14ac:dyDescent="0.15">
      <c r="A202" s="62"/>
      <c r="U202" s="75"/>
    </row>
    <row r="203" spans="1:21" ht="16.5" customHeight="1" x14ac:dyDescent="0.15">
      <c r="A203" s="62"/>
      <c r="U203" s="75"/>
    </row>
    <row r="204" spans="1:21" ht="16.5" customHeight="1" x14ac:dyDescent="0.15">
      <c r="A204" s="62"/>
      <c r="U204" s="75"/>
    </row>
    <row r="205" spans="1:21" ht="16.5" customHeight="1" x14ac:dyDescent="0.15">
      <c r="A205" s="62"/>
      <c r="U205" s="75"/>
    </row>
    <row r="206" spans="1:21" ht="16.5" customHeight="1" x14ac:dyDescent="0.15">
      <c r="A206" s="62"/>
      <c r="U206" s="75"/>
    </row>
    <row r="207" spans="1:21" ht="16.5" customHeight="1" x14ac:dyDescent="0.15">
      <c r="A207" s="62"/>
      <c r="U207" s="75"/>
    </row>
    <row r="208" spans="1:21" ht="16.5" customHeight="1" x14ac:dyDescent="0.15">
      <c r="A208" s="62"/>
      <c r="U208" s="75"/>
    </row>
    <row r="209" spans="1:21" ht="16.5" customHeight="1" x14ac:dyDescent="0.15">
      <c r="A209" s="62"/>
      <c r="U209" s="75"/>
    </row>
    <row r="210" spans="1:21" ht="16.5" customHeight="1" x14ac:dyDescent="0.15">
      <c r="A210" s="62"/>
      <c r="U210" s="75"/>
    </row>
    <row r="211" spans="1:21" ht="16.5" customHeight="1" x14ac:dyDescent="0.15">
      <c r="A211" s="62"/>
      <c r="U211" s="75"/>
    </row>
    <row r="212" spans="1:21" ht="16.5" customHeight="1" x14ac:dyDescent="0.15">
      <c r="A212" s="62"/>
      <c r="U212" s="75"/>
    </row>
    <row r="213" spans="1:21" ht="16.5" customHeight="1" x14ac:dyDescent="0.15">
      <c r="A213" s="62"/>
      <c r="U213" s="75"/>
    </row>
    <row r="214" spans="1:21" ht="16.5" customHeight="1" x14ac:dyDescent="0.15">
      <c r="A214" s="62"/>
      <c r="U214" s="75"/>
    </row>
    <row r="215" spans="1:21" ht="16.5" customHeight="1" x14ac:dyDescent="0.15">
      <c r="A215" s="62"/>
      <c r="U215" s="75"/>
    </row>
    <row r="216" spans="1:21" ht="16.5" customHeight="1" x14ac:dyDescent="0.15">
      <c r="A216" s="62"/>
      <c r="U216" s="75"/>
    </row>
    <row r="217" spans="1:21" ht="16.5" customHeight="1" x14ac:dyDescent="0.15">
      <c r="A217" s="62"/>
      <c r="U217" s="75"/>
    </row>
    <row r="218" spans="1:21" ht="16.5" customHeight="1" x14ac:dyDescent="0.15">
      <c r="A218" s="62"/>
      <c r="U218" s="75"/>
    </row>
    <row r="219" spans="1:21" ht="16.5" customHeight="1" x14ac:dyDescent="0.15">
      <c r="A219" s="62"/>
      <c r="U219" s="75"/>
    </row>
    <row r="220" spans="1:21" ht="16.5" customHeight="1" x14ac:dyDescent="0.15">
      <c r="A220" s="62"/>
      <c r="U220" s="75"/>
    </row>
    <row r="221" spans="1:21" ht="16.5" customHeight="1" x14ac:dyDescent="0.15">
      <c r="A221" s="62"/>
      <c r="U221" s="75"/>
    </row>
    <row r="222" spans="1:21" ht="16.5" customHeight="1" x14ac:dyDescent="0.15">
      <c r="A222" s="62"/>
      <c r="U222" s="75"/>
    </row>
    <row r="223" spans="1:21" ht="16.5" customHeight="1" x14ac:dyDescent="0.15">
      <c r="A223" s="62"/>
      <c r="U223" s="75"/>
    </row>
    <row r="224" spans="1:21" ht="16.5" customHeight="1" x14ac:dyDescent="0.15">
      <c r="A224" s="62"/>
      <c r="U224" s="75"/>
    </row>
    <row r="225" spans="1:21" ht="16.5" customHeight="1" x14ac:dyDescent="0.15">
      <c r="A225" s="62"/>
      <c r="U225" s="75"/>
    </row>
    <row r="226" spans="1:21" ht="16.5" customHeight="1" x14ac:dyDescent="0.15">
      <c r="A226" s="62"/>
      <c r="U226" s="75"/>
    </row>
    <row r="227" spans="1:21" ht="16.5" customHeight="1" x14ac:dyDescent="0.15">
      <c r="A227" s="62"/>
      <c r="U227" s="75"/>
    </row>
    <row r="228" spans="1:21" ht="16.5" customHeight="1" x14ac:dyDescent="0.15">
      <c r="A228" s="62"/>
      <c r="U228" s="75"/>
    </row>
    <row r="229" spans="1:21" ht="16.5" customHeight="1" x14ac:dyDescent="0.15">
      <c r="A229" s="62"/>
      <c r="U229" s="75"/>
    </row>
    <row r="230" spans="1:21" ht="16.5" customHeight="1" x14ac:dyDescent="0.15">
      <c r="A230" s="62"/>
      <c r="U230" s="75"/>
    </row>
    <row r="231" spans="1:21" ht="16.5" customHeight="1" x14ac:dyDescent="0.15">
      <c r="A231" s="62"/>
      <c r="U231" s="75"/>
    </row>
    <row r="232" spans="1:21" ht="16.5" customHeight="1" x14ac:dyDescent="0.15">
      <c r="A232" s="62"/>
      <c r="U232" s="75"/>
    </row>
    <row r="233" spans="1:21" ht="16.5" customHeight="1" x14ac:dyDescent="0.15">
      <c r="A233" s="62"/>
      <c r="U233" s="75"/>
    </row>
    <row r="234" spans="1:21" ht="16.5" customHeight="1" x14ac:dyDescent="0.15">
      <c r="A234" s="62"/>
      <c r="U234" s="75"/>
    </row>
    <row r="235" spans="1:21" ht="16.5" customHeight="1" x14ac:dyDescent="0.15">
      <c r="A235" s="62"/>
      <c r="U235" s="75"/>
    </row>
    <row r="236" spans="1:21" ht="16.5" customHeight="1" x14ac:dyDescent="0.15">
      <c r="A236" s="62"/>
      <c r="U236" s="75"/>
    </row>
    <row r="237" spans="1:21" ht="16.5" customHeight="1" x14ac:dyDescent="0.15">
      <c r="A237" s="62"/>
      <c r="U237" s="75"/>
    </row>
    <row r="238" spans="1:21" ht="16.5" customHeight="1" x14ac:dyDescent="0.15">
      <c r="A238" s="62"/>
      <c r="U238" s="75"/>
    </row>
    <row r="239" spans="1:21" ht="16.5" customHeight="1" x14ac:dyDescent="0.15">
      <c r="A239" s="62"/>
      <c r="U239" s="75"/>
    </row>
    <row r="240" spans="1:21" ht="16.5" customHeight="1" x14ac:dyDescent="0.15">
      <c r="A240" s="62"/>
      <c r="U240" s="75"/>
    </row>
    <row r="241" spans="1:21" ht="16.5" customHeight="1" x14ac:dyDescent="0.15">
      <c r="A241" s="62"/>
      <c r="U241" s="75"/>
    </row>
    <row r="242" spans="1:21" ht="16.5" customHeight="1" x14ac:dyDescent="0.15">
      <c r="A242" s="62"/>
      <c r="U242" s="75"/>
    </row>
    <row r="243" spans="1:21" ht="16.5" customHeight="1" x14ac:dyDescent="0.15">
      <c r="A243" s="62"/>
      <c r="U243" s="75"/>
    </row>
    <row r="244" spans="1:21" ht="16.5" customHeight="1" x14ac:dyDescent="0.15">
      <c r="A244" s="62"/>
      <c r="U244" s="75"/>
    </row>
    <row r="245" spans="1:21" ht="16.5" customHeight="1" x14ac:dyDescent="0.15">
      <c r="A245" s="62"/>
      <c r="U245" s="75"/>
    </row>
    <row r="246" spans="1:21" ht="16.5" customHeight="1" x14ac:dyDescent="0.15">
      <c r="A246" s="62"/>
      <c r="U246" s="75"/>
    </row>
    <row r="247" spans="1:21" ht="16.5" customHeight="1" x14ac:dyDescent="0.15">
      <c r="A247" s="62"/>
      <c r="U247" s="75"/>
    </row>
    <row r="248" spans="1:21" ht="16.5" customHeight="1" x14ac:dyDescent="0.15">
      <c r="A248" s="62"/>
      <c r="U248" s="75"/>
    </row>
    <row r="249" spans="1:21" ht="16.5" customHeight="1" x14ac:dyDescent="0.15">
      <c r="A249" s="62"/>
      <c r="U249" s="75"/>
    </row>
    <row r="250" spans="1:21" ht="16.5" customHeight="1" x14ac:dyDescent="0.15">
      <c r="A250" s="62"/>
      <c r="U250" s="75"/>
    </row>
    <row r="251" spans="1:21" ht="16.5" customHeight="1" x14ac:dyDescent="0.15">
      <c r="A251" s="62"/>
      <c r="U251" s="75"/>
    </row>
    <row r="252" spans="1:21" ht="16.5" customHeight="1" x14ac:dyDescent="0.15">
      <c r="A252" s="62"/>
      <c r="U252" s="75"/>
    </row>
    <row r="253" spans="1:21" ht="16.5" customHeight="1" x14ac:dyDescent="0.15">
      <c r="A253" s="62"/>
      <c r="U253" s="75"/>
    </row>
    <row r="254" spans="1:21" ht="16.5" customHeight="1" x14ac:dyDescent="0.15">
      <c r="A254" s="62"/>
      <c r="U254" s="75"/>
    </row>
    <row r="255" spans="1:21" ht="16.5" customHeight="1" x14ac:dyDescent="0.15">
      <c r="A255" s="62"/>
      <c r="U255" s="75"/>
    </row>
    <row r="256" spans="1:21" ht="16.5" customHeight="1" x14ac:dyDescent="0.15">
      <c r="A256" s="62"/>
      <c r="U256" s="75"/>
    </row>
    <row r="257" spans="1:21" ht="16.5" customHeight="1" x14ac:dyDescent="0.15">
      <c r="A257" s="62"/>
      <c r="U257" s="75"/>
    </row>
    <row r="258" spans="1:21" ht="16.5" customHeight="1" x14ac:dyDescent="0.15">
      <c r="A258" s="62"/>
      <c r="U258" s="75"/>
    </row>
    <row r="259" spans="1:21" ht="16.5" customHeight="1" x14ac:dyDescent="0.15">
      <c r="A259" s="62"/>
      <c r="U259" s="75"/>
    </row>
    <row r="260" spans="1:21" ht="16.5" customHeight="1" x14ac:dyDescent="0.15">
      <c r="A260" s="62"/>
      <c r="U260" s="75"/>
    </row>
    <row r="261" spans="1:21" ht="16.5" customHeight="1" x14ac:dyDescent="0.15">
      <c r="A261" s="62"/>
      <c r="U261" s="75"/>
    </row>
    <row r="262" spans="1:21" ht="16.5" customHeight="1" x14ac:dyDescent="0.15">
      <c r="A262" s="62"/>
      <c r="U262" s="75"/>
    </row>
    <row r="263" spans="1:21" ht="16.5" customHeight="1" x14ac:dyDescent="0.15">
      <c r="A263" s="62"/>
      <c r="U263" s="75"/>
    </row>
    <row r="264" spans="1:21" ht="16.5" customHeight="1" x14ac:dyDescent="0.15">
      <c r="A264" s="62"/>
      <c r="U264" s="75"/>
    </row>
    <row r="265" spans="1:21" ht="16.5" customHeight="1" x14ac:dyDescent="0.15">
      <c r="A265" s="62"/>
      <c r="U265" s="75"/>
    </row>
    <row r="266" spans="1:21" ht="16.5" customHeight="1" x14ac:dyDescent="0.15">
      <c r="A266" s="62"/>
      <c r="U266" s="75"/>
    </row>
    <row r="267" spans="1:21" ht="16.5" customHeight="1" x14ac:dyDescent="0.15">
      <c r="A267" s="62"/>
      <c r="U267" s="75"/>
    </row>
    <row r="268" spans="1:21" ht="16.5" customHeight="1" x14ac:dyDescent="0.15">
      <c r="A268" s="62"/>
      <c r="U268" s="75"/>
    </row>
    <row r="269" spans="1:21" ht="16.5" customHeight="1" x14ac:dyDescent="0.15">
      <c r="A269" s="62"/>
      <c r="U269" s="75"/>
    </row>
    <row r="270" spans="1:21" ht="16.5" customHeight="1" x14ac:dyDescent="0.15">
      <c r="A270" s="62"/>
      <c r="U270" s="75"/>
    </row>
    <row r="271" spans="1:21" ht="16.5" customHeight="1" x14ac:dyDescent="0.15">
      <c r="A271" s="62"/>
      <c r="U271" s="75"/>
    </row>
    <row r="272" spans="1:21" ht="16.5" customHeight="1" x14ac:dyDescent="0.15">
      <c r="A272" s="62"/>
      <c r="U272" s="75"/>
    </row>
    <row r="273" spans="1:21" ht="16.5" customHeight="1" x14ac:dyDescent="0.15">
      <c r="A273" s="62"/>
      <c r="U273" s="75"/>
    </row>
    <row r="274" spans="1:21" ht="16.5" customHeight="1" x14ac:dyDescent="0.15">
      <c r="A274" s="62"/>
      <c r="U274" s="75"/>
    </row>
    <row r="275" spans="1:21" ht="16.5" customHeight="1" x14ac:dyDescent="0.15">
      <c r="A275" s="62"/>
      <c r="U275" s="75"/>
    </row>
    <row r="276" spans="1:21" ht="16.5" customHeight="1" x14ac:dyDescent="0.15">
      <c r="A276" s="62"/>
      <c r="U276" s="75"/>
    </row>
    <row r="277" spans="1:21" ht="16.5" customHeight="1" x14ac:dyDescent="0.15">
      <c r="A277" s="62"/>
      <c r="U277" s="75"/>
    </row>
    <row r="278" spans="1:21" ht="16.5" customHeight="1" x14ac:dyDescent="0.15">
      <c r="A278" s="62"/>
      <c r="U278" s="75"/>
    </row>
    <row r="279" spans="1:21" ht="16.5" customHeight="1" x14ac:dyDescent="0.15">
      <c r="A279" s="62"/>
      <c r="U279" s="75"/>
    </row>
    <row r="280" spans="1:21" ht="16.5" customHeight="1" x14ac:dyDescent="0.15">
      <c r="A280" s="62"/>
      <c r="U280" s="75"/>
    </row>
    <row r="281" spans="1:21" ht="16.5" customHeight="1" x14ac:dyDescent="0.15">
      <c r="A281" s="62"/>
      <c r="U281" s="75"/>
    </row>
    <row r="282" spans="1:21" ht="16.5" customHeight="1" x14ac:dyDescent="0.15">
      <c r="A282" s="62"/>
      <c r="U282" s="75"/>
    </row>
    <row r="283" spans="1:21" ht="16.5" customHeight="1" x14ac:dyDescent="0.15">
      <c r="A283" s="62"/>
      <c r="U283" s="75"/>
    </row>
    <row r="284" spans="1:21" ht="16.5" customHeight="1" x14ac:dyDescent="0.15">
      <c r="A284" s="62"/>
      <c r="U284" s="75"/>
    </row>
    <row r="285" spans="1:21" ht="16.5" customHeight="1" x14ac:dyDescent="0.15">
      <c r="A285" s="62"/>
      <c r="U285" s="75"/>
    </row>
    <row r="286" spans="1:21" ht="16.5" customHeight="1" x14ac:dyDescent="0.15">
      <c r="A286" s="62"/>
      <c r="U286" s="75"/>
    </row>
    <row r="287" spans="1:21" ht="16.5" customHeight="1" x14ac:dyDescent="0.15">
      <c r="A287" s="62"/>
      <c r="U287" s="75"/>
    </row>
    <row r="288" spans="1:21" ht="16.5" customHeight="1" x14ac:dyDescent="0.15">
      <c r="A288" s="62"/>
      <c r="U288" s="75"/>
    </row>
    <row r="289" spans="1:21" ht="16.5" customHeight="1" x14ac:dyDescent="0.15">
      <c r="A289" s="62"/>
      <c r="U289" s="75"/>
    </row>
    <row r="290" spans="1:21" ht="16.5" customHeight="1" x14ac:dyDescent="0.15">
      <c r="A290" s="62"/>
      <c r="U290" s="75"/>
    </row>
    <row r="291" spans="1:21" ht="16.5" customHeight="1" x14ac:dyDescent="0.15">
      <c r="A291" s="62"/>
      <c r="U291" s="75"/>
    </row>
    <row r="292" spans="1:21" ht="16.5" customHeight="1" x14ac:dyDescent="0.15">
      <c r="A292" s="62"/>
      <c r="U292" s="75"/>
    </row>
    <row r="293" spans="1:21" ht="16.5" customHeight="1" x14ac:dyDescent="0.15">
      <c r="A293" s="62"/>
      <c r="U293" s="75"/>
    </row>
    <row r="294" spans="1:21" ht="16.5" customHeight="1" x14ac:dyDescent="0.15">
      <c r="A294" s="62"/>
      <c r="U294" s="75"/>
    </row>
    <row r="295" spans="1:21" ht="16.5" customHeight="1" x14ac:dyDescent="0.15">
      <c r="A295" s="62"/>
      <c r="U295" s="75"/>
    </row>
    <row r="296" spans="1:21" ht="16.5" customHeight="1" x14ac:dyDescent="0.15">
      <c r="A296" s="62"/>
      <c r="U296" s="75"/>
    </row>
    <row r="297" spans="1:21" ht="16.5" customHeight="1" x14ac:dyDescent="0.15">
      <c r="A297" s="62"/>
      <c r="U297" s="75"/>
    </row>
    <row r="298" spans="1:21" ht="16.5" customHeight="1" x14ac:dyDescent="0.15">
      <c r="A298" s="62"/>
      <c r="U298" s="75"/>
    </row>
    <row r="299" spans="1:21" ht="16.5" customHeight="1" x14ac:dyDescent="0.15">
      <c r="A299" s="62"/>
      <c r="U299" s="75"/>
    </row>
    <row r="300" spans="1:21" ht="16.5" customHeight="1" x14ac:dyDescent="0.15">
      <c r="A300" s="62"/>
      <c r="U300" s="75"/>
    </row>
    <row r="301" spans="1:21" ht="16.5" customHeight="1" x14ac:dyDescent="0.15">
      <c r="A301" s="62"/>
      <c r="U301" s="75"/>
    </row>
    <row r="302" spans="1:21" ht="16.5" customHeight="1" x14ac:dyDescent="0.15">
      <c r="A302" s="62"/>
      <c r="U302" s="75"/>
    </row>
    <row r="303" spans="1:21" ht="16.5" customHeight="1" x14ac:dyDescent="0.15">
      <c r="A303" s="62"/>
      <c r="U303" s="75"/>
    </row>
    <row r="304" spans="1:21" ht="16.5" customHeight="1" x14ac:dyDescent="0.15">
      <c r="A304" s="62"/>
      <c r="U304" s="75"/>
    </row>
    <row r="305" spans="1:21" ht="16.5" customHeight="1" x14ac:dyDescent="0.15">
      <c r="A305" s="62"/>
      <c r="U305" s="75"/>
    </row>
    <row r="306" spans="1:21" ht="16.5" customHeight="1" x14ac:dyDescent="0.15">
      <c r="A306" s="62"/>
      <c r="U306" s="75"/>
    </row>
    <row r="307" spans="1:21" ht="16.5" customHeight="1" x14ac:dyDescent="0.15">
      <c r="A307" s="62"/>
      <c r="U307" s="75"/>
    </row>
    <row r="308" spans="1:21" ht="16.5" customHeight="1" x14ac:dyDescent="0.15">
      <c r="A308" s="62"/>
      <c r="U308" s="75"/>
    </row>
    <row r="309" spans="1:21" ht="16.5" customHeight="1" x14ac:dyDescent="0.15">
      <c r="A309" s="62"/>
      <c r="U309" s="75"/>
    </row>
    <row r="310" spans="1:21" ht="16.5" customHeight="1" x14ac:dyDescent="0.15">
      <c r="A310" s="62"/>
      <c r="U310" s="75"/>
    </row>
    <row r="311" spans="1:21" ht="16.5" customHeight="1" x14ac:dyDescent="0.15">
      <c r="A311" s="62"/>
      <c r="U311" s="75"/>
    </row>
    <row r="312" spans="1:21" ht="16.5" customHeight="1" x14ac:dyDescent="0.15">
      <c r="A312" s="62"/>
      <c r="U312" s="75"/>
    </row>
    <row r="313" spans="1:21" ht="16.5" customHeight="1" x14ac:dyDescent="0.15">
      <c r="A313" s="62"/>
      <c r="U313" s="75"/>
    </row>
    <row r="314" spans="1:21" ht="16.5" customHeight="1" x14ac:dyDescent="0.15">
      <c r="A314" s="62"/>
      <c r="U314" s="75"/>
    </row>
    <row r="315" spans="1:21" ht="16.5" customHeight="1" x14ac:dyDescent="0.15">
      <c r="A315" s="62"/>
      <c r="U315" s="75"/>
    </row>
    <row r="316" spans="1:21" ht="16.5" customHeight="1" x14ac:dyDescent="0.15">
      <c r="A316" s="62"/>
      <c r="U316" s="75"/>
    </row>
    <row r="317" spans="1:21" ht="16.5" customHeight="1" x14ac:dyDescent="0.15">
      <c r="A317" s="62"/>
      <c r="U317" s="75"/>
    </row>
    <row r="318" spans="1:21" ht="16.5" customHeight="1" x14ac:dyDescent="0.15">
      <c r="A318" s="62"/>
      <c r="U318" s="75"/>
    </row>
    <row r="319" spans="1:21" ht="16.5" customHeight="1" x14ac:dyDescent="0.15">
      <c r="A319" s="62"/>
      <c r="U319" s="75"/>
    </row>
    <row r="320" spans="1:21" ht="16.5" customHeight="1" x14ac:dyDescent="0.15">
      <c r="A320" s="62"/>
      <c r="U320" s="75"/>
    </row>
    <row r="321" spans="1:21" ht="16.5" customHeight="1" x14ac:dyDescent="0.15">
      <c r="A321" s="62"/>
      <c r="U321" s="75"/>
    </row>
    <row r="322" spans="1:21" ht="16.5" customHeight="1" x14ac:dyDescent="0.15">
      <c r="A322" s="62"/>
      <c r="U322" s="75"/>
    </row>
    <row r="323" spans="1:21" ht="16.5" customHeight="1" x14ac:dyDescent="0.15">
      <c r="A323" s="62"/>
      <c r="U323" s="75"/>
    </row>
    <row r="324" spans="1:21" ht="16.5" customHeight="1" x14ac:dyDescent="0.15">
      <c r="A324" s="62"/>
      <c r="U324" s="75"/>
    </row>
    <row r="325" spans="1:21" ht="16.5" customHeight="1" x14ac:dyDescent="0.15">
      <c r="A325" s="62"/>
      <c r="U325" s="75"/>
    </row>
    <row r="326" spans="1:21" ht="16.5" customHeight="1" x14ac:dyDescent="0.15">
      <c r="A326" s="62"/>
      <c r="U326" s="75"/>
    </row>
    <row r="327" spans="1:21" ht="16.5" customHeight="1" x14ac:dyDescent="0.15">
      <c r="A327" s="62"/>
      <c r="U327" s="75"/>
    </row>
    <row r="328" spans="1:21" ht="16.5" customHeight="1" x14ac:dyDescent="0.15">
      <c r="A328" s="62"/>
      <c r="U328" s="75"/>
    </row>
    <row r="329" spans="1:21" ht="16.5" customHeight="1" x14ac:dyDescent="0.15">
      <c r="A329" s="62"/>
      <c r="U329" s="75"/>
    </row>
    <row r="330" spans="1:21" ht="16.5" customHeight="1" x14ac:dyDescent="0.15">
      <c r="A330" s="62"/>
      <c r="U330" s="75"/>
    </row>
    <row r="331" spans="1:21" ht="16.5" customHeight="1" x14ac:dyDescent="0.15">
      <c r="A331" s="62"/>
      <c r="U331" s="75"/>
    </row>
    <row r="332" spans="1:21" ht="16.5" customHeight="1" x14ac:dyDescent="0.15">
      <c r="A332" s="62"/>
      <c r="U332" s="75"/>
    </row>
    <row r="333" spans="1:21" ht="16.5" customHeight="1" x14ac:dyDescent="0.15">
      <c r="A333" s="62"/>
      <c r="U333" s="75"/>
    </row>
    <row r="334" spans="1:21" ht="16.5" customHeight="1" x14ac:dyDescent="0.15">
      <c r="A334" s="62"/>
      <c r="U334" s="75"/>
    </row>
    <row r="335" spans="1:21" ht="16.5" customHeight="1" x14ac:dyDescent="0.15">
      <c r="A335" s="62"/>
      <c r="U335" s="75"/>
    </row>
    <row r="336" spans="1:21" ht="16.5" customHeight="1" x14ac:dyDescent="0.15">
      <c r="A336" s="62"/>
      <c r="U336" s="75"/>
    </row>
    <row r="337" spans="1:21" ht="16.5" customHeight="1" x14ac:dyDescent="0.15">
      <c r="A337" s="62"/>
      <c r="U337" s="75"/>
    </row>
    <row r="338" spans="1:21" ht="16.5" customHeight="1" x14ac:dyDescent="0.15">
      <c r="A338" s="62"/>
      <c r="U338" s="75"/>
    </row>
    <row r="339" spans="1:21" ht="16.5" customHeight="1" x14ac:dyDescent="0.15">
      <c r="A339" s="62"/>
      <c r="U339" s="75"/>
    </row>
    <row r="340" spans="1:21" ht="16.5" customHeight="1" x14ac:dyDescent="0.15">
      <c r="A340" s="62"/>
      <c r="U340" s="75"/>
    </row>
    <row r="341" spans="1:21" ht="16.5" customHeight="1" x14ac:dyDescent="0.15">
      <c r="A341" s="62"/>
      <c r="U341" s="75"/>
    </row>
    <row r="342" spans="1:21" ht="16.5" customHeight="1" x14ac:dyDescent="0.15">
      <c r="A342" s="62"/>
      <c r="U342" s="75"/>
    </row>
    <row r="343" spans="1:21" ht="16.5" customHeight="1" x14ac:dyDescent="0.15">
      <c r="A343" s="62"/>
      <c r="U343" s="75"/>
    </row>
    <row r="344" spans="1:21" ht="16.5" customHeight="1" x14ac:dyDescent="0.15">
      <c r="A344" s="62"/>
      <c r="U344" s="75"/>
    </row>
    <row r="345" spans="1:21" ht="16.5" customHeight="1" x14ac:dyDescent="0.15">
      <c r="A345" s="62"/>
      <c r="U345" s="75"/>
    </row>
    <row r="346" spans="1:21" ht="16.5" customHeight="1" x14ac:dyDescent="0.15">
      <c r="A346" s="62"/>
      <c r="U346" s="75"/>
    </row>
    <row r="347" spans="1:21" ht="16.5" customHeight="1" x14ac:dyDescent="0.15">
      <c r="A347" s="62"/>
      <c r="U347" s="75"/>
    </row>
    <row r="348" spans="1:21" ht="16.5" customHeight="1" x14ac:dyDescent="0.15">
      <c r="A348" s="62"/>
      <c r="U348" s="75"/>
    </row>
    <row r="349" spans="1:21" ht="16.5" customHeight="1" x14ac:dyDescent="0.15">
      <c r="A349" s="62"/>
      <c r="U349" s="75"/>
    </row>
    <row r="350" spans="1:21" ht="16.5" customHeight="1" x14ac:dyDescent="0.15">
      <c r="A350" s="62"/>
      <c r="U350" s="75"/>
    </row>
    <row r="351" spans="1:21" ht="16.5" customHeight="1" x14ac:dyDescent="0.15">
      <c r="A351" s="62"/>
      <c r="U351" s="75"/>
    </row>
    <row r="352" spans="1:21" ht="16.5" customHeight="1" x14ac:dyDescent="0.15">
      <c r="A352" s="62"/>
      <c r="U352" s="75"/>
    </row>
    <row r="353" spans="1:21" ht="16.5" customHeight="1" x14ac:dyDescent="0.15">
      <c r="A353" s="62"/>
      <c r="U353" s="75"/>
    </row>
    <row r="354" spans="1:21" ht="16.5" customHeight="1" x14ac:dyDescent="0.15">
      <c r="A354" s="62"/>
      <c r="U354" s="75"/>
    </row>
    <row r="355" spans="1:21" ht="16.5" customHeight="1" x14ac:dyDescent="0.15">
      <c r="A355" s="62"/>
      <c r="U355" s="75"/>
    </row>
    <row r="356" spans="1:21" ht="16.5" customHeight="1" x14ac:dyDescent="0.15">
      <c r="A356" s="62"/>
      <c r="U356" s="75"/>
    </row>
    <row r="357" spans="1:21" ht="16.5" customHeight="1" x14ac:dyDescent="0.15">
      <c r="A357" s="62"/>
      <c r="U357" s="75"/>
    </row>
    <row r="358" spans="1:21" ht="16.5" customHeight="1" x14ac:dyDescent="0.15">
      <c r="A358" s="62"/>
      <c r="U358" s="75"/>
    </row>
    <row r="359" spans="1:21" ht="16.5" customHeight="1" x14ac:dyDescent="0.15">
      <c r="A359" s="62"/>
      <c r="U359" s="75"/>
    </row>
    <row r="360" spans="1:21" ht="16.5" customHeight="1" x14ac:dyDescent="0.15">
      <c r="A360" s="62"/>
      <c r="U360" s="75"/>
    </row>
    <row r="361" spans="1:21" ht="16.5" customHeight="1" x14ac:dyDescent="0.15">
      <c r="A361" s="62"/>
      <c r="U361" s="75"/>
    </row>
    <row r="362" spans="1:21" ht="16.5" customHeight="1" x14ac:dyDescent="0.15">
      <c r="A362" s="62"/>
      <c r="U362" s="75"/>
    </row>
    <row r="363" spans="1:21" ht="16.5" customHeight="1" x14ac:dyDescent="0.15">
      <c r="A363" s="62"/>
      <c r="U363" s="75"/>
    </row>
    <row r="364" spans="1:21" ht="16.5" customHeight="1" x14ac:dyDescent="0.15">
      <c r="A364" s="62"/>
      <c r="U364" s="75"/>
    </row>
    <row r="365" spans="1:21" ht="16.5" customHeight="1" x14ac:dyDescent="0.15">
      <c r="A365" s="62"/>
      <c r="U365" s="75"/>
    </row>
    <row r="366" spans="1:21" ht="16.5" customHeight="1" x14ac:dyDescent="0.15">
      <c r="A366" s="62"/>
      <c r="U366" s="75"/>
    </row>
    <row r="367" spans="1:21" ht="16.5" customHeight="1" x14ac:dyDescent="0.15">
      <c r="A367" s="62"/>
      <c r="U367" s="75"/>
    </row>
    <row r="368" spans="1:21" ht="16.5" customHeight="1" x14ac:dyDescent="0.15">
      <c r="A368" s="62"/>
      <c r="U368" s="75"/>
    </row>
    <row r="369" spans="1:21" ht="16.5" customHeight="1" x14ac:dyDescent="0.15">
      <c r="A369" s="62"/>
      <c r="U369" s="75"/>
    </row>
    <row r="370" spans="1:21" ht="16.5" customHeight="1" x14ac:dyDescent="0.15">
      <c r="A370" s="62"/>
      <c r="U370" s="75"/>
    </row>
    <row r="371" spans="1:21" ht="16.5" customHeight="1" x14ac:dyDescent="0.15">
      <c r="A371" s="62"/>
      <c r="U371" s="75"/>
    </row>
    <row r="372" spans="1:21" ht="16.5" customHeight="1" x14ac:dyDescent="0.15">
      <c r="A372" s="62"/>
      <c r="U372" s="75"/>
    </row>
    <row r="373" spans="1:21" ht="16.5" customHeight="1" x14ac:dyDescent="0.15">
      <c r="A373" s="62"/>
      <c r="U373" s="75"/>
    </row>
    <row r="374" spans="1:21" ht="16.5" customHeight="1" x14ac:dyDescent="0.15">
      <c r="A374" s="62"/>
      <c r="U374" s="75"/>
    </row>
    <row r="375" spans="1:21" ht="16.5" customHeight="1" x14ac:dyDescent="0.15">
      <c r="A375" s="62"/>
      <c r="U375" s="75"/>
    </row>
    <row r="376" spans="1:21" ht="16.5" customHeight="1" x14ac:dyDescent="0.15">
      <c r="A376" s="62"/>
      <c r="U376" s="75"/>
    </row>
    <row r="377" spans="1:21" ht="16.5" customHeight="1" x14ac:dyDescent="0.15">
      <c r="A377" s="62"/>
      <c r="U377" s="75"/>
    </row>
    <row r="378" spans="1:21" ht="16.5" customHeight="1" x14ac:dyDescent="0.15">
      <c r="A378" s="62"/>
      <c r="U378" s="75"/>
    </row>
    <row r="379" spans="1:21" ht="16.5" customHeight="1" x14ac:dyDescent="0.15">
      <c r="A379" s="62"/>
      <c r="U379" s="75"/>
    </row>
    <row r="380" spans="1:21" ht="16.5" customHeight="1" x14ac:dyDescent="0.15">
      <c r="A380" s="62"/>
      <c r="U380" s="75"/>
    </row>
    <row r="381" spans="1:21" ht="16.5" customHeight="1" x14ac:dyDescent="0.15">
      <c r="A381" s="62"/>
      <c r="U381" s="75"/>
    </row>
    <row r="382" spans="1:21" ht="16.5" customHeight="1" x14ac:dyDescent="0.15">
      <c r="A382" s="62"/>
      <c r="U382" s="75"/>
    </row>
    <row r="383" spans="1:21" ht="16.5" customHeight="1" x14ac:dyDescent="0.15">
      <c r="A383" s="62"/>
      <c r="U383" s="75"/>
    </row>
    <row r="384" spans="1:21" ht="16.5" customHeight="1" x14ac:dyDescent="0.15">
      <c r="A384" s="62"/>
      <c r="U384" s="75"/>
    </row>
    <row r="385" spans="1:21" ht="16.5" customHeight="1" x14ac:dyDescent="0.15">
      <c r="A385" s="62"/>
      <c r="U385" s="75"/>
    </row>
    <row r="386" spans="1:21" ht="16.5" customHeight="1" x14ac:dyDescent="0.15">
      <c r="A386" s="62"/>
      <c r="U386" s="75"/>
    </row>
    <row r="387" spans="1:21" ht="16.5" customHeight="1" x14ac:dyDescent="0.15">
      <c r="A387" s="62"/>
      <c r="U387" s="75"/>
    </row>
    <row r="388" spans="1:21" ht="16.5" customHeight="1" x14ac:dyDescent="0.15">
      <c r="A388" s="62"/>
      <c r="U388" s="75"/>
    </row>
    <row r="389" spans="1:21" ht="16.5" customHeight="1" x14ac:dyDescent="0.15">
      <c r="A389" s="62"/>
      <c r="U389" s="75"/>
    </row>
    <row r="390" spans="1:21" ht="16.5" customHeight="1" x14ac:dyDescent="0.15">
      <c r="A390" s="62"/>
      <c r="U390" s="75"/>
    </row>
    <row r="391" spans="1:21" ht="16.5" customHeight="1" x14ac:dyDescent="0.15">
      <c r="A391" s="62"/>
      <c r="U391" s="75"/>
    </row>
    <row r="392" spans="1:21" ht="16.5" customHeight="1" x14ac:dyDescent="0.15">
      <c r="A392" s="62"/>
      <c r="U392" s="75"/>
    </row>
    <row r="393" spans="1:21" ht="16.5" customHeight="1" x14ac:dyDescent="0.15">
      <c r="A393" s="62"/>
      <c r="U393" s="75"/>
    </row>
    <row r="394" spans="1:21" ht="16.5" customHeight="1" x14ac:dyDescent="0.15">
      <c r="A394" s="62"/>
      <c r="U394" s="75"/>
    </row>
    <row r="395" spans="1:21" ht="16.5" customHeight="1" x14ac:dyDescent="0.15">
      <c r="A395" s="62"/>
      <c r="U395" s="75"/>
    </row>
    <row r="396" spans="1:21" ht="16.5" customHeight="1" x14ac:dyDescent="0.15">
      <c r="A396" s="62"/>
      <c r="U396" s="75"/>
    </row>
    <row r="397" spans="1:21" ht="16.5" customHeight="1" x14ac:dyDescent="0.15">
      <c r="A397" s="62"/>
      <c r="U397" s="75"/>
    </row>
    <row r="398" spans="1:21" ht="16.5" customHeight="1" x14ac:dyDescent="0.15">
      <c r="A398" s="62"/>
      <c r="U398" s="75"/>
    </row>
    <row r="399" spans="1:21" ht="16.5" customHeight="1" x14ac:dyDescent="0.15">
      <c r="A399" s="62"/>
      <c r="U399" s="75"/>
    </row>
    <row r="400" spans="1:21" ht="16.5" customHeight="1" x14ac:dyDescent="0.15">
      <c r="A400" s="62"/>
      <c r="U400" s="75"/>
    </row>
    <row r="401" spans="1:21" ht="16.5" customHeight="1" x14ac:dyDescent="0.15">
      <c r="A401" s="62"/>
      <c r="U401" s="75"/>
    </row>
    <row r="402" spans="1:21" ht="16.5" customHeight="1" x14ac:dyDescent="0.15">
      <c r="A402" s="62"/>
      <c r="U402" s="75"/>
    </row>
    <row r="403" spans="1:21" ht="16.5" customHeight="1" x14ac:dyDescent="0.15">
      <c r="A403" s="62"/>
      <c r="U403" s="75"/>
    </row>
    <row r="404" spans="1:21" ht="16.5" customHeight="1" x14ac:dyDescent="0.15">
      <c r="A404" s="62"/>
      <c r="U404" s="75"/>
    </row>
    <row r="405" spans="1:21" ht="16.5" customHeight="1" x14ac:dyDescent="0.15">
      <c r="A405" s="62"/>
      <c r="U405" s="75"/>
    </row>
    <row r="406" spans="1:21" ht="16.5" customHeight="1" x14ac:dyDescent="0.15">
      <c r="A406" s="62"/>
      <c r="U406" s="75"/>
    </row>
    <row r="407" spans="1:21" ht="16.5" customHeight="1" x14ac:dyDescent="0.15">
      <c r="A407" s="62"/>
      <c r="U407" s="75"/>
    </row>
    <row r="408" spans="1:21" ht="16.5" customHeight="1" x14ac:dyDescent="0.15">
      <c r="A408" s="62"/>
      <c r="U408" s="75"/>
    </row>
    <row r="409" spans="1:21" ht="16.5" customHeight="1" x14ac:dyDescent="0.15">
      <c r="A409" s="62"/>
      <c r="U409" s="75"/>
    </row>
    <row r="410" spans="1:21" ht="16.5" customHeight="1" x14ac:dyDescent="0.15">
      <c r="A410" s="62"/>
      <c r="U410" s="75"/>
    </row>
    <row r="411" spans="1:21" ht="16.5" customHeight="1" x14ac:dyDescent="0.15">
      <c r="A411" s="62"/>
      <c r="U411" s="75"/>
    </row>
    <row r="412" spans="1:21" ht="16.5" customHeight="1" x14ac:dyDescent="0.15">
      <c r="A412" s="62"/>
      <c r="U412" s="75"/>
    </row>
    <row r="413" spans="1:21" ht="16.5" customHeight="1" x14ac:dyDescent="0.15">
      <c r="A413" s="62"/>
      <c r="U413" s="75"/>
    </row>
    <row r="414" spans="1:21" ht="16.5" customHeight="1" x14ac:dyDescent="0.15">
      <c r="A414" s="62"/>
      <c r="U414" s="75"/>
    </row>
    <row r="415" spans="1:21" ht="16.5" customHeight="1" x14ac:dyDescent="0.15">
      <c r="A415" s="62"/>
      <c r="U415" s="75"/>
    </row>
    <row r="416" spans="1:21" ht="16.5" customHeight="1" x14ac:dyDescent="0.15">
      <c r="A416" s="62"/>
      <c r="U416" s="75"/>
    </row>
    <row r="417" spans="1:21" ht="16.5" customHeight="1" x14ac:dyDescent="0.15">
      <c r="A417" s="62"/>
      <c r="U417" s="75"/>
    </row>
    <row r="418" spans="1:21" ht="16.5" customHeight="1" x14ac:dyDescent="0.15">
      <c r="A418" s="62"/>
      <c r="U418" s="75"/>
    </row>
    <row r="419" spans="1:21" ht="16.5" customHeight="1" x14ac:dyDescent="0.15">
      <c r="A419" s="62"/>
      <c r="U419" s="75"/>
    </row>
    <row r="420" spans="1:21" ht="16.5" customHeight="1" x14ac:dyDescent="0.15">
      <c r="A420" s="62"/>
      <c r="U420" s="75"/>
    </row>
    <row r="421" spans="1:21" ht="16.5" customHeight="1" x14ac:dyDescent="0.15">
      <c r="A421" s="62"/>
      <c r="U421" s="75"/>
    </row>
    <row r="422" spans="1:21" ht="16.5" customHeight="1" x14ac:dyDescent="0.15">
      <c r="A422" s="62"/>
      <c r="U422" s="75"/>
    </row>
    <row r="423" spans="1:21" ht="16.5" customHeight="1" x14ac:dyDescent="0.15">
      <c r="A423" s="62"/>
      <c r="U423" s="75"/>
    </row>
    <row r="424" spans="1:21" ht="16.5" customHeight="1" x14ac:dyDescent="0.15">
      <c r="A424" s="62"/>
      <c r="U424" s="75"/>
    </row>
    <row r="425" spans="1:21" ht="16.5" customHeight="1" x14ac:dyDescent="0.15">
      <c r="A425" s="62"/>
      <c r="U425" s="75"/>
    </row>
    <row r="426" spans="1:21" ht="16.5" customHeight="1" x14ac:dyDescent="0.15">
      <c r="A426" s="62"/>
      <c r="U426" s="75"/>
    </row>
    <row r="427" spans="1:21" ht="16.5" customHeight="1" x14ac:dyDescent="0.15">
      <c r="A427" s="62"/>
      <c r="U427" s="75"/>
    </row>
    <row r="428" spans="1:21" ht="16.5" customHeight="1" x14ac:dyDescent="0.15">
      <c r="A428" s="62"/>
      <c r="U428" s="75"/>
    </row>
    <row r="429" spans="1:21" ht="16.5" customHeight="1" x14ac:dyDescent="0.15">
      <c r="A429" s="62"/>
      <c r="U429" s="75"/>
    </row>
    <row r="430" spans="1:21" ht="16.5" customHeight="1" x14ac:dyDescent="0.15">
      <c r="A430" s="62"/>
      <c r="U430" s="75"/>
    </row>
    <row r="431" spans="1:21" ht="16.5" customHeight="1" x14ac:dyDescent="0.15">
      <c r="A431" s="62"/>
      <c r="U431" s="75"/>
    </row>
    <row r="432" spans="1:21" ht="16.5" customHeight="1" x14ac:dyDescent="0.15">
      <c r="A432" s="62"/>
      <c r="U432" s="75"/>
    </row>
    <row r="433" spans="1:21" ht="16.5" customHeight="1" x14ac:dyDescent="0.15">
      <c r="A433" s="62"/>
      <c r="U433" s="75"/>
    </row>
    <row r="434" spans="1:21" ht="16.5" customHeight="1" x14ac:dyDescent="0.15">
      <c r="A434" s="62"/>
      <c r="U434" s="75"/>
    </row>
    <row r="435" spans="1:21" ht="16.5" customHeight="1" x14ac:dyDescent="0.15">
      <c r="A435" s="62"/>
      <c r="U435" s="75"/>
    </row>
    <row r="436" spans="1:21" ht="16.5" customHeight="1" x14ac:dyDescent="0.15">
      <c r="A436" s="62"/>
      <c r="U436" s="75"/>
    </row>
    <row r="437" spans="1:21" ht="16.5" customHeight="1" x14ac:dyDescent="0.15">
      <c r="A437" s="62"/>
      <c r="U437" s="75"/>
    </row>
    <row r="438" spans="1:21" ht="16.5" customHeight="1" x14ac:dyDescent="0.15">
      <c r="A438" s="62"/>
      <c r="U438" s="75"/>
    </row>
    <row r="439" spans="1:21" ht="16.5" customHeight="1" x14ac:dyDescent="0.15">
      <c r="A439" s="62"/>
      <c r="U439" s="75"/>
    </row>
    <row r="440" spans="1:21" ht="16.5" customHeight="1" x14ac:dyDescent="0.15">
      <c r="A440" s="62"/>
      <c r="U440" s="75"/>
    </row>
    <row r="441" spans="1:21" ht="16.5" customHeight="1" x14ac:dyDescent="0.15">
      <c r="A441" s="62"/>
      <c r="U441" s="75"/>
    </row>
    <row r="442" spans="1:21" ht="16.5" customHeight="1" x14ac:dyDescent="0.15">
      <c r="A442" s="62"/>
      <c r="U442" s="75"/>
    </row>
    <row r="443" spans="1:21" ht="16.5" customHeight="1" x14ac:dyDescent="0.15">
      <c r="A443" s="62"/>
      <c r="U443" s="75"/>
    </row>
    <row r="444" spans="1:21" ht="16.5" customHeight="1" x14ac:dyDescent="0.15">
      <c r="A444" s="62"/>
      <c r="U444" s="75"/>
    </row>
    <row r="445" spans="1:21" ht="16.5" customHeight="1" x14ac:dyDescent="0.15">
      <c r="A445" s="62"/>
      <c r="U445" s="75"/>
    </row>
    <row r="446" spans="1:21" ht="16.5" customHeight="1" x14ac:dyDescent="0.15">
      <c r="A446" s="62"/>
      <c r="U446" s="75"/>
    </row>
    <row r="447" spans="1:21" ht="16.5" customHeight="1" x14ac:dyDescent="0.15">
      <c r="A447" s="62"/>
      <c r="U447" s="75"/>
    </row>
    <row r="448" spans="1:21" ht="16.5" customHeight="1" x14ac:dyDescent="0.15">
      <c r="A448" s="62"/>
      <c r="U448" s="75"/>
    </row>
    <row r="449" spans="1:21" ht="16.5" customHeight="1" x14ac:dyDescent="0.15">
      <c r="A449" s="62"/>
      <c r="U449" s="75"/>
    </row>
    <row r="450" spans="1:21" ht="16.5" customHeight="1" x14ac:dyDescent="0.15">
      <c r="A450" s="62"/>
      <c r="U450" s="75"/>
    </row>
    <row r="451" spans="1:21" ht="16.5" customHeight="1" x14ac:dyDescent="0.15">
      <c r="A451" s="62"/>
      <c r="U451" s="75"/>
    </row>
    <row r="452" spans="1:21" ht="16.5" customHeight="1" x14ac:dyDescent="0.15">
      <c r="A452" s="62"/>
      <c r="U452" s="75"/>
    </row>
    <row r="453" spans="1:21" ht="16.5" customHeight="1" x14ac:dyDescent="0.15">
      <c r="A453" s="62"/>
      <c r="U453" s="75"/>
    </row>
    <row r="454" spans="1:21" ht="16.5" customHeight="1" x14ac:dyDescent="0.15">
      <c r="A454" s="62"/>
      <c r="U454" s="75"/>
    </row>
    <row r="455" spans="1:21" ht="16.5" customHeight="1" x14ac:dyDescent="0.15">
      <c r="A455" s="62"/>
      <c r="U455" s="75"/>
    </row>
    <row r="456" spans="1:21" ht="16.5" customHeight="1" x14ac:dyDescent="0.15">
      <c r="A456" s="62"/>
      <c r="U456" s="75"/>
    </row>
    <row r="457" spans="1:21" ht="16.5" customHeight="1" x14ac:dyDescent="0.15">
      <c r="A457" s="62"/>
      <c r="U457" s="75"/>
    </row>
    <row r="458" spans="1:21" ht="16.5" customHeight="1" x14ac:dyDescent="0.15">
      <c r="A458" s="62"/>
      <c r="U458" s="75"/>
    </row>
    <row r="459" spans="1:21" ht="16.5" customHeight="1" x14ac:dyDescent="0.15">
      <c r="A459" s="62"/>
      <c r="U459" s="75"/>
    </row>
    <row r="460" spans="1:21" ht="16.5" customHeight="1" x14ac:dyDescent="0.15">
      <c r="A460" s="62"/>
      <c r="U460" s="75"/>
    </row>
    <row r="461" spans="1:21" ht="16.5" customHeight="1" x14ac:dyDescent="0.15">
      <c r="A461" s="62"/>
      <c r="U461" s="75"/>
    </row>
    <row r="462" spans="1:21" ht="16.5" customHeight="1" x14ac:dyDescent="0.15">
      <c r="A462" s="62"/>
      <c r="U462" s="75"/>
    </row>
    <row r="463" spans="1:21" ht="16.5" customHeight="1" x14ac:dyDescent="0.15">
      <c r="A463" s="62"/>
      <c r="U463" s="75"/>
    </row>
    <row r="464" spans="1:21" ht="16.5" customHeight="1" x14ac:dyDescent="0.15">
      <c r="A464" s="62"/>
      <c r="U464" s="75"/>
    </row>
    <row r="465" spans="1:21" ht="16.5" customHeight="1" x14ac:dyDescent="0.15">
      <c r="A465" s="62"/>
      <c r="U465" s="75"/>
    </row>
    <row r="466" spans="1:21" ht="16.5" customHeight="1" x14ac:dyDescent="0.15">
      <c r="A466" s="62"/>
      <c r="U466" s="75"/>
    </row>
    <row r="467" spans="1:21" ht="16.5" customHeight="1" x14ac:dyDescent="0.15">
      <c r="A467" s="62"/>
      <c r="U467" s="75"/>
    </row>
    <row r="468" spans="1:21" ht="16.5" customHeight="1" x14ac:dyDescent="0.15">
      <c r="A468" s="62"/>
      <c r="U468" s="75"/>
    </row>
    <row r="469" spans="1:21" ht="16.5" customHeight="1" x14ac:dyDescent="0.15">
      <c r="A469" s="62"/>
      <c r="U469" s="75"/>
    </row>
    <row r="470" spans="1:21" ht="16.5" customHeight="1" x14ac:dyDescent="0.15">
      <c r="A470" s="62"/>
      <c r="U470" s="75"/>
    </row>
    <row r="471" spans="1:21" ht="16.5" customHeight="1" x14ac:dyDescent="0.15">
      <c r="A471" s="62"/>
      <c r="U471" s="75"/>
    </row>
    <row r="472" spans="1:21" ht="16.5" customHeight="1" x14ac:dyDescent="0.15">
      <c r="A472" s="62"/>
      <c r="U472" s="75"/>
    </row>
    <row r="473" spans="1:21" ht="16.5" customHeight="1" x14ac:dyDescent="0.15">
      <c r="A473" s="62"/>
      <c r="U473" s="75"/>
    </row>
    <row r="474" spans="1:21" ht="16.5" customHeight="1" x14ac:dyDescent="0.15">
      <c r="A474" s="62"/>
      <c r="U474" s="75"/>
    </row>
    <row r="475" spans="1:21" ht="16.5" customHeight="1" x14ac:dyDescent="0.15">
      <c r="A475" s="62"/>
      <c r="U475" s="75"/>
    </row>
    <row r="476" spans="1:21" ht="16.5" customHeight="1" x14ac:dyDescent="0.15">
      <c r="A476" s="62"/>
      <c r="U476" s="75"/>
    </row>
    <row r="477" spans="1:21" ht="16.5" customHeight="1" x14ac:dyDescent="0.15">
      <c r="A477" s="62"/>
      <c r="U477" s="75"/>
    </row>
    <row r="478" spans="1:21" ht="16.5" customHeight="1" x14ac:dyDescent="0.15">
      <c r="A478" s="62"/>
      <c r="U478" s="75"/>
    </row>
    <row r="479" spans="1:21" ht="16.5" customHeight="1" x14ac:dyDescent="0.15">
      <c r="A479" s="62"/>
      <c r="U479" s="75"/>
    </row>
    <row r="480" spans="1:21" ht="16.5" customHeight="1" x14ac:dyDescent="0.15">
      <c r="A480" s="62"/>
      <c r="U480" s="75"/>
    </row>
    <row r="481" spans="1:21" ht="16.5" customHeight="1" x14ac:dyDescent="0.15">
      <c r="A481" s="62"/>
      <c r="U481" s="75"/>
    </row>
    <row r="482" spans="1:21" ht="16.5" customHeight="1" x14ac:dyDescent="0.15">
      <c r="A482" s="62"/>
      <c r="U482" s="75"/>
    </row>
    <row r="483" spans="1:21" ht="16.5" customHeight="1" x14ac:dyDescent="0.15">
      <c r="A483" s="62"/>
      <c r="U483" s="75"/>
    </row>
    <row r="484" spans="1:21" ht="16.5" customHeight="1" x14ac:dyDescent="0.15">
      <c r="A484" s="62"/>
      <c r="U484" s="75"/>
    </row>
    <row r="485" spans="1:21" ht="16.5" customHeight="1" x14ac:dyDescent="0.15">
      <c r="A485" s="62"/>
      <c r="U485" s="75"/>
    </row>
    <row r="486" spans="1:21" ht="16.5" customHeight="1" x14ac:dyDescent="0.15">
      <c r="A486" s="62"/>
      <c r="U486" s="75"/>
    </row>
    <row r="487" spans="1:21" ht="16.5" customHeight="1" x14ac:dyDescent="0.15">
      <c r="A487" s="62"/>
      <c r="U487" s="75"/>
    </row>
    <row r="488" spans="1:21" ht="16.5" customHeight="1" x14ac:dyDescent="0.15">
      <c r="A488" s="62"/>
      <c r="U488" s="75"/>
    </row>
    <row r="489" spans="1:21" ht="16.5" customHeight="1" x14ac:dyDescent="0.15">
      <c r="A489" s="62"/>
      <c r="U489" s="75"/>
    </row>
    <row r="490" spans="1:21" ht="16.5" customHeight="1" x14ac:dyDescent="0.15">
      <c r="A490" s="62"/>
      <c r="U490" s="75"/>
    </row>
    <row r="491" spans="1:21" ht="16.5" customHeight="1" x14ac:dyDescent="0.15">
      <c r="A491" s="62"/>
      <c r="U491" s="75"/>
    </row>
    <row r="492" spans="1:21" ht="16.5" customHeight="1" x14ac:dyDescent="0.15">
      <c r="A492" s="62"/>
      <c r="U492" s="75"/>
    </row>
    <row r="493" spans="1:21" ht="16.5" customHeight="1" x14ac:dyDescent="0.15">
      <c r="A493" s="62"/>
      <c r="U493" s="75"/>
    </row>
    <row r="494" spans="1:21" ht="16.5" customHeight="1" x14ac:dyDescent="0.15">
      <c r="A494" s="62"/>
      <c r="U494" s="75"/>
    </row>
    <row r="495" spans="1:21" ht="16.5" customHeight="1" x14ac:dyDescent="0.15">
      <c r="A495" s="62"/>
      <c r="U495" s="75"/>
    </row>
    <row r="496" spans="1:21" ht="16.5" customHeight="1" x14ac:dyDescent="0.15">
      <c r="A496" s="62"/>
      <c r="U496" s="75"/>
    </row>
    <row r="497" spans="1:21" ht="16.5" customHeight="1" x14ac:dyDescent="0.15">
      <c r="A497" s="62"/>
      <c r="U497" s="75"/>
    </row>
    <row r="498" spans="1:21" ht="16.5" customHeight="1" x14ac:dyDescent="0.15">
      <c r="A498" s="62"/>
      <c r="U498" s="75"/>
    </row>
    <row r="499" spans="1:21" ht="16.5" customHeight="1" x14ac:dyDescent="0.15">
      <c r="A499" s="62"/>
      <c r="U499" s="75"/>
    </row>
    <row r="500" spans="1:21" ht="16.5" customHeight="1" x14ac:dyDescent="0.15">
      <c r="A500" s="62"/>
      <c r="U500" s="75"/>
    </row>
    <row r="501" spans="1:21" ht="16.5" customHeight="1" x14ac:dyDescent="0.15">
      <c r="A501" s="62"/>
      <c r="U501" s="75"/>
    </row>
    <row r="502" spans="1:21" ht="16.5" customHeight="1" x14ac:dyDescent="0.15">
      <c r="A502" s="62"/>
      <c r="U502" s="75"/>
    </row>
    <row r="503" spans="1:21" ht="16.5" customHeight="1" x14ac:dyDescent="0.15">
      <c r="A503" s="62"/>
      <c r="U503" s="75"/>
    </row>
    <row r="504" spans="1:21" ht="16.5" customHeight="1" x14ac:dyDescent="0.15">
      <c r="A504" s="62"/>
      <c r="U504" s="75"/>
    </row>
    <row r="505" spans="1:21" ht="16.5" customHeight="1" x14ac:dyDescent="0.15">
      <c r="A505" s="62"/>
      <c r="U505" s="75"/>
    </row>
    <row r="506" spans="1:21" ht="16.5" customHeight="1" x14ac:dyDescent="0.15">
      <c r="A506" s="62"/>
      <c r="U506" s="75"/>
    </row>
    <row r="507" spans="1:21" ht="16.5" customHeight="1" x14ac:dyDescent="0.15">
      <c r="A507" s="62"/>
      <c r="U507" s="75"/>
    </row>
    <row r="508" spans="1:21" ht="16.5" customHeight="1" x14ac:dyDescent="0.15">
      <c r="A508" s="62"/>
      <c r="U508" s="75"/>
    </row>
    <row r="509" spans="1:21" ht="16.5" customHeight="1" x14ac:dyDescent="0.15">
      <c r="A509" s="62"/>
      <c r="U509" s="75"/>
    </row>
    <row r="510" spans="1:21" ht="16.5" customHeight="1" x14ac:dyDescent="0.15">
      <c r="A510" s="62"/>
      <c r="U510" s="75"/>
    </row>
    <row r="511" spans="1:21" ht="16.5" customHeight="1" x14ac:dyDescent="0.15">
      <c r="A511" s="62"/>
      <c r="U511" s="75"/>
    </row>
    <row r="512" spans="1:21" ht="16.5" customHeight="1" x14ac:dyDescent="0.15">
      <c r="A512" s="62"/>
      <c r="U512" s="75"/>
    </row>
    <row r="513" spans="1:21" ht="16.5" customHeight="1" x14ac:dyDescent="0.15">
      <c r="A513" s="62"/>
      <c r="U513" s="75"/>
    </row>
    <row r="514" spans="1:21" ht="16.5" customHeight="1" x14ac:dyDescent="0.15">
      <c r="A514" s="62"/>
      <c r="U514" s="75"/>
    </row>
    <row r="515" spans="1:21" ht="16.5" customHeight="1" x14ac:dyDescent="0.15">
      <c r="A515" s="62"/>
      <c r="U515" s="75"/>
    </row>
    <row r="516" spans="1:21" ht="16.5" customHeight="1" x14ac:dyDescent="0.15">
      <c r="A516" s="62"/>
      <c r="U516" s="75"/>
    </row>
    <row r="517" spans="1:21" ht="16.5" customHeight="1" x14ac:dyDescent="0.15">
      <c r="A517" s="62"/>
      <c r="U517" s="75"/>
    </row>
    <row r="518" spans="1:21" ht="16.5" customHeight="1" x14ac:dyDescent="0.15">
      <c r="A518" s="62"/>
      <c r="U518" s="75"/>
    </row>
    <row r="519" spans="1:21" ht="16.5" customHeight="1" x14ac:dyDescent="0.15">
      <c r="A519" s="62"/>
      <c r="U519" s="75"/>
    </row>
    <row r="520" spans="1:21" ht="16.5" customHeight="1" x14ac:dyDescent="0.15">
      <c r="A520" s="62"/>
      <c r="U520" s="75"/>
    </row>
    <row r="521" spans="1:21" ht="16.5" customHeight="1" x14ac:dyDescent="0.15">
      <c r="A521" s="62"/>
      <c r="U521" s="75"/>
    </row>
    <row r="522" spans="1:21" ht="16.5" customHeight="1" x14ac:dyDescent="0.15">
      <c r="A522" s="62"/>
      <c r="U522" s="75"/>
    </row>
    <row r="523" spans="1:21" ht="16.5" customHeight="1" x14ac:dyDescent="0.15">
      <c r="A523" s="62"/>
      <c r="U523" s="75"/>
    </row>
    <row r="524" spans="1:21" ht="16.5" customHeight="1" x14ac:dyDescent="0.15">
      <c r="A524" s="62"/>
      <c r="U524" s="75"/>
    </row>
    <row r="525" spans="1:21" ht="16.5" customHeight="1" x14ac:dyDescent="0.15">
      <c r="A525" s="62"/>
      <c r="U525" s="75"/>
    </row>
    <row r="526" spans="1:21" ht="16.5" customHeight="1" x14ac:dyDescent="0.15">
      <c r="A526" s="62"/>
      <c r="U526" s="75"/>
    </row>
    <row r="527" spans="1:21" ht="16.5" customHeight="1" x14ac:dyDescent="0.15">
      <c r="A527" s="62"/>
      <c r="U527" s="75"/>
    </row>
    <row r="528" spans="1:21" ht="16.5" customHeight="1" x14ac:dyDescent="0.15">
      <c r="A528" s="62"/>
      <c r="U528" s="75"/>
    </row>
    <row r="529" spans="1:21" ht="16.5" customHeight="1" x14ac:dyDescent="0.15">
      <c r="A529" s="62"/>
      <c r="U529" s="75"/>
    </row>
    <row r="530" spans="1:21" ht="16.5" customHeight="1" x14ac:dyDescent="0.15">
      <c r="A530" s="62"/>
      <c r="U530" s="75"/>
    </row>
    <row r="531" spans="1:21" ht="16.5" customHeight="1" x14ac:dyDescent="0.15">
      <c r="A531" s="62"/>
      <c r="U531" s="75"/>
    </row>
    <row r="532" spans="1:21" ht="16.5" customHeight="1" x14ac:dyDescent="0.15">
      <c r="A532" s="62"/>
      <c r="U532" s="75"/>
    </row>
    <row r="533" spans="1:21" ht="16.5" customHeight="1" x14ac:dyDescent="0.15">
      <c r="A533" s="62"/>
      <c r="U533" s="75"/>
    </row>
    <row r="534" spans="1:21" ht="16.5" customHeight="1" x14ac:dyDescent="0.15">
      <c r="A534" s="62"/>
      <c r="U534" s="75"/>
    </row>
    <row r="535" spans="1:21" ht="16.5" customHeight="1" x14ac:dyDescent="0.15">
      <c r="A535" s="62"/>
      <c r="U535" s="75"/>
    </row>
    <row r="536" spans="1:21" ht="16.5" customHeight="1" x14ac:dyDescent="0.15">
      <c r="A536" s="62"/>
      <c r="U536" s="75"/>
    </row>
    <row r="537" spans="1:21" ht="16.5" customHeight="1" x14ac:dyDescent="0.15">
      <c r="A537" s="62"/>
      <c r="U537" s="75"/>
    </row>
    <row r="538" spans="1:21" ht="16.5" customHeight="1" x14ac:dyDescent="0.15">
      <c r="A538" s="62"/>
      <c r="U538" s="75"/>
    </row>
    <row r="539" spans="1:21" ht="16.5" customHeight="1" x14ac:dyDescent="0.15">
      <c r="A539" s="62"/>
      <c r="U539" s="75"/>
    </row>
    <row r="540" spans="1:21" ht="16.5" customHeight="1" x14ac:dyDescent="0.15">
      <c r="A540" s="62"/>
      <c r="U540" s="75"/>
    </row>
    <row r="541" spans="1:21" ht="16.5" customHeight="1" x14ac:dyDescent="0.15">
      <c r="A541" s="62"/>
      <c r="U541" s="75"/>
    </row>
    <row r="542" spans="1:21" ht="16.5" customHeight="1" x14ac:dyDescent="0.15">
      <c r="A542" s="62"/>
      <c r="U542" s="75"/>
    </row>
    <row r="543" spans="1:21" ht="16.5" customHeight="1" x14ac:dyDescent="0.15">
      <c r="A543" s="62"/>
      <c r="U543" s="75"/>
    </row>
    <row r="544" spans="1:21" ht="16.5" customHeight="1" x14ac:dyDescent="0.15">
      <c r="A544" s="62"/>
      <c r="U544" s="75"/>
    </row>
    <row r="545" spans="1:21" ht="16.5" customHeight="1" x14ac:dyDescent="0.15">
      <c r="A545" s="62"/>
      <c r="U545" s="75"/>
    </row>
    <row r="546" spans="1:21" ht="16.5" customHeight="1" x14ac:dyDescent="0.15">
      <c r="A546" s="62"/>
      <c r="U546" s="75"/>
    </row>
    <row r="547" spans="1:21" ht="16.5" customHeight="1" x14ac:dyDescent="0.15">
      <c r="A547" s="62"/>
      <c r="U547" s="75"/>
    </row>
    <row r="548" spans="1:21" ht="16.5" customHeight="1" x14ac:dyDescent="0.15">
      <c r="A548" s="62"/>
      <c r="U548" s="75"/>
    </row>
    <row r="549" spans="1:21" ht="16.5" customHeight="1" x14ac:dyDescent="0.15">
      <c r="A549" s="62"/>
      <c r="U549" s="75"/>
    </row>
    <row r="550" spans="1:21" ht="16.5" customHeight="1" x14ac:dyDescent="0.15">
      <c r="A550" s="62"/>
      <c r="U550" s="75"/>
    </row>
    <row r="551" spans="1:21" ht="16.5" customHeight="1" x14ac:dyDescent="0.15">
      <c r="A551" s="62"/>
      <c r="U551" s="75"/>
    </row>
    <row r="552" spans="1:21" ht="16.5" customHeight="1" x14ac:dyDescent="0.15">
      <c r="A552" s="62"/>
      <c r="U552" s="75"/>
    </row>
    <row r="553" spans="1:21" ht="16.5" customHeight="1" x14ac:dyDescent="0.15">
      <c r="A553" s="62"/>
      <c r="U553" s="75"/>
    </row>
    <row r="554" spans="1:21" ht="16.5" customHeight="1" x14ac:dyDescent="0.15">
      <c r="A554" s="62"/>
      <c r="U554" s="75"/>
    </row>
    <row r="555" spans="1:21" ht="16.5" customHeight="1" x14ac:dyDescent="0.15">
      <c r="A555" s="62"/>
      <c r="U555" s="75"/>
    </row>
    <row r="556" spans="1:21" ht="16.5" customHeight="1" x14ac:dyDescent="0.15">
      <c r="A556" s="62"/>
      <c r="U556" s="75"/>
    </row>
    <row r="557" spans="1:21" ht="16.5" customHeight="1" x14ac:dyDescent="0.15">
      <c r="A557" s="62"/>
      <c r="U557" s="75"/>
    </row>
    <row r="558" spans="1:21" ht="16.5" customHeight="1" x14ac:dyDescent="0.15">
      <c r="A558" s="62"/>
      <c r="U558" s="75"/>
    </row>
    <row r="559" spans="1:21" ht="16.5" customHeight="1" x14ac:dyDescent="0.15">
      <c r="A559" s="62"/>
      <c r="U559" s="75"/>
    </row>
    <row r="560" spans="1:21" ht="16.5" customHeight="1" x14ac:dyDescent="0.15">
      <c r="A560" s="62"/>
      <c r="U560" s="75"/>
    </row>
    <row r="561" spans="1:21" ht="16.5" customHeight="1" x14ac:dyDescent="0.15">
      <c r="A561" s="62"/>
      <c r="U561" s="75"/>
    </row>
    <row r="562" spans="1:21" ht="16.5" customHeight="1" x14ac:dyDescent="0.15">
      <c r="A562" s="62"/>
      <c r="U562" s="75"/>
    </row>
    <row r="563" spans="1:21" ht="16.5" customHeight="1" x14ac:dyDescent="0.15">
      <c r="A563" s="62"/>
      <c r="U563" s="75"/>
    </row>
    <row r="564" spans="1:21" ht="16.5" customHeight="1" x14ac:dyDescent="0.15">
      <c r="A564" s="62"/>
      <c r="U564" s="75"/>
    </row>
    <row r="565" spans="1:21" ht="16.5" customHeight="1" x14ac:dyDescent="0.15">
      <c r="A565" s="62"/>
      <c r="U565" s="75"/>
    </row>
    <row r="566" spans="1:21" ht="16.5" customHeight="1" x14ac:dyDescent="0.15">
      <c r="A566" s="62"/>
      <c r="U566" s="75"/>
    </row>
    <row r="567" spans="1:21" ht="16.5" customHeight="1" x14ac:dyDescent="0.15">
      <c r="A567" s="62"/>
      <c r="U567" s="75"/>
    </row>
    <row r="568" spans="1:21" ht="16.5" customHeight="1" x14ac:dyDescent="0.15">
      <c r="A568" s="62"/>
      <c r="U568" s="75"/>
    </row>
    <row r="569" spans="1:21" ht="16.5" customHeight="1" x14ac:dyDescent="0.15">
      <c r="A569" s="62"/>
      <c r="U569" s="75"/>
    </row>
    <row r="570" spans="1:21" ht="16.5" customHeight="1" x14ac:dyDescent="0.15">
      <c r="A570" s="62"/>
      <c r="U570" s="75"/>
    </row>
    <row r="571" spans="1:21" ht="16.5" customHeight="1" x14ac:dyDescent="0.15">
      <c r="A571" s="62"/>
      <c r="U571" s="75"/>
    </row>
    <row r="572" spans="1:21" ht="16.5" customHeight="1" x14ac:dyDescent="0.15">
      <c r="A572" s="62"/>
      <c r="U572" s="75"/>
    </row>
    <row r="573" spans="1:21" ht="16.5" customHeight="1" x14ac:dyDescent="0.15">
      <c r="A573" s="62"/>
      <c r="U573" s="75"/>
    </row>
    <row r="574" spans="1:21" ht="16.5" customHeight="1" x14ac:dyDescent="0.15">
      <c r="A574" s="62"/>
      <c r="U574" s="75"/>
    </row>
    <row r="575" spans="1:21" ht="16.5" customHeight="1" x14ac:dyDescent="0.15">
      <c r="A575" s="62"/>
      <c r="U575" s="75"/>
    </row>
    <row r="576" spans="1:21" ht="16.5" customHeight="1" x14ac:dyDescent="0.15">
      <c r="A576" s="62"/>
      <c r="U576" s="75"/>
    </row>
    <row r="577" spans="1:21" ht="16.5" customHeight="1" x14ac:dyDescent="0.15">
      <c r="A577" s="62"/>
      <c r="U577" s="75"/>
    </row>
    <row r="578" spans="1:21" ht="16.5" customHeight="1" x14ac:dyDescent="0.15">
      <c r="A578" s="62"/>
      <c r="U578" s="75"/>
    </row>
    <row r="579" spans="1:21" ht="16.5" customHeight="1" x14ac:dyDescent="0.15">
      <c r="A579" s="62"/>
      <c r="U579" s="75"/>
    </row>
    <row r="580" spans="1:21" ht="16.5" customHeight="1" x14ac:dyDescent="0.15">
      <c r="A580" s="62"/>
      <c r="U580" s="75"/>
    </row>
    <row r="581" spans="1:21" ht="16.5" customHeight="1" x14ac:dyDescent="0.15">
      <c r="A581" s="62"/>
      <c r="U581" s="75"/>
    </row>
    <row r="582" spans="1:21" ht="16.5" customHeight="1" x14ac:dyDescent="0.15">
      <c r="A582" s="62"/>
      <c r="U582" s="75"/>
    </row>
    <row r="583" spans="1:21" ht="16.5" customHeight="1" x14ac:dyDescent="0.15">
      <c r="A583" s="62"/>
      <c r="U583" s="75"/>
    </row>
    <row r="584" spans="1:21" ht="16.5" customHeight="1" x14ac:dyDescent="0.15">
      <c r="A584" s="62"/>
      <c r="U584" s="75"/>
    </row>
    <row r="585" spans="1:21" ht="16.5" customHeight="1" x14ac:dyDescent="0.15">
      <c r="A585" s="62"/>
      <c r="U585" s="75"/>
    </row>
    <row r="586" spans="1:21" ht="16.5" customHeight="1" x14ac:dyDescent="0.15">
      <c r="A586" s="62"/>
      <c r="U586" s="75"/>
    </row>
    <row r="587" spans="1:21" ht="16.5" customHeight="1" x14ac:dyDescent="0.15">
      <c r="A587" s="62"/>
      <c r="U587" s="75"/>
    </row>
    <row r="588" spans="1:21" ht="16.5" customHeight="1" x14ac:dyDescent="0.15">
      <c r="A588" s="62"/>
      <c r="U588" s="75"/>
    </row>
    <row r="589" spans="1:21" ht="16.5" customHeight="1" x14ac:dyDescent="0.15">
      <c r="A589" s="62"/>
      <c r="U589" s="75"/>
    </row>
    <row r="590" spans="1:21" ht="16.5" customHeight="1" x14ac:dyDescent="0.15">
      <c r="A590" s="62"/>
      <c r="U590" s="75"/>
    </row>
    <row r="591" spans="1:21" ht="16.5" customHeight="1" x14ac:dyDescent="0.15">
      <c r="A591" s="62"/>
      <c r="U591" s="75"/>
    </row>
    <row r="592" spans="1:21" ht="16.5" customHeight="1" x14ac:dyDescent="0.15">
      <c r="A592" s="62"/>
      <c r="U592" s="75"/>
    </row>
    <row r="593" spans="1:21" ht="16.5" customHeight="1" x14ac:dyDescent="0.15">
      <c r="A593" s="62"/>
      <c r="U593" s="75"/>
    </row>
    <row r="594" spans="1:21" ht="16.5" customHeight="1" x14ac:dyDescent="0.15">
      <c r="A594" s="62"/>
      <c r="U594" s="75"/>
    </row>
    <row r="595" spans="1:21" ht="16.5" customHeight="1" x14ac:dyDescent="0.15">
      <c r="A595" s="62"/>
      <c r="U595" s="75"/>
    </row>
    <row r="596" spans="1:21" ht="16.5" customHeight="1" x14ac:dyDescent="0.15">
      <c r="A596" s="62"/>
      <c r="U596" s="75"/>
    </row>
    <row r="597" spans="1:21" ht="16.5" customHeight="1" x14ac:dyDescent="0.15">
      <c r="A597" s="62"/>
      <c r="U597" s="75"/>
    </row>
    <row r="598" spans="1:21" ht="16.5" customHeight="1" x14ac:dyDescent="0.15">
      <c r="A598" s="62"/>
      <c r="U598" s="75"/>
    </row>
    <row r="599" spans="1:21" ht="16.5" customHeight="1" x14ac:dyDescent="0.15">
      <c r="A599" s="62"/>
      <c r="U599" s="75"/>
    </row>
    <row r="600" spans="1:21" ht="16.5" customHeight="1" x14ac:dyDescent="0.15">
      <c r="A600" s="62"/>
      <c r="U600" s="75"/>
    </row>
    <row r="601" spans="1:21" ht="16.5" customHeight="1" x14ac:dyDescent="0.15">
      <c r="A601" s="62"/>
      <c r="U601" s="75"/>
    </row>
    <row r="602" spans="1:21" ht="16.5" customHeight="1" x14ac:dyDescent="0.15">
      <c r="A602" s="62"/>
      <c r="U602" s="75"/>
    </row>
    <row r="603" spans="1:21" ht="16.5" customHeight="1" x14ac:dyDescent="0.15">
      <c r="A603" s="62"/>
      <c r="U603" s="75"/>
    </row>
    <row r="604" spans="1:21" ht="16.5" customHeight="1" x14ac:dyDescent="0.15">
      <c r="A604" s="62"/>
      <c r="U604" s="75"/>
    </row>
    <row r="605" spans="1:21" ht="16.5" customHeight="1" x14ac:dyDescent="0.15">
      <c r="A605" s="62"/>
      <c r="U605" s="75"/>
    </row>
    <row r="606" spans="1:21" ht="16.5" customHeight="1" x14ac:dyDescent="0.15">
      <c r="A606" s="62"/>
      <c r="U606" s="75"/>
    </row>
    <row r="607" spans="1:21" ht="16.5" customHeight="1" x14ac:dyDescent="0.15">
      <c r="A607" s="62"/>
      <c r="U607" s="75"/>
    </row>
    <row r="608" spans="1:21" ht="16.5" customHeight="1" x14ac:dyDescent="0.15">
      <c r="A608" s="62"/>
      <c r="U608" s="75"/>
    </row>
    <row r="609" spans="1:21" ht="16.5" customHeight="1" x14ac:dyDescent="0.15">
      <c r="A609" s="62"/>
      <c r="U609" s="75"/>
    </row>
    <row r="610" spans="1:21" ht="16.5" customHeight="1" x14ac:dyDescent="0.15">
      <c r="A610" s="62"/>
      <c r="U610" s="75"/>
    </row>
    <row r="611" spans="1:21" ht="16.5" customHeight="1" x14ac:dyDescent="0.15">
      <c r="A611" s="62"/>
      <c r="U611" s="75"/>
    </row>
    <row r="612" spans="1:21" ht="16.5" customHeight="1" x14ac:dyDescent="0.15">
      <c r="A612" s="62"/>
      <c r="U612" s="75"/>
    </row>
    <row r="613" spans="1:21" ht="16.5" customHeight="1" x14ac:dyDescent="0.15">
      <c r="A613" s="62"/>
      <c r="U613" s="75"/>
    </row>
    <row r="614" spans="1:21" ht="16.5" customHeight="1" x14ac:dyDescent="0.15">
      <c r="A614" s="62"/>
      <c r="U614" s="75"/>
    </row>
    <row r="615" spans="1:21" ht="16.5" customHeight="1" x14ac:dyDescent="0.15">
      <c r="A615" s="62"/>
      <c r="U615" s="75"/>
    </row>
    <row r="616" spans="1:21" ht="16.5" customHeight="1" x14ac:dyDescent="0.15">
      <c r="A616" s="62"/>
      <c r="U616" s="75"/>
    </row>
    <row r="617" spans="1:21" ht="16.5" customHeight="1" x14ac:dyDescent="0.15">
      <c r="A617" s="62"/>
      <c r="U617" s="75"/>
    </row>
    <row r="618" spans="1:21" ht="16.5" customHeight="1" x14ac:dyDescent="0.15">
      <c r="A618" s="62"/>
      <c r="U618" s="75"/>
    </row>
    <row r="619" spans="1:21" ht="16.5" customHeight="1" x14ac:dyDescent="0.15">
      <c r="A619" s="62"/>
      <c r="U619" s="75"/>
    </row>
    <row r="620" spans="1:21" ht="16.5" customHeight="1" x14ac:dyDescent="0.15">
      <c r="A620" s="62"/>
      <c r="U620" s="75"/>
    </row>
    <row r="621" spans="1:21" ht="16.5" customHeight="1" x14ac:dyDescent="0.15">
      <c r="A621" s="62"/>
      <c r="U621" s="75"/>
    </row>
    <row r="622" spans="1:21" ht="16.5" customHeight="1" x14ac:dyDescent="0.15">
      <c r="A622" s="62"/>
      <c r="U622" s="75"/>
    </row>
    <row r="623" spans="1:21" ht="16.5" customHeight="1" x14ac:dyDescent="0.15">
      <c r="A623" s="62"/>
      <c r="U623" s="75"/>
    </row>
    <row r="624" spans="1:21" ht="16.5" customHeight="1" x14ac:dyDescent="0.15">
      <c r="A624" s="62"/>
      <c r="U624" s="75"/>
    </row>
    <row r="625" spans="1:21" ht="16.5" customHeight="1" x14ac:dyDescent="0.15">
      <c r="A625" s="62"/>
      <c r="U625" s="75"/>
    </row>
    <row r="626" spans="1:21" ht="16.5" customHeight="1" x14ac:dyDescent="0.15">
      <c r="A626" s="62"/>
      <c r="U626" s="75"/>
    </row>
    <row r="627" spans="1:21" ht="16.5" customHeight="1" x14ac:dyDescent="0.15">
      <c r="A627" s="62"/>
      <c r="U627" s="75"/>
    </row>
    <row r="628" spans="1:21" ht="16.5" customHeight="1" x14ac:dyDescent="0.15">
      <c r="A628" s="62"/>
      <c r="U628" s="75"/>
    </row>
    <row r="629" spans="1:21" ht="16.5" customHeight="1" x14ac:dyDescent="0.15">
      <c r="A629" s="62"/>
      <c r="U629" s="75"/>
    </row>
    <row r="630" spans="1:21" ht="16.5" customHeight="1" x14ac:dyDescent="0.15">
      <c r="A630" s="62"/>
      <c r="U630" s="75"/>
    </row>
    <row r="631" spans="1:21" ht="16.5" customHeight="1" x14ac:dyDescent="0.15">
      <c r="A631" s="62"/>
      <c r="U631" s="75"/>
    </row>
    <row r="632" spans="1:21" ht="16.5" customHeight="1" x14ac:dyDescent="0.15">
      <c r="A632" s="62"/>
      <c r="U632" s="75"/>
    </row>
    <row r="633" spans="1:21" ht="16.5" customHeight="1" x14ac:dyDescent="0.15">
      <c r="A633" s="62"/>
      <c r="U633" s="75"/>
    </row>
    <row r="634" spans="1:21" ht="16.5" customHeight="1" x14ac:dyDescent="0.15">
      <c r="A634" s="62"/>
      <c r="U634" s="75"/>
    </row>
    <row r="635" spans="1:21" ht="16.5" customHeight="1" x14ac:dyDescent="0.15">
      <c r="A635" s="62"/>
      <c r="U635" s="75"/>
    </row>
    <row r="636" spans="1:21" ht="16.5" customHeight="1" x14ac:dyDescent="0.15">
      <c r="A636" s="62"/>
      <c r="U636" s="75"/>
    </row>
    <row r="637" spans="1:21" ht="16.5" customHeight="1" x14ac:dyDescent="0.15">
      <c r="A637" s="62"/>
      <c r="U637" s="75"/>
    </row>
    <row r="638" spans="1:21" ht="16.5" customHeight="1" x14ac:dyDescent="0.15">
      <c r="A638" s="62"/>
      <c r="U638" s="75"/>
    </row>
    <row r="639" spans="1:21" ht="16.5" customHeight="1" x14ac:dyDescent="0.15">
      <c r="A639" s="62"/>
      <c r="U639" s="75"/>
    </row>
    <row r="640" spans="1:21" ht="16.5" customHeight="1" x14ac:dyDescent="0.15">
      <c r="A640" s="62"/>
      <c r="U640" s="75"/>
    </row>
    <row r="641" spans="1:21" ht="16.5" customHeight="1" x14ac:dyDescent="0.15">
      <c r="A641" s="62"/>
      <c r="U641" s="75"/>
    </row>
    <row r="642" spans="1:21" ht="16.5" customHeight="1" x14ac:dyDescent="0.15">
      <c r="A642" s="62"/>
      <c r="U642" s="75"/>
    </row>
    <row r="643" spans="1:21" ht="16.5" customHeight="1" x14ac:dyDescent="0.15">
      <c r="A643" s="62"/>
      <c r="U643" s="75"/>
    </row>
    <row r="644" spans="1:21" ht="16.5" customHeight="1" x14ac:dyDescent="0.15">
      <c r="A644" s="62"/>
      <c r="U644" s="75"/>
    </row>
    <row r="645" spans="1:21" ht="16.5" customHeight="1" x14ac:dyDescent="0.15">
      <c r="A645" s="62"/>
      <c r="U645" s="75"/>
    </row>
    <row r="646" spans="1:21" ht="16.5" customHeight="1" x14ac:dyDescent="0.15">
      <c r="A646" s="62"/>
      <c r="U646" s="75"/>
    </row>
    <row r="647" spans="1:21" ht="16.5" customHeight="1" x14ac:dyDescent="0.15">
      <c r="A647" s="62"/>
      <c r="U647" s="75"/>
    </row>
    <row r="648" spans="1:21" ht="16.5" customHeight="1" x14ac:dyDescent="0.15">
      <c r="A648" s="62"/>
      <c r="U648" s="75"/>
    </row>
    <row r="649" spans="1:21" ht="16.5" customHeight="1" x14ac:dyDescent="0.15">
      <c r="A649" s="62"/>
      <c r="U649" s="75"/>
    </row>
    <row r="650" spans="1:21" ht="16.5" customHeight="1" x14ac:dyDescent="0.15">
      <c r="A650" s="62"/>
      <c r="U650" s="75"/>
    </row>
    <row r="651" spans="1:21" ht="16.5" customHeight="1" x14ac:dyDescent="0.15">
      <c r="A651" s="62"/>
      <c r="U651" s="75"/>
    </row>
    <row r="652" spans="1:21" ht="16.5" customHeight="1" x14ac:dyDescent="0.15">
      <c r="A652" s="62"/>
      <c r="U652" s="75"/>
    </row>
    <row r="653" spans="1:21" ht="16.5" customHeight="1" x14ac:dyDescent="0.15">
      <c r="A653" s="62"/>
      <c r="U653" s="75"/>
    </row>
    <row r="654" spans="1:21" ht="16.5" customHeight="1" x14ac:dyDescent="0.15">
      <c r="A654" s="62"/>
      <c r="U654" s="75"/>
    </row>
    <row r="655" spans="1:21" ht="16.5" customHeight="1" x14ac:dyDescent="0.15">
      <c r="A655" s="62"/>
      <c r="U655" s="75"/>
    </row>
    <row r="656" spans="1:21" ht="16.5" customHeight="1" x14ac:dyDescent="0.15">
      <c r="A656" s="62"/>
      <c r="U656" s="75"/>
    </row>
    <row r="657" spans="1:21" ht="16.5" customHeight="1" x14ac:dyDescent="0.15">
      <c r="A657" s="62"/>
      <c r="U657" s="75"/>
    </row>
    <row r="658" spans="1:21" ht="16.5" customHeight="1" x14ac:dyDescent="0.15">
      <c r="A658" s="62"/>
      <c r="U658" s="75"/>
    </row>
    <row r="659" spans="1:21" ht="16.5" customHeight="1" x14ac:dyDescent="0.15">
      <c r="A659" s="62"/>
      <c r="U659" s="75"/>
    </row>
    <row r="660" spans="1:21" ht="16.5" customHeight="1" x14ac:dyDescent="0.15">
      <c r="A660" s="62"/>
      <c r="U660" s="75"/>
    </row>
    <row r="661" spans="1:21" ht="16.5" customHeight="1" x14ac:dyDescent="0.15">
      <c r="A661" s="62"/>
      <c r="U661" s="75"/>
    </row>
    <row r="662" spans="1:21" ht="16.5" customHeight="1" x14ac:dyDescent="0.15">
      <c r="A662" s="62"/>
      <c r="U662" s="75"/>
    </row>
    <row r="663" spans="1:21" ht="16.5" customHeight="1" x14ac:dyDescent="0.15">
      <c r="A663" s="62"/>
      <c r="U663" s="75"/>
    </row>
    <row r="664" spans="1:21" ht="16.5" customHeight="1" x14ac:dyDescent="0.15">
      <c r="A664" s="62"/>
      <c r="U664" s="75"/>
    </row>
    <row r="665" spans="1:21" ht="16.5" customHeight="1" x14ac:dyDescent="0.15">
      <c r="A665" s="62"/>
      <c r="U665" s="75"/>
    </row>
    <row r="666" spans="1:21" ht="16.5" customHeight="1" x14ac:dyDescent="0.15">
      <c r="A666" s="62"/>
      <c r="U666" s="75"/>
    </row>
    <row r="667" spans="1:21" ht="16.5" customHeight="1" x14ac:dyDescent="0.15">
      <c r="A667" s="62"/>
      <c r="U667" s="75"/>
    </row>
    <row r="668" spans="1:21" ht="16.5" customHeight="1" x14ac:dyDescent="0.15">
      <c r="A668" s="62"/>
      <c r="U668" s="75"/>
    </row>
    <row r="669" spans="1:21" ht="16.5" customHeight="1" x14ac:dyDescent="0.15">
      <c r="A669" s="62"/>
      <c r="U669" s="75"/>
    </row>
    <row r="670" spans="1:21" ht="16.5" customHeight="1" x14ac:dyDescent="0.15">
      <c r="A670" s="62"/>
      <c r="U670" s="75"/>
    </row>
    <row r="671" spans="1:21" ht="16.5" customHeight="1" x14ac:dyDescent="0.15">
      <c r="A671" s="62"/>
      <c r="U671" s="75"/>
    </row>
    <row r="672" spans="1:21" ht="16.5" customHeight="1" x14ac:dyDescent="0.15">
      <c r="A672" s="62"/>
      <c r="U672" s="75"/>
    </row>
    <row r="673" spans="1:21" ht="16.5" customHeight="1" x14ac:dyDescent="0.15">
      <c r="A673" s="62"/>
      <c r="U673" s="75"/>
    </row>
    <row r="674" spans="1:21" ht="16.5" customHeight="1" x14ac:dyDescent="0.15">
      <c r="A674" s="62"/>
      <c r="U674" s="75"/>
    </row>
    <row r="675" spans="1:21" ht="16.5" customHeight="1" x14ac:dyDescent="0.15">
      <c r="A675" s="62"/>
      <c r="U675" s="75"/>
    </row>
    <row r="676" spans="1:21" ht="16.5" customHeight="1" x14ac:dyDescent="0.15">
      <c r="A676" s="62"/>
      <c r="U676" s="75"/>
    </row>
    <row r="677" spans="1:21" ht="16.5" customHeight="1" x14ac:dyDescent="0.15">
      <c r="A677" s="62"/>
      <c r="U677" s="75"/>
    </row>
    <row r="678" spans="1:21" ht="16.5" customHeight="1" x14ac:dyDescent="0.15">
      <c r="A678" s="62"/>
      <c r="U678" s="75"/>
    </row>
    <row r="679" spans="1:21" ht="16.5" customHeight="1" x14ac:dyDescent="0.15">
      <c r="A679" s="62"/>
      <c r="U679" s="75"/>
    </row>
    <row r="680" spans="1:21" ht="16.5" customHeight="1" x14ac:dyDescent="0.15">
      <c r="A680" s="62"/>
      <c r="U680" s="75"/>
    </row>
    <row r="681" spans="1:21" ht="16.5" customHeight="1" x14ac:dyDescent="0.15">
      <c r="A681" s="62"/>
      <c r="U681" s="75"/>
    </row>
    <row r="682" spans="1:21" ht="16.5" customHeight="1" x14ac:dyDescent="0.15">
      <c r="A682" s="62"/>
      <c r="U682" s="75"/>
    </row>
    <row r="683" spans="1:21" ht="16.5" customHeight="1" x14ac:dyDescent="0.15">
      <c r="A683" s="62"/>
      <c r="U683" s="75"/>
    </row>
    <row r="684" spans="1:21" ht="16.5" customHeight="1" x14ac:dyDescent="0.15">
      <c r="A684" s="62"/>
      <c r="U684" s="75"/>
    </row>
    <row r="685" spans="1:21" ht="16.5" customHeight="1" x14ac:dyDescent="0.15">
      <c r="A685" s="62"/>
      <c r="U685" s="75"/>
    </row>
    <row r="686" spans="1:21" ht="16.5" customHeight="1" x14ac:dyDescent="0.15">
      <c r="A686" s="62"/>
      <c r="U686" s="75"/>
    </row>
    <row r="687" spans="1:21" ht="16.5" customHeight="1" x14ac:dyDescent="0.15">
      <c r="A687" s="62"/>
      <c r="U687" s="75"/>
    </row>
    <row r="688" spans="1:21" ht="16.5" customHeight="1" x14ac:dyDescent="0.15">
      <c r="A688" s="62"/>
      <c r="U688" s="75"/>
    </row>
    <row r="689" spans="1:21" ht="16.5" customHeight="1" x14ac:dyDescent="0.15">
      <c r="A689" s="62"/>
      <c r="U689" s="75"/>
    </row>
    <row r="690" spans="1:21" ht="16.5" customHeight="1" x14ac:dyDescent="0.15">
      <c r="A690" s="62"/>
      <c r="U690" s="75"/>
    </row>
    <row r="691" spans="1:21" ht="16.5" customHeight="1" x14ac:dyDescent="0.15">
      <c r="A691" s="62"/>
      <c r="U691" s="75"/>
    </row>
    <row r="692" spans="1:21" ht="16.5" customHeight="1" x14ac:dyDescent="0.15">
      <c r="A692" s="62"/>
      <c r="U692" s="75"/>
    </row>
    <row r="693" spans="1:21" ht="16.5" customHeight="1" x14ac:dyDescent="0.15">
      <c r="A693" s="62"/>
      <c r="U693" s="75"/>
    </row>
    <row r="694" spans="1:21" ht="16.5" customHeight="1" x14ac:dyDescent="0.15">
      <c r="A694" s="62"/>
      <c r="U694" s="75"/>
    </row>
    <row r="695" spans="1:21" ht="16.5" customHeight="1" x14ac:dyDescent="0.15">
      <c r="A695" s="62"/>
      <c r="U695" s="75"/>
    </row>
    <row r="696" spans="1:21" ht="16.5" customHeight="1" x14ac:dyDescent="0.15">
      <c r="A696" s="62"/>
      <c r="U696" s="75"/>
    </row>
    <row r="697" spans="1:21" ht="16.5" customHeight="1" x14ac:dyDescent="0.15">
      <c r="A697" s="62"/>
      <c r="U697" s="75"/>
    </row>
    <row r="698" spans="1:21" ht="16.5" customHeight="1" x14ac:dyDescent="0.15">
      <c r="A698" s="62"/>
      <c r="U698" s="75"/>
    </row>
    <row r="699" spans="1:21" ht="16.5" customHeight="1" x14ac:dyDescent="0.15">
      <c r="A699" s="62"/>
      <c r="U699" s="75"/>
    </row>
    <row r="700" spans="1:21" ht="16.5" customHeight="1" x14ac:dyDescent="0.15">
      <c r="A700" s="62"/>
      <c r="U700" s="75"/>
    </row>
    <row r="701" spans="1:21" ht="16.5" customHeight="1" x14ac:dyDescent="0.15">
      <c r="A701" s="62"/>
      <c r="U701" s="75"/>
    </row>
    <row r="702" spans="1:21" ht="16.5" customHeight="1" x14ac:dyDescent="0.15">
      <c r="A702" s="62"/>
      <c r="U702" s="75"/>
    </row>
    <row r="703" spans="1:21" ht="16.5" customHeight="1" x14ac:dyDescent="0.15">
      <c r="A703" s="62"/>
      <c r="U703" s="75"/>
    </row>
    <row r="704" spans="1:21" ht="16.5" customHeight="1" x14ac:dyDescent="0.15">
      <c r="A704" s="62"/>
      <c r="U704" s="75"/>
    </row>
    <row r="705" spans="1:21" ht="16.5" customHeight="1" x14ac:dyDescent="0.15">
      <c r="A705" s="62"/>
      <c r="U705" s="75"/>
    </row>
    <row r="706" spans="1:21" ht="16.5" customHeight="1" x14ac:dyDescent="0.15">
      <c r="A706" s="62"/>
      <c r="U706" s="75"/>
    </row>
    <row r="707" spans="1:21" ht="16.5" customHeight="1" x14ac:dyDescent="0.15">
      <c r="A707" s="62"/>
      <c r="U707" s="75"/>
    </row>
    <row r="708" spans="1:21" ht="16.5" customHeight="1" x14ac:dyDescent="0.15">
      <c r="A708" s="62"/>
      <c r="U708" s="75"/>
    </row>
    <row r="709" spans="1:21" ht="16.5" customHeight="1" x14ac:dyDescent="0.15">
      <c r="A709" s="62"/>
      <c r="U709" s="75"/>
    </row>
    <row r="710" spans="1:21" ht="16.5" customHeight="1" x14ac:dyDescent="0.15">
      <c r="A710" s="62"/>
      <c r="U710" s="75"/>
    </row>
    <row r="711" spans="1:21" ht="16.5" customHeight="1" x14ac:dyDescent="0.15">
      <c r="A711" s="62"/>
      <c r="U711" s="75"/>
    </row>
    <row r="712" spans="1:21" ht="16.5" customHeight="1" x14ac:dyDescent="0.15">
      <c r="A712" s="62"/>
      <c r="U712" s="75"/>
    </row>
    <row r="713" spans="1:21" ht="16.5" customHeight="1" x14ac:dyDescent="0.15">
      <c r="A713" s="62"/>
      <c r="U713" s="75"/>
    </row>
    <row r="714" spans="1:21" ht="16.5" customHeight="1" x14ac:dyDescent="0.15">
      <c r="A714" s="62"/>
      <c r="U714" s="75"/>
    </row>
    <row r="715" spans="1:21" ht="16.5" customHeight="1" x14ac:dyDescent="0.15">
      <c r="A715" s="62"/>
      <c r="U715" s="75"/>
    </row>
    <row r="716" spans="1:21" ht="16.5" customHeight="1" x14ac:dyDescent="0.15">
      <c r="A716" s="62"/>
      <c r="U716" s="75"/>
    </row>
    <row r="717" spans="1:21" ht="16.5" customHeight="1" x14ac:dyDescent="0.15">
      <c r="A717" s="62"/>
      <c r="U717" s="75"/>
    </row>
    <row r="718" spans="1:21" ht="16.5" customHeight="1" x14ac:dyDescent="0.15">
      <c r="A718" s="62"/>
      <c r="U718" s="75"/>
    </row>
    <row r="719" spans="1:21" ht="16.5" customHeight="1" x14ac:dyDescent="0.15">
      <c r="A719" s="62"/>
      <c r="U719" s="75"/>
    </row>
    <row r="720" spans="1:21" ht="16.5" customHeight="1" x14ac:dyDescent="0.15">
      <c r="A720" s="62"/>
      <c r="U720" s="75"/>
    </row>
    <row r="721" spans="1:21" ht="16.5" customHeight="1" x14ac:dyDescent="0.15">
      <c r="A721" s="62"/>
      <c r="U721" s="75"/>
    </row>
    <row r="722" spans="1:21" ht="16.5" customHeight="1" x14ac:dyDescent="0.15">
      <c r="A722" s="62"/>
      <c r="U722" s="75"/>
    </row>
    <row r="723" spans="1:21" ht="16.5" customHeight="1" x14ac:dyDescent="0.15">
      <c r="A723" s="62"/>
      <c r="U723" s="75"/>
    </row>
    <row r="724" spans="1:21" ht="16.5" customHeight="1" x14ac:dyDescent="0.15">
      <c r="A724" s="62"/>
      <c r="U724" s="75"/>
    </row>
    <row r="725" spans="1:21" ht="16.5" customHeight="1" x14ac:dyDescent="0.15">
      <c r="A725" s="62"/>
      <c r="U725" s="75"/>
    </row>
    <row r="726" spans="1:21" ht="16.5" customHeight="1" x14ac:dyDescent="0.15">
      <c r="A726" s="62"/>
      <c r="U726" s="75"/>
    </row>
    <row r="727" spans="1:21" ht="16.5" customHeight="1" x14ac:dyDescent="0.15">
      <c r="A727" s="62"/>
      <c r="U727" s="75"/>
    </row>
    <row r="728" spans="1:21" ht="16.5" customHeight="1" x14ac:dyDescent="0.15">
      <c r="A728" s="62"/>
      <c r="U728" s="75"/>
    </row>
    <row r="729" spans="1:21" ht="16.5" customHeight="1" x14ac:dyDescent="0.15">
      <c r="A729" s="62"/>
      <c r="U729" s="75"/>
    </row>
    <row r="730" spans="1:21" ht="16.5" customHeight="1" x14ac:dyDescent="0.15">
      <c r="A730" s="62"/>
      <c r="U730" s="75"/>
    </row>
    <row r="731" spans="1:21" ht="16.5" customHeight="1" x14ac:dyDescent="0.15">
      <c r="A731" s="62"/>
      <c r="U731" s="75"/>
    </row>
    <row r="732" spans="1:21" ht="16.5" customHeight="1" x14ac:dyDescent="0.15">
      <c r="A732" s="62"/>
      <c r="U732" s="75"/>
    </row>
    <row r="733" spans="1:21" ht="16.5" customHeight="1" x14ac:dyDescent="0.15">
      <c r="A733" s="62"/>
      <c r="U733" s="75"/>
    </row>
    <row r="734" spans="1:21" ht="16.5" customHeight="1" x14ac:dyDescent="0.15">
      <c r="A734" s="62"/>
      <c r="U734" s="75"/>
    </row>
    <row r="735" spans="1:21" ht="16.5" customHeight="1" x14ac:dyDescent="0.15">
      <c r="A735" s="62"/>
      <c r="U735" s="75"/>
    </row>
    <row r="736" spans="1:21" ht="16.5" customHeight="1" x14ac:dyDescent="0.15">
      <c r="A736" s="62"/>
      <c r="U736" s="75"/>
    </row>
    <row r="737" spans="1:21" ht="16.5" customHeight="1" x14ac:dyDescent="0.15">
      <c r="A737" s="62"/>
      <c r="U737" s="75"/>
    </row>
    <row r="738" spans="1:21" ht="16.5" customHeight="1" x14ac:dyDescent="0.15">
      <c r="A738" s="62"/>
      <c r="U738" s="75"/>
    </row>
    <row r="739" spans="1:21" ht="16.5" customHeight="1" x14ac:dyDescent="0.15">
      <c r="A739" s="62"/>
      <c r="U739" s="75"/>
    </row>
    <row r="740" spans="1:21" ht="16.5" customHeight="1" x14ac:dyDescent="0.15">
      <c r="A740" s="62"/>
      <c r="U740" s="75"/>
    </row>
    <row r="741" spans="1:21" ht="16.5" customHeight="1" x14ac:dyDescent="0.15">
      <c r="A741" s="62"/>
      <c r="U741" s="75"/>
    </row>
    <row r="742" spans="1:21" ht="16.5" customHeight="1" x14ac:dyDescent="0.15">
      <c r="A742" s="62"/>
      <c r="U742" s="75"/>
    </row>
    <row r="743" spans="1:21" ht="16.5" customHeight="1" x14ac:dyDescent="0.15">
      <c r="A743" s="62"/>
      <c r="U743" s="75"/>
    </row>
    <row r="744" spans="1:21" ht="16.5" customHeight="1" x14ac:dyDescent="0.15">
      <c r="A744" s="62"/>
      <c r="U744" s="75"/>
    </row>
    <row r="745" spans="1:21" ht="16.5" customHeight="1" x14ac:dyDescent="0.15">
      <c r="A745" s="62"/>
      <c r="U745" s="75"/>
    </row>
    <row r="746" spans="1:21" ht="16.5" customHeight="1" x14ac:dyDescent="0.15">
      <c r="A746" s="62"/>
      <c r="U746" s="75"/>
    </row>
    <row r="747" spans="1:21" ht="16.5" customHeight="1" x14ac:dyDescent="0.15">
      <c r="A747" s="62"/>
      <c r="U747" s="75"/>
    </row>
    <row r="748" spans="1:21" ht="16.5" customHeight="1" x14ac:dyDescent="0.15">
      <c r="A748" s="62"/>
      <c r="U748" s="75"/>
    </row>
    <row r="749" spans="1:21" ht="16.5" customHeight="1" x14ac:dyDescent="0.15">
      <c r="A749" s="62"/>
      <c r="U749" s="75"/>
    </row>
    <row r="750" spans="1:21" ht="16.5" customHeight="1" x14ac:dyDescent="0.15">
      <c r="A750" s="62"/>
      <c r="U750" s="75"/>
    </row>
    <row r="751" spans="1:21" ht="16.5" customHeight="1" x14ac:dyDescent="0.15">
      <c r="A751" s="62"/>
      <c r="U751" s="75"/>
    </row>
    <row r="752" spans="1:21" ht="16.5" customHeight="1" x14ac:dyDescent="0.15">
      <c r="A752" s="62"/>
      <c r="U752" s="75"/>
    </row>
    <row r="753" spans="1:21" ht="16.5" customHeight="1" x14ac:dyDescent="0.15">
      <c r="A753" s="62"/>
      <c r="U753" s="75"/>
    </row>
    <row r="754" spans="1:21" ht="16.5" customHeight="1" x14ac:dyDescent="0.15">
      <c r="A754" s="62"/>
      <c r="U754" s="75"/>
    </row>
    <row r="755" spans="1:21" ht="16.5" customHeight="1" x14ac:dyDescent="0.15">
      <c r="A755" s="62"/>
      <c r="U755" s="75"/>
    </row>
    <row r="756" spans="1:21" ht="16.5" customHeight="1" x14ac:dyDescent="0.15">
      <c r="A756" s="62"/>
      <c r="U756" s="75"/>
    </row>
    <row r="757" spans="1:21" ht="16.5" customHeight="1" x14ac:dyDescent="0.15">
      <c r="A757" s="62"/>
      <c r="U757" s="75"/>
    </row>
    <row r="758" spans="1:21" ht="16.5" customHeight="1" x14ac:dyDescent="0.15">
      <c r="A758" s="62"/>
      <c r="U758" s="75"/>
    </row>
    <row r="759" spans="1:21" ht="16.5" customHeight="1" x14ac:dyDescent="0.15">
      <c r="A759" s="62"/>
      <c r="U759" s="75"/>
    </row>
    <row r="760" spans="1:21" ht="16.5" customHeight="1" x14ac:dyDescent="0.15">
      <c r="A760" s="62"/>
      <c r="U760" s="75"/>
    </row>
    <row r="761" spans="1:21" ht="16.5" customHeight="1" x14ac:dyDescent="0.15">
      <c r="A761" s="62"/>
      <c r="U761" s="75"/>
    </row>
    <row r="762" spans="1:21" ht="16.5" customHeight="1" x14ac:dyDescent="0.15">
      <c r="A762" s="62"/>
      <c r="U762" s="75"/>
    </row>
    <row r="763" spans="1:21" ht="16.5" customHeight="1" x14ac:dyDescent="0.15">
      <c r="A763" s="62"/>
      <c r="U763" s="75"/>
    </row>
    <row r="764" spans="1:21" ht="16.5" customHeight="1" x14ac:dyDescent="0.15">
      <c r="A764" s="62"/>
      <c r="U764" s="75"/>
    </row>
    <row r="765" spans="1:21" ht="16.5" customHeight="1" x14ac:dyDescent="0.15">
      <c r="A765" s="62"/>
      <c r="U765" s="75"/>
    </row>
    <row r="766" spans="1:21" ht="16.5" customHeight="1" x14ac:dyDescent="0.15">
      <c r="A766" s="62"/>
      <c r="U766" s="75"/>
    </row>
    <row r="767" spans="1:21" ht="16.5" customHeight="1" x14ac:dyDescent="0.15">
      <c r="A767" s="62"/>
      <c r="U767" s="75"/>
    </row>
    <row r="768" spans="1:21" ht="16.5" customHeight="1" x14ac:dyDescent="0.15">
      <c r="A768" s="62"/>
      <c r="U768" s="75"/>
    </row>
    <row r="769" spans="1:21" ht="16.5" customHeight="1" x14ac:dyDescent="0.15">
      <c r="A769" s="62"/>
      <c r="U769" s="75"/>
    </row>
    <row r="770" spans="1:21" ht="16.5" customHeight="1" x14ac:dyDescent="0.15">
      <c r="A770" s="62"/>
      <c r="U770" s="75"/>
    </row>
    <row r="771" spans="1:21" ht="16.5" customHeight="1" x14ac:dyDescent="0.15">
      <c r="A771" s="62"/>
      <c r="U771" s="75"/>
    </row>
    <row r="772" spans="1:21" ht="16.5" customHeight="1" x14ac:dyDescent="0.15">
      <c r="A772" s="62"/>
      <c r="U772" s="75"/>
    </row>
    <row r="773" spans="1:21" ht="16.5" customHeight="1" x14ac:dyDescent="0.15">
      <c r="A773" s="62"/>
      <c r="U773" s="75"/>
    </row>
    <row r="774" spans="1:21" ht="16.5" customHeight="1" x14ac:dyDescent="0.15">
      <c r="A774" s="62"/>
      <c r="U774" s="75"/>
    </row>
    <row r="775" spans="1:21" ht="16.5" customHeight="1" x14ac:dyDescent="0.15">
      <c r="A775" s="62"/>
      <c r="U775" s="75"/>
    </row>
    <row r="776" spans="1:21" ht="16.5" customHeight="1" x14ac:dyDescent="0.15">
      <c r="A776" s="62"/>
      <c r="U776" s="75"/>
    </row>
    <row r="777" spans="1:21" ht="16.5" customHeight="1" x14ac:dyDescent="0.15">
      <c r="A777" s="62"/>
      <c r="U777" s="75"/>
    </row>
    <row r="778" spans="1:21" ht="16.5" customHeight="1" x14ac:dyDescent="0.15">
      <c r="A778" s="62"/>
      <c r="U778" s="75"/>
    </row>
    <row r="779" spans="1:21" ht="16.5" customHeight="1" x14ac:dyDescent="0.15">
      <c r="A779" s="62"/>
      <c r="U779" s="75"/>
    </row>
    <row r="780" spans="1:21" ht="16.5" customHeight="1" x14ac:dyDescent="0.15">
      <c r="A780" s="62"/>
      <c r="U780" s="75"/>
    </row>
    <row r="781" spans="1:21" ht="16.5" customHeight="1" x14ac:dyDescent="0.15">
      <c r="A781" s="62"/>
      <c r="U781" s="75"/>
    </row>
    <row r="782" spans="1:21" ht="16.5" customHeight="1" x14ac:dyDescent="0.15">
      <c r="A782" s="62"/>
      <c r="U782" s="75"/>
    </row>
    <row r="783" spans="1:21" ht="16.5" customHeight="1" x14ac:dyDescent="0.15">
      <c r="A783" s="62"/>
      <c r="U783" s="75"/>
    </row>
    <row r="784" spans="1:21" ht="16.5" customHeight="1" x14ac:dyDescent="0.15">
      <c r="A784" s="62"/>
      <c r="U784" s="75"/>
    </row>
    <row r="785" spans="1:21" ht="16.5" customHeight="1" x14ac:dyDescent="0.15">
      <c r="A785" s="62"/>
      <c r="U785" s="75"/>
    </row>
    <row r="786" spans="1:21" ht="16.5" customHeight="1" x14ac:dyDescent="0.15">
      <c r="A786" s="62"/>
      <c r="U786" s="75"/>
    </row>
    <row r="787" spans="1:21" ht="16.5" customHeight="1" x14ac:dyDescent="0.15">
      <c r="A787" s="62"/>
      <c r="U787" s="75"/>
    </row>
    <row r="788" spans="1:21" ht="16.5" customHeight="1" x14ac:dyDescent="0.15">
      <c r="A788" s="62"/>
      <c r="U788" s="75"/>
    </row>
    <row r="789" spans="1:21" ht="16.5" customHeight="1" x14ac:dyDescent="0.15">
      <c r="A789" s="62"/>
      <c r="U789" s="75"/>
    </row>
    <row r="790" spans="1:21" ht="16.5" customHeight="1" x14ac:dyDescent="0.15">
      <c r="A790" s="62"/>
      <c r="U790" s="75"/>
    </row>
    <row r="791" spans="1:21" ht="16.5" customHeight="1" x14ac:dyDescent="0.15">
      <c r="A791" s="62"/>
      <c r="U791" s="75"/>
    </row>
    <row r="792" spans="1:21" ht="16.5" customHeight="1" x14ac:dyDescent="0.15">
      <c r="A792" s="62"/>
      <c r="U792" s="75"/>
    </row>
    <row r="793" spans="1:21" ht="16.5" customHeight="1" x14ac:dyDescent="0.15">
      <c r="A793" s="62"/>
      <c r="U793" s="75"/>
    </row>
    <row r="794" spans="1:21" ht="16.5" customHeight="1" x14ac:dyDescent="0.15">
      <c r="A794" s="62"/>
      <c r="U794" s="75"/>
    </row>
    <row r="795" spans="1:21" ht="16.5" customHeight="1" x14ac:dyDescent="0.15">
      <c r="A795" s="62"/>
      <c r="U795" s="75"/>
    </row>
    <row r="796" spans="1:21" ht="16.5" customHeight="1" x14ac:dyDescent="0.15">
      <c r="A796" s="62"/>
      <c r="U796" s="75"/>
    </row>
    <row r="797" spans="1:21" ht="16.5" customHeight="1" x14ac:dyDescent="0.15">
      <c r="A797" s="62"/>
      <c r="U797" s="75"/>
    </row>
    <row r="798" spans="1:21" ht="16.5" customHeight="1" x14ac:dyDescent="0.15">
      <c r="A798" s="62"/>
      <c r="U798" s="75"/>
    </row>
    <row r="799" spans="1:21" ht="16.5" customHeight="1" x14ac:dyDescent="0.15">
      <c r="A799" s="62"/>
      <c r="U799" s="75"/>
    </row>
    <row r="800" spans="1:21" ht="16.5" customHeight="1" x14ac:dyDescent="0.15">
      <c r="A800" s="62"/>
      <c r="U800" s="75"/>
    </row>
    <row r="801" spans="1:21" ht="16.5" customHeight="1" x14ac:dyDescent="0.15">
      <c r="A801" s="62"/>
      <c r="U801" s="75"/>
    </row>
    <row r="802" spans="1:21" ht="16.5" customHeight="1" x14ac:dyDescent="0.15">
      <c r="A802" s="62"/>
      <c r="U802" s="75"/>
    </row>
    <row r="803" spans="1:21" ht="16.5" customHeight="1" x14ac:dyDescent="0.15">
      <c r="A803" s="62"/>
      <c r="U803" s="75"/>
    </row>
    <row r="804" spans="1:21" ht="16.5" customHeight="1" x14ac:dyDescent="0.15">
      <c r="A804" s="62"/>
      <c r="U804" s="75"/>
    </row>
    <row r="805" spans="1:21" ht="16.5" customHeight="1" x14ac:dyDescent="0.15">
      <c r="A805" s="62"/>
      <c r="U805" s="75"/>
    </row>
    <row r="806" spans="1:21" ht="16.5" customHeight="1" x14ac:dyDescent="0.15">
      <c r="A806" s="62"/>
      <c r="U806" s="75"/>
    </row>
    <row r="807" spans="1:21" ht="16.5" customHeight="1" x14ac:dyDescent="0.15">
      <c r="A807" s="62"/>
      <c r="U807" s="75"/>
    </row>
    <row r="808" spans="1:21" ht="16.5" customHeight="1" x14ac:dyDescent="0.15">
      <c r="A808" s="62"/>
      <c r="U808" s="75"/>
    </row>
    <row r="809" spans="1:21" ht="16.5" customHeight="1" x14ac:dyDescent="0.15">
      <c r="A809" s="62"/>
      <c r="U809" s="75"/>
    </row>
    <row r="810" spans="1:21" ht="16.5" customHeight="1" x14ac:dyDescent="0.15">
      <c r="A810" s="62"/>
      <c r="U810" s="75"/>
    </row>
    <row r="811" spans="1:21" ht="16.5" customHeight="1" x14ac:dyDescent="0.15">
      <c r="A811" s="62"/>
      <c r="U811" s="75"/>
    </row>
    <row r="812" spans="1:21" ht="16.5" customHeight="1" x14ac:dyDescent="0.15">
      <c r="A812" s="62"/>
      <c r="U812" s="75"/>
    </row>
    <row r="813" spans="1:21" ht="16.5" customHeight="1" x14ac:dyDescent="0.15">
      <c r="A813" s="62"/>
      <c r="U813" s="75"/>
    </row>
    <row r="814" spans="1:21" ht="16.5" customHeight="1" x14ac:dyDescent="0.15">
      <c r="A814" s="62"/>
      <c r="U814" s="75"/>
    </row>
    <row r="815" spans="1:21" ht="16.5" customHeight="1" x14ac:dyDescent="0.15">
      <c r="A815" s="62"/>
      <c r="U815" s="75"/>
    </row>
    <row r="816" spans="1:21" ht="16.5" customHeight="1" x14ac:dyDescent="0.15">
      <c r="A816" s="62"/>
      <c r="U816" s="75"/>
    </row>
    <row r="817" spans="1:21" ht="16.5" customHeight="1" x14ac:dyDescent="0.15">
      <c r="A817" s="62"/>
      <c r="U817" s="75"/>
    </row>
    <row r="818" spans="1:21" ht="16.5" customHeight="1" x14ac:dyDescent="0.15">
      <c r="A818" s="62"/>
      <c r="U818" s="75"/>
    </row>
    <row r="819" spans="1:21" ht="16.5" customHeight="1" x14ac:dyDescent="0.15">
      <c r="A819" s="62"/>
      <c r="U819" s="75"/>
    </row>
    <row r="820" spans="1:21" ht="16.5" customHeight="1" x14ac:dyDescent="0.15">
      <c r="A820" s="62"/>
      <c r="U820" s="75"/>
    </row>
    <row r="821" spans="1:21" ht="16.5" customHeight="1" x14ac:dyDescent="0.15">
      <c r="A821" s="62"/>
      <c r="U821" s="75"/>
    </row>
    <row r="822" spans="1:21" ht="16.5" customHeight="1" x14ac:dyDescent="0.15">
      <c r="A822" s="62"/>
      <c r="U822" s="75"/>
    </row>
    <row r="823" spans="1:21" ht="16.5" customHeight="1" x14ac:dyDescent="0.15">
      <c r="A823" s="62"/>
      <c r="U823" s="75"/>
    </row>
    <row r="824" spans="1:21" ht="16.5" customHeight="1" x14ac:dyDescent="0.15">
      <c r="A824" s="62"/>
      <c r="U824" s="75"/>
    </row>
    <row r="825" spans="1:21" ht="16.5" customHeight="1" x14ac:dyDescent="0.15">
      <c r="A825" s="62"/>
      <c r="U825" s="75"/>
    </row>
    <row r="826" spans="1:21" ht="16.5" customHeight="1" x14ac:dyDescent="0.15">
      <c r="A826" s="62"/>
      <c r="U826" s="75"/>
    </row>
    <row r="827" spans="1:21" ht="16.5" customHeight="1" x14ac:dyDescent="0.15">
      <c r="A827" s="62"/>
      <c r="U827" s="75"/>
    </row>
    <row r="828" spans="1:21" ht="16.5" customHeight="1" x14ac:dyDescent="0.15">
      <c r="A828" s="62"/>
      <c r="U828" s="75"/>
    </row>
    <row r="829" spans="1:21" ht="16.5" customHeight="1" x14ac:dyDescent="0.15">
      <c r="A829" s="62"/>
      <c r="U829" s="75"/>
    </row>
    <row r="830" spans="1:21" ht="16.5" customHeight="1" x14ac:dyDescent="0.15">
      <c r="A830" s="62"/>
      <c r="U830" s="75"/>
    </row>
    <row r="831" spans="1:21" ht="16.5" customHeight="1" x14ac:dyDescent="0.15">
      <c r="A831" s="62"/>
      <c r="U831" s="75"/>
    </row>
    <row r="832" spans="1:21" ht="16.5" customHeight="1" x14ac:dyDescent="0.15">
      <c r="A832" s="62"/>
      <c r="U832" s="75"/>
    </row>
    <row r="833" spans="1:21" ht="16.5" customHeight="1" x14ac:dyDescent="0.15">
      <c r="A833" s="62"/>
      <c r="U833" s="75"/>
    </row>
    <row r="834" spans="1:21" ht="16.5" customHeight="1" x14ac:dyDescent="0.15">
      <c r="A834" s="62"/>
      <c r="U834" s="75"/>
    </row>
    <row r="835" spans="1:21" ht="16.5" customHeight="1" x14ac:dyDescent="0.15">
      <c r="A835" s="62"/>
      <c r="U835" s="75"/>
    </row>
    <row r="836" spans="1:21" ht="16.5" customHeight="1" x14ac:dyDescent="0.15">
      <c r="A836" s="62"/>
      <c r="U836" s="75"/>
    </row>
    <row r="837" spans="1:21" ht="16.5" customHeight="1" x14ac:dyDescent="0.15">
      <c r="A837" s="62"/>
      <c r="U837" s="75"/>
    </row>
    <row r="838" spans="1:21" ht="16.5" customHeight="1" x14ac:dyDescent="0.15">
      <c r="A838" s="62"/>
      <c r="U838" s="75"/>
    </row>
    <row r="839" spans="1:21" ht="16.5" customHeight="1" x14ac:dyDescent="0.15">
      <c r="A839" s="62"/>
      <c r="U839" s="75"/>
    </row>
    <row r="840" spans="1:21" ht="16.5" customHeight="1" x14ac:dyDescent="0.15">
      <c r="A840" s="62"/>
      <c r="U840" s="75"/>
    </row>
    <row r="841" spans="1:21" ht="16.5" customHeight="1" x14ac:dyDescent="0.15">
      <c r="A841" s="62"/>
      <c r="U841" s="75"/>
    </row>
    <row r="842" spans="1:21" ht="16.5" customHeight="1" x14ac:dyDescent="0.15">
      <c r="A842" s="62"/>
      <c r="U842" s="75"/>
    </row>
    <row r="843" spans="1:21" ht="16.5" customHeight="1" x14ac:dyDescent="0.15">
      <c r="A843" s="62"/>
      <c r="U843" s="75"/>
    </row>
    <row r="844" spans="1:21" ht="16.5" customHeight="1" x14ac:dyDescent="0.15">
      <c r="A844" s="62"/>
      <c r="U844" s="75"/>
    </row>
    <row r="845" spans="1:21" ht="16.5" customHeight="1" x14ac:dyDescent="0.15">
      <c r="A845" s="62"/>
      <c r="U845" s="75"/>
    </row>
    <row r="846" spans="1:21" ht="16.5" customHeight="1" x14ac:dyDescent="0.15">
      <c r="A846" s="62"/>
      <c r="U846" s="75"/>
    </row>
    <row r="847" spans="1:21" ht="16.5" customHeight="1" x14ac:dyDescent="0.15">
      <c r="A847" s="62"/>
      <c r="U847" s="75"/>
    </row>
    <row r="848" spans="1:21" ht="16.5" customHeight="1" x14ac:dyDescent="0.15">
      <c r="A848" s="62"/>
      <c r="U848" s="75"/>
    </row>
    <row r="849" spans="1:21" ht="16.5" customHeight="1" x14ac:dyDescent="0.15">
      <c r="A849" s="62"/>
      <c r="U849" s="75"/>
    </row>
    <row r="850" spans="1:21" ht="16.5" customHeight="1" x14ac:dyDescent="0.15">
      <c r="A850" s="62"/>
      <c r="U850" s="75"/>
    </row>
    <row r="851" spans="1:21" ht="16.5" customHeight="1" x14ac:dyDescent="0.15">
      <c r="A851" s="62"/>
      <c r="U851" s="75"/>
    </row>
    <row r="852" spans="1:21" ht="16.5" customHeight="1" x14ac:dyDescent="0.15">
      <c r="A852" s="62"/>
      <c r="U852" s="75"/>
    </row>
    <row r="853" spans="1:21" ht="16.5" customHeight="1" x14ac:dyDescent="0.15">
      <c r="A853" s="62"/>
      <c r="U853" s="75"/>
    </row>
    <row r="854" spans="1:21" ht="16.5" customHeight="1" x14ac:dyDescent="0.15">
      <c r="A854" s="62"/>
      <c r="U854" s="75"/>
    </row>
    <row r="855" spans="1:21" ht="16.5" customHeight="1" x14ac:dyDescent="0.15">
      <c r="A855" s="62"/>
      <c r="U855" s="75"/>
    </row>
    <row r="856" spans="1:21" ht="16.5" customHeight="1" x14ac:dyDescent="0.15">
      <c r="A856" s="62"/>
      <c r="U856" s="75"/>
    </row>
    <row r="857" spans="1:21" ht="16.5" customHeight="1" x14ac:dyDescent="0.15">
      <c r="A857" s="62"/>
      <c r="U857" s="75"/>
    </row>
    <row r="858" spans="1:21" ht="16.5" customHeight="1" x14ac:dyDescent="0.15">
      <c r="A858" s="62"/>
      <c r="U858" s="75"/>
    </row>
    <row r="859" spans="1:21" ht="16.5" customHeight="1" x14ac:dyDescent="0.15">
      <c r="A859" s="62"/>
      <c r="U859" s="75"/>
    </row>
    <row r="860" spans="1:21" ht="16.5" customHeight="1" x14ac:dyDescent="0.15">
      <c r="A860" s="62"/>
      <c r="U860" s="75"/>
    </row>
    <row r="861" spans="1:21" ht="16.5" customHeight="1" x14ac:dyDescent="0.15">
      <c r="A861" s="62"/>
      <c r="U861" s="75"/>
    </row>
    <row r="862" spans="1:21" ht="16.5" customHeight="1" x14ac:dyDescent="0.15">
      <c r="A862" s="62"/>
      <c r="U862" s="75"/>
    </row>
    <row r="863" spans="1:21" ht="16.5" customHeight="1" x14ac:dyDescent="0.15">
      <c r="A863" s="62"/>
      <c r="U863" s="75"/>
    </row>
    <row r="864" spans="1:21" ht="16.5" customHeight="1" x14ac:dyDescent="0.15">
      <c r="A864" s="62"/>
      <c r="U864" s="75"/>
    </row>
    <row r="865" spans="1:21" ht="16.5" customHeight="1" x14ac:dyDescent="0.15">
      <c r="A865" s="62"/>
      <c r="U865" s="75"/>
    </row>
    <row r="866" spans="1:21" ht="16.5" customHeight="1" x14ac:dyDescent="0.15">
      <c r="A866" s="62"/>
      <c r="U866" s="75"/>
    </row>
    <row r="867" spans="1:21" ht="16.5" customHeight="1" x14ac:dyDescent="0.15">
      <c r="A867" s="62"/>
      <c r="U867" s="75"/>
    </row>
    <row r="868" spans="1:21" ht="16.5" customHeight="1" x14ac:dyDescent="0.15">
      <c r="A868" s="62"/>
      <c r="U868" s="75"/>
    </row>
    <row r="869" spans="1:21" ht="16.5" customHeight="1" x14ac:dyDescent="0.15">
      <c r="A869" s="62"/>
      <c r="U869" s="75"/>
    </row>
    <row r="870" spans="1:21" ht="16.5" customHeight="1" x14ac:dyDescent="0.15">
      <c r="A870" s="62"/>
      <c r="U870" s="75"/>
    </row>
    <row r="871" spans="1:21" ht="16.5" customHeight="1" x14ac:dyDescent="0.15">
      <c r="A871" s="62"/>
      <c r="U871" s="75"/>
    </row>
    <row r="872" spans="1:21" ht="16.5" customHeight="1" x14ac:dyDescent="0.15">
      <c r="A872" s="62"/>
      <c r="U872" s="75"/>
    </row>
    <row r="873" spans="1:21" ht="16.5" customHeight="1" x14ac:dyDescent="0.15">
      <c r="A873" s="62"/>
      <c r="U873" s="75"/>
    </row>
    <row r="874" spans="1:21" ht="16.5" customHeight="1" x14ac:dyDescent="0.15">
      <c r="A874" s="62"/>
      <c r="U874" s="75"/>
    </row>
    <row r="875" spans="1:21" ht="16.5" customHeight="1" x14ac:dyDescent="0.15">
      <c r="A875" s="62"/>
      <c r="U875" s="75"/>
    </row>
    <row r="876" spans="1:21" ht="16.5" customHeight="1" x14ac:dyDescent="0.15">
      <c r="A876" s="62"/>
      <c r="U876" s="75"/>
    </row>
    <row r="877" spans="1:21" ht="16.5" customHeight="1" x14ac:dyDescent="0.15">
      <c r="A877" s="62"/>
      <c r="U877" s="75"/>
    </row>
    <row r="878" spans="1:21" ht="16.5" customHeight="1" x14ac:dyDescent="0.15">
      <c r="A878" s="62"/>
      <c r="U878" s="75"/>
    </row>
    <row r="879" spans="1:21" ht="16.5" customHeight="1" x14ac:dyDescent="0.15">
      <c r="A879" s="62"/>
      <c r="U879" s="75"/>
    </row>
    <row r="880" spans="1:21" ht="16.5" customHeight="1" x14ac:dyDescent="0.15">
      <c r="A880" s="62"/>
      <c r="U880" s="75"/>
    </row>
    <row r="881" spans="1:21" ht="16.5" customHeight="1" x14ac:dyDescent="0.15">
      <c r="A881" s="62"/>
      <c r="U881" s="75"/>
    </row>
    <row r="882" spans="1:21" ht="16.5" customHeight="1" x14ac:dyDescent="0.15">
      <c r="A882" s="62"/>
      <c r="U882" s="75"/>
    </row>
    <row r="883" spans="1:21" ht="16.5" customHeight="1" x14ac:dyDescent="0.15">
      <c r="A883" s="62"/>
      <c r="U883" s="75"/>
    </row>
    <row r="884" spans="1:21" ht="16.5" customHeight="1" x14ac:dyDescent="0.15">
      <c r="A884" s="62"/>
      <c r="U884" s="75"/>
    </row>
    <row r="885" spans="1:21" ht="16.5" customHeight="1" x14ac:dyDescent="0.15">
      <c r="A885" s="62"/>
      <c r="U885" s="75"/>
    </row>
    <row r="886" spans="1:21" ht="16.5" customHeight="1" x14ac:dyDescent="0.15">
      <c r="A886" s="62"/>
      <c r="U886" s="75"/>
    </row>
    <row r="887" spans="1:21" ht="16.5" customHeight="1" x14ac:dyDescent="0.15">
      <c r="A887" s="62"/>
      <c r="U887" s="75"/>
    </row>
    <row r="888" spans="1:21" ht="16.5" customHeight="1" x14ac:dyDescent="0.15">
      <c r="A888" s="62"/>
      <c r="U888" s="75"/>
    </row>
    <row r="889" spans="1:21" ht="16.5" customHeight="1" x14ac:dyDescent="0.15">
      <c r="A889" s="62"/>
      <c r="U889" s="75"/>
    </row>
    <row r="890" spans="1:21" ht="16.5" customHeight="1" x14ac:dyDescent="0.15">
      <c r="A890" s="62"/>
      <c r="U890" s="75"/>
    </row>
    <row r="891" spans="1:21" ht="16.5" customHeight="1" x14ac:dyDescent="0.15">
      <c r="A891" s="62"/>
      <c r="U891" s="75"/>
    </row>
    <row r="892" spans="1:21" ht="16.5" customHeight="1" x14ac:dyDescent="0.15">
      <c r="A892" s="62"/>
      <c r="U892" s="75"/>
    </row>
    <row r="893" spans="1:21" ht="16.5" customHeight="1" x14ac:dyDescent="0.15">
      <c r="A893" s="62"/>
      <c r="U893" s="75"/>
    </row>
    <row r="894" spans="1:21" ht="16.5" customHeight="1" x14ac:dyDescent="0.15">
      <c r="A894" s="62"/>
      <c r="U894" s="75"/>
    </row>
    <row r="895" spans="1:21" ht="16.5" customHeight="1" x14ac:dyDescent="0.15">
      <c r="A895" s="62"/>
      <c r="U895" s="75"/>
    </row>
    <row r="896" spans="1:21" ht="16.5" customHeight="1" x14ac:dyDescent="0.15">
      <c r="A896" s="62"/>
      <c r="U896" s="75"/>
    </row>
    <row r="897" spans="1:21" ht="16.5" customHeight="1" x14ac:dyDescent="0.15">
      <c r="A897" s="62"/>
      <c r="U897" s="75"/>
    </row>
    <row r="898" spans="1:21" ht="16.5" customHeight="1" x14ac:dyDescent="0.15">
      <c r="A898" s="62"/>
      <c r="U898" s="75"/>
    </row>
    <row r="899" spans="1:21" ht="16.5" customHeight="1" x14ac:dyDescent="0.15">
      <c r="A899" s="62"/>
      <c r="U899" s="75"/>
    </row>
    <row r="900" spans="1:21" ht="16.5" customHeight="1" x14ac:dyDescent="0.15">
      <c r="A900" s="62"/>
      <c r="U900" s="75"/>
    </row>
    <row r="901" spans="1:21" ht="16.5" customHeight="1" x14ac:dyDescent="0.15">
      <c r="A901" s="62"/>
      <c r="U901" s="75"/>
    </row>
    <row r="902" spans="1:21" ht="16.5" customHeight="1" x14ac:dyDescent="0.15">
      <c r="A902" s="62"/>
      <c r="U902" s="75"/>
    </row>
    <row r="903" spans="1:21" ht="16.5" customHeight="1" x14ac:dyDescent="0.15">
      <c r="A903" s="62"/>
      <c r="U903" s="75"/>
    </row>
    <row r="904" spans="1:21" ht="16.5" customHeight="1" x14ac:dyDescent="0.15">
      <c r="A904" s="62"/>
      <c r="U904" s="75"/>
    </row>
    <row r="905" spans="1:21" ht="16.5" customHeight="1" x14ac:dyDescent="0.15">
      <c r="A905" s="62"/>
      <c r="U905" s="75"/>
    </row>
    <row r="906" spans="1:21" ht="16.5" customHeight="1" x14ac:dyDescent="0.15">
      <c r="A906" s="62"/>
      <c r="U906" s="75"/>
    </row>
    <row r="907" spans="1:21" ht="16.5" customHeight="1" x14ac:dyDescent="0.15">
      <c r="A907" s="62"/>
      <c r="U907" s="75"/>
    </row>
    <row r="908" spans="1:21" ht="16.5" customHeight="1" x14ac:dyDescent="0.15">
      <c r="A908" s="62"/>
      <c r="U908" s="75"/>
    </row>
    <row r="909" spans="1:21" ht="16.5" customHeight="1" x14ac:dyDescent="0.15">
      <c r="A909" s="62"/>
      <c r="U909" s="75"/>
    </row>
    <row r="910" spans="1:21" ht="16.5" customHeight="1" x14ac:dyDescent="0.15">
      <c r="A910" s="62"/>
      <c r="U910" s="75"/>
    </row>
    <row r="911" spans="1:21" ht="16.5" customHeight="1" x14ac:dyDescent="0.15">
      <c r="A911" s="62"/>
      <c r="U911" s="75"/>
    </row>
    <row r="912" spans="1:21" ht="16.5" customHeight="1" x14ac:dyDescent="0.15">
      <c r="A912" s="62"/>
      <c r="U912" s="75"/>
    </row>
    <row r="913" spans="1:21" ht="16.5" customHeight="1" x14ac:dyDescent="0.15">
      <c r="A913" s="62"/>
      <c r="U913" s="75"/>
    </row>
    <row r="914" spans="1:21" ht="16.5" customHeight="1" x14ac:dyDescent="0.15">
      <c r="A914" s="62"/>
      <c r="U914" s="75"/>
    </row>
    <row r="915" spans="1:21" ht="16.5" customHeight="1" x14ac:dyDescent="0.15">
      <c r="A915" s="62"/>
      <c r="U915" s="75"/>
    </row>
    <row r="916" spans="1:21" ht="16.5" customHeight="1" x14ac:dyDescent="0.15">
      <c r="A916" s="62"/>
      <c r="U916" s="75"/>
    </row>
    <row r="917" spans="1:21" ht="16.5" customHeight="1" x14ac:dyDescent="0.15">
      <c r="A917" s="62"/>
      <c r="U917" s="75"/>
    </row>
    <row r="918" spans="1:21" ht="16.5" customHeight="1" x14ac:dyDescent="0.15">
      <c r="A918" s="62"/>
      <c r="U918" s="75"/>
    </row>
    <row r="919" spans="1:21" ht="16.5" customHeight="1" x14ac:dyDescent="0.15">
      <c r="A919" s="62"/>
      <c r="U919" s="75"/>
    </row>
    <row r="920" spans="1:21" ht="16.5" customHeight="1" x14ac:dyDescent="0.15">
      <c r="A920" s="62"/>
      <c r="U920" s="75"/>
    </row>
    <row r="921" spans="1:21" ht="16.5" customHeight="1" x14ac:dyDescent="0.15">
      <c r="A921" s="62"/>
      <c r="U921" s="75"/>
    </row>
    <row r="922" spans="1:21" ht="16.5" customHeight="1" x14ac:dyDescent="0.15">
      <c r="A922" s="62"/>
      <c r="U922" s="75"/>
    </row>
    <row r="923" spans="1:21" ht="16.5" customHeight="1" x14ac:dyDescent="0.15">
      <c r="A923" s="62"/>
      <c r="U923" s="75"/>
    </row>
    <row r="924" spans="1:21" ht="16.5" customHeight="1" x14ac:dyDescent="0.15">
      <c r="A924" s="62"/>
      <c r="U924" s="75"/>
    </row>
    <row r="925" spans="1:21" ht="16.5" customHeight="1" x14ac:dyDescent="0.15">
      <c r="A925" s="62"/>
      <c r="U925" s="75"/>
    </row>
    <row r="926" spans="1:21" ht="16.5" customHeight="1" x14ac:dyDescent="0.15">
      <c r="A926" s="62"/>
      <c r="U926" s="75"/>
    </row>
    <row r="927" spans="1:21" ht="16.5" customHeight="1" x14ac:dyDescent="0.15">
      <c r="A927" s="62"/>
      <c r="U927" s="75"/>
    </row>
    <row r="928" spans="1:21" ht="16.5" customHeight="1" x14ac:dyDescent="0.15">
      <c r="A928" s="62"/>
      <c r="U928" s="75"/>
    </row>
    <row r="929" spans="1:21" ht="16.5" customHeight="1" x14ac:dyDescent="0.15">
      <c r="A929" s="62"/>
      <c r="U929" s="75"/>
    </row>
    <row r="930" spans="1:21" ht="16.5" customHeight="1" x14ac:dyDescent="0.15">
      <c r="A930" s="62"/>
      <c r="U930" s="75"/>
    </row>
    <row r="931" spans="1:21" ht="16.5" customHeight="1" x14ac:dyDescent="0.15">
      <c r="A931" s="62"/>
      <c r="U931" s="75"/>
    </row>
    <row r="932" spans="1:21" ht="16.5" customHeight="1" x14ac:dyDescent="0.15">
      <c r="A932" s="62"/>
      <c r="U932" s="75"/>
    </row>
    <row r="933" spans="1:21" ht="16.5" customHeight="1" x14ac:dyDescent="0.15">
      <c r="A933" s="62"/>
      <c r="U933" s="75"/>
    </row>
    <row r="934" spans="1:21" ht="16.5" customHeight="1" x14ac:dyDescent="0.15">
      <c r="A934" s="62"/>
      <c r="U934" s="75"/>
    </row>
    <row r="935" spans="1:21" ht="16.5" customHeight="1" x14ac:dyDescent="0.15">
      <c r="A935" s="62"/>
      <c r="U935" s="75"/>
    </row>
    <row r="936" spans="1:21" ht="16.5" customHeight="1" x14ac:dyDescent="0.15">
      <c r="A936" s="62"/>
      <c r="U936" s="75"/>
    </row>
    <row r="937" spans="1:21" ht="16.5" customHeight="1" x14ac:dyDescent="0.15">
      <c r="A937" s="62"/>
      <c r="U937" s="75"/>
    </row>
    <row r="938" spans="1:21" ht="16.5" customHeight="1" x14ac:dyDescent="0.15">
      <c r="A938" s="62"/>
      <c r="U938" s="75"/>
    </row>
    <row r="939" spans="1:21" ht="16.5" customHeight="1" x14ac:dyDescent="0.15">
      <c r="A939" s="62"/>
      <c r="U939" s="75"/>
    </row>
    <row r="940" spans="1:21" ht="16.5" customHeight="1" x14ac:dyDescent="0.15">
      <c r="A940" s="62"/>
      <c r="U940" s="75"/>
    </row>
    <row r="941" spans="1:21" ht="16.5" customHeight="1" x14ac:dyDescent="0.15">
      <c r="A941" s="62"/>
      <c r="U941" s="75"/>
    </row>
    <row r="942" spans="1:21" ht="16.5" customHeight="1" x14ac:dyDescent="0.15">
      <c r="A942" s="62"/>
      <c r="U942" s="75"/>
    </row>
    <row r="943" spans="1:21" ht="16.5" customHeight="1" x14ac:dyDescent="0.15">
      <c r="A943" s="62"/>
      <c r="U943" s="75"/>
    </row>
    <row r="944" spans="1:21" ht="16.5" customHeight="1" x14ac:dyDescent="0.15">
      <c r="A944" s="62"/>
      <c r="U944" s="75"/>
    </row>
    <row r="945" spans="1:21" ht="16.5" customHeight="1" x14ac:dyDescent="0.15">
      <c r="A945" s="62"/>
      <c r="U945" s="75"/>
    </row>
    <row r="946" spans="1:21" ht="16.5" customHeight="1" x14ac:dyDescent="0.15">
      <c r="A946" s="62"/>
      <c r="U946" s="75"/>
    </row>
    <row r="947" spans="1:21" ht="16.5" customHeight="1" x14ac:dyDescent="0.15">
      <c r="A947" s="62"/>
      <c r="U947" s="75"/>
    </row>
    <row r="948" spans="1:21" ht="16.5" customHeight="1" x14ac:dyDescent="0.15">
      <c r="A948" s="62"/>
      <c r="U948" s="75"/>
    </row>
    <row r="949" spans="1:21" ht="16.5" customHeight="1" x14ac:dyDescent="0.15">
      <c r="A949" s="62"/>
      <c r="U949" s="75"/>
    </row>
    <row r="950" spans="1:21" ht="16.5" customHeight="1" x14ac:dyDescent="0.15">
      <c r="A950" s="62"/>
      <c r="U950" s="75"/>
    </row>
    <row r="951" spans="1:21" ht="16.5" customHeight="1" x14ac:dyDescent="0.15">
      <c r="A951" s="62"/>
      <c r="U951" s="75"/>
    </row>
    <row r="952" spans="1:21" ht="16.5" customHeight="1" x14ac:dyDescent="0.15">
      <c r="A952" s="62"/>
      <c r="U952" s="75"/>
    </row>
    <row r="953" spans="1:21" ht="16.5" customHeight="1" x14ac:dyDescent="0.15">
      <c r="A953" s="62"/>
      <c r="U953" s="75"/>
    </row>
    <row r="954" spans="1:21" ht="16.5" customHeight="1" x14ac:dyDescent="0.15">
      <c r="A954" s="62"/>
      <c r="U954" s="75"/>
    </row>
    <row r="955" spans="1:21" ht="16.5" customHeight="1" x14ac:dyDescent="0.15">
      <c r="A955" s="62"/>
      <c r="U955" s="75"/>
    </row>
    <row r="956" spans="1:21" ht="16.5" customHeight="1" x14ac:dyDescent="0.15">
      <c r="A956" s="62"/>
      <c r="U956" s="75"/>
    </row>
    <row r="957" spans="1:21" ht="16.5" customHeight="1" x14ac:dyDescent="0.15">
      <c r="A957" s="62"/>
      <c r="U957" s="75"/>
    </row>
    <row r="958" spans="1:21" ht="16.5" customHeight="1" x14ac:dyDescent="0.15">
      <c r="A958" s="62"/>
      <c r="U958" s="75"/>
    </row>
    <row r="959" spans="1:21" ht="16.5" customHeight="1" x14ac:dyDescent="0.15">
      <c r="A959" s="62"/>
      <c r="U959" s="75"/>
    </row>
    <row r="960" spans="1:21" ht="16.5" customHeight="1" x14ac:dyDescent="0.15">
      <c r="A960" s="62"/>
      <c r="U960" s="75"/>
    </row>
    <row r="961" spans="1:21" ht="16.5" customHeight="1" x14ac:dyDescent="0.15">
      <c r="A961" s="62"/>
      <c r="U961" s="75"/>
    </row>
    <row r="962" spans="1:21" ht="16.5" customHeight="1" x14ac:dyDescent="0.15">
      <c r="A962" s="62"/>
      <c r="U962" s="75"/>
    </row>
    <row r="963" spans="1:21" ht="16.5" customHeight="1" x14ac:dyDescent="0.15">
      <c r="A963" s="62"/>
      <c r="U963" s="75"/>
    </row>
    <row r="964" spans="1:21" ht="16.5" customHeight="1" x14ac:dyDescent="0.15">
      <c r="A964" s="62"/>
      <c r="U964" s="75"/>
    </row>
    <row r="965" spans="1:21" ht="16.5" customHeight="1" x14ac:dyDescent="0.15">
      <c r="A965" s="62"/>
      <c r="U965" s="75"/>
    </row>
    <row r="966" spans="1:21" ht="16.5" customHeight="1" x14ac:dyDescent="0.15">
      <c r="A966" s="62"/>
      <c r="U966" s="75"/>
    </row>
    <row r="967" spans="1:21" ht="16.5" customHeight="1" x14ac:dyDescent="0.15">
      <c r="A967" s="62"/>
      <c r="U967" s="75"/>
    </row>
    <row r="968" spans="1:21" ht="16.5" customHeight="1" x14ac:dyDescent="0.15">
      <c r="A968" s="62"/>
      <c r="U968" s="75"/>
    </row>
    <row r="969" spans="1:21" ht="16.5" customHeight="1" x14ac:dyDescent="0.15">
      <c r="A969" s="62"/>
      <c r="U969" s="75"/>
    </row>
    <row r="970" spans="1:21" ht="16.5" customHeight="1" x14ac:dyDescent="0.15">
      <c r="A970" s="62"/>
      <c r="U970" s="75"/>
    </row>
    <row r="971" spans="1:21" ht="16.5" customHeight="1" x14ac:dyDescent="0.15">
      <c r="A971" s="62"/>
      <c r="U971" s="75"/>
    </row>
    <row r="972" spans="1:21" ht="16.5" customHeight="1" x14ac:dyDescent="0.15">
      <c r="A972" s="62"/>
      <c r="U972" s="75"/>
    </row>
    <row r="973" spans="1:21" ht="16.5" customHeight="1" x14ac:dyDescent="0.15">
      <c r="A973" s="62"/>
      <c r="U973" s="75"/>
    </row>
    <row r="974" spans="1:21" ht="16.5" customHeight="1" x14ac:dyDescent="0.15">
      <c r="A974" s="62"/>
      <c r="U974" s="75"/>
    </row>
    <row r="975" spans="1:21" ht="16.5" customHeight="1" x14ac:dyDescent="0.15">
      <c r="A975" s="62"/>
      <c r="U975" s="75"/>
    </row>
    <row r="976" spans="1:21" ht="16.5" customHeight="1" x14ac:dyDescent="0.15">
      <c r="A976" s="62"/>
      <c r="U976" s="75"/>
    </row>
  </sheetData>
  <conditionalFormatting sqref="B39:N39 S39:T39 V39:AF39">
    <cfRule type="cellIs" dxfId="6" priority="7" operator="lessThan">
      <formula>0</formula>
    </cfRule>
  </conditionalFormatting>
  <conditionalFormatting sqref="O39:Q39">
    <cfRule type="cellIs" dxfId="5" priority="6" operator="lessThan">
      <formula>0</formula>
    </cfRule>
  </conditionalFormatting>
  <conditionalFormatting sqref="R39">
    <cfRule type="cellIs" dxfId="4" priority="5" operator="lessThan">
      <formula>0</formula>
    </cfRule>
  </conditionalFormatting>
  <conditionalFormatting sqref="U39">
    <cfRule type="cellIs" dxfId="3" priority="4" operator="lessThan">
      <formula>0</formula>
    </cfRule>
  </conditionalFormatting>
  <conditionalFormatting sqref="AG39">
    <cfRule type="cellIs" dxfId="2" priority="2" operator="lessThan">
      <formula>0</formula>
    </cfRule>
  </conditionalFormatting>
  <conditionalFormatting sqref="AH39:AW39">
    <cfRule type="cellIs" dxfId="1" priority="1" operator="lessThan">
      <formula>0</formula>
    </cfRule>
  </conditionalFormatting>
  <pageMargins left="0.7" right="0.7" top="0.75" bottom="0.75" header="0.3" footer="0.3"/>
  <pageSetup paperSize="3" scale="75" orientation="landscape" horizontalDpi="0" verticalDpi="0"/>
  <headerFooter>
    <oddFooter>&amp;L&amp;"Helvetica,Regular"&amp;12&amp;K000000&amp;F,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2"/>
  <sheetViews>
    <sheetView showGridLines="0" topLeftCell="A27" workbookViewId="0">
      <selection activeCell="F7" sqref="F7"/>
    </sheetView>
  </sheetViews>
  <sheetFormatPr baseColWidth="10" defaultColWidth="11" defaultRowHeight="16" customHeight="1" x14ac:dyDescent="0.2"/>
  <cols>
    <col min="1" max="1" width="3.6640625" style="150" customWidth="1"/>
    <col min="2" max="2" width="16.1640625" style="150" customWidth="1"/>
    <col min="3" max="3" width="22" style="150" customWidth="1"/>
    <col min="4" max="4" width="22.5" style="150" customWidth="1"/>
    <col min="5" max="5" width="15.1640625" style="150" customWidth="1"/>
    <col min="6" max="6" width="7.83203125" style="150" customWidth="1"/>
    <col min="7" max="7" width="11" style="150" customWidth="1"/>
    <col min="8" max="8" width="9.5" style="150" customWidth="1"/>
    <col min="9" max="9" width="9.33203125" style="150" customWidth="1"/>
    <col min="10" max="10" width="13.33203125" style="150" customWidth="1"/>
    <col min="11" max="11" width="9" style="150" customWidth="1"/>
    <col min="12" max="12" width="13.1640625" style="150" customWidth="1"/>
    <col min="13" max="16" width="4.83203125" style="150" customWidth="1"/>
    <col min="17" max="256" width="11" style="149" customWidth="1"/>
    <col min="257" max="16384" width="11" style="149"/>
  </cols>
  <sheetData>
    <row r="1" spans="1:16" ht="24" customHeight="1" x14ac:dyDescent="0.3">
      <c r="A1" s="151"/>
      <c r="B1" s="152" t="s">
        <v>123</v>
      </c>
      <c r="C1" s="153"/>
      <c r="D1" s="153"/>
      <c r="E1" s="153"/>
      <c r="F1" s="153"/>
      <c r="G1" s="154"/>
      <c r="H1" s="154"/>
      <c r="I1" s="154"/>
      <c r="J1" s="154"/>
      <c r="K1" s="154"/>
      <c r="L1" s="154"/>
      <c r="M1" s="154"/>
      <c r="N1" s="154"/>
      <c r="O1" s="154"/>
      <c r="P1" s="154"/>
    </row>
    <row r="2" spans="1:16" ht="17" customHeight="1" x14ac:dyDescent="0.2">
      <c r="A2" s="153"/>
      <c r="B2" s="153"/>
      <c r="C2" s="153"/>
      <c r="D2" s="153"/>
      <c r="E2" s="154"/>
      <c r="F2" s="153"/>
      <c r="G2" s="154"/>
      <c r="H2" s="154"/>
      <c r="I2" s="154"/>
      <c r="J2" s="154"/>
      <c r="K2" s="154"/>
      <c r="L2" s="154"/>
      <c r="M2" s="154"/>
      <c r="N2" s="154"/>
      <c r="O2" s="154"/>
      <c r="P2" s="154"/>
    </row>
    <row r="3" spans="1:16" ht="17" customHeight="1" x14ac:dyDescent="0.2">
      <c r="A3" s="153"/>
      <c r="B3" s="155" t="s">
        <v>124</v>
      </c>
      <c r="C3" s="153"/>
      <c r="D3" s="153"/>
      <c r="E3" s="154"/>
      <c r="F3" s="153"/>
      <c r="G3" s="154"/>
      <c r="H3" s="154"/>
      <c r="I3" s="154"/>
      <c r="J3" s="154"/>
      <c r="K3" s="154"/>
      <c r="L3" s="154"/>
      <c r="M3" s="154"/>
      <c r="N3" s="154"/>
      <c r="O3" s="154"/>
      <c r="P3" s="154"/>
    </row>
    <row r="4" spans="1:16" ht="17" customHeight="1" x14ac:dyDescent="0.2">
      <c r="A4" s="153"/>
      <c r="B4" s="155" t="s">
        <v>125</v>
      </c>
      <c r="C4" s="153"/>
      <c r="D4" s="153"/>
      <c r="E4" s="154"/>
      <c r="F4" s="153"/>
      <c r="G4" s="154"/>
      <c r="H4" s="154"/>
      <c r="I4" s="154"/>
      <c r="J4" s="154"/>
      <c r="K4" s="154"/>
      <c r="L4" s="154"/>
      <c r="M4" s="154"/>
      <c r="N4" s="154"/>
      <c r="O4" s="154"/>
      <c r="P4" s="154"/>
    </row>
    <row r="5" spans="1:16" ht="17" customHeight="1" x14ac:dyDescent="0.2">
      <c r="A5" s="153"/>
      <c r="B5" s="155" t="s">
        <v>126</v>
      </c>
      <c r="C5" s="153"/>
      <c r="D5" s="153"/>
      <c r="E5" s="154"/>
      <c r="F5" s="153"/>
      <c r="G5" s="154"/>
      <c r="H5" s="154"/>
      <c r="I5" s="154"/>
      <c r="J5" s="154"/>
      <c r="K5" s="154"/>
      <c r="L5" s="154"/>
      <c r="M5" s="154"/>
      <c r="N5" s="154"/>
      <c r="O5" s="154"/>
      <c r="P5" s="154"/>
    </row>
    <row r="6" spans="1:16" ht="17" customHeight="1" x14ac:dyDescent="0.2">
      <c r="A6" s="153"/>
      <c r="B6" s="155" t="s">
        <v>127</v>
      </c>
      <c r="C6" s="153"/>
      <c r="D6" s="153"/>
      <c r="E6" s="154"/>
      <c r="F6" s="153"/>
      <c r="G6" s="154"/>
      <c r="H6" s="154"/>
      <c r="I6" s="154"/>
      <c r="J6" s="154"/>
      <c r="K6" s="154"/>
      <c r="L6" s="154"/>
      <c r="M6" s="154"/>
      <c r="N6" s="154"/>
      <c r="O6" s="154"/>
      <c r="P6" s="154"/>
    </row>
    <row r="7" spans="1:16" ht="17" customHeight="1" x14ac:dyDescent="0.2">
      <c r="A7" s="153"/>
      <c r="B7" s="156"/>
      <c r="C7" s="153"/>
      <c r="D7" s="153"/>
      <c r="E7" s="154"/>
      <c r="F7" s="153"/>
      <c r="G7" s="154"/>
      <c r="H7" s="154"/>
      <c r="I7" s="154"/>
      <c r="J7" s="154"/>
      <c r="K7" s="154"/>
      <c r="L7" s="154"/>
      <c r="M7" s="154"/>
      <c r="N7" s="154"/>
      <c r="O7" s="154"/>
      <c r="P7" s="154"/>
    </row>
    <row r="8" spans="1:16" ht="17" customHeight="1" x14ac:dyDescent="0.2">
      <c r="A8" s="153"/>
      <c r="B8" s="155" t="s">
        <v>166</v>
      </c>
      <c r="C8" s="153"/>
      <c r="D8" s="153"/>
      <c r="E8" s="154"/>
      <c r="F8" s="153"/>
      <c r="G8" s="154"/>
      <c r="H8" s="154"/>
      <c r="I8" s="154"/>
      <c r="J8" s="154"/>
      <c r="K8" s="154"/>
      <c r="L8" s="154"/>
      <c r="M8" s="154"/>
      <c r="N8" s="154"/>
      <c r="O8" s="154"/>
      <c r="P8" s="154"/>
    </row>
    <row r="9" spans="1:16" ht="17" customHeight="1" x14ac:dyDescent="0.2">
      <c r="A9" s="153"/>
      <c r="B9" s="153"/>
      <c r="C9" s="153"/>
      <c r="D9" s="153"/>
      <c r="E9" s="154"/>
      <c r="F9" s="153"/>
      <c r="G9" s="154"/>
      <c r="H9" s="154"/>
      <c r="I9" s="154"/>
      <c r="J9" s="154"/>
      <c r="K9" s="154"/>
      <c r="L9" s="154"/>
      <c r="M9" s="154"/>
      <c r="N9" s="154"/>
      <c r="O9" s="154"/>
      <c r="P9" s="154"/>
    </row>
    <row r="10" spans="1:16" ht="17" customHeight="1" x14ac:dyDescent="0.2">
      <c r="A10" s="153"/>
      <c r="B10" s="155" t="s">
        <v>128</v>
      </c>
      <c r="C10" s="153"/>
      <c r="D10" s="153"/>
      <c r="E10" s="154"/>
      <c r="F10" s="153"/>
      <c r="G10" s="154"/>
      <c r="H10" s="154"/>
      <c r="I10" s="154"/>
      <c r="J10" s="154"/>
      <c r="K10" s="154"/>
      <c r="L10" s="154"/>
      <c r="M10" s="154"/>
      <c r="N10" s="154"/>
      <c r="O10" s="154"/>
      <c r="P10" s="154"/>
    </row>
    <row r="11" spans="1:16" ht="17" customHeight="1" x14ac:dyDescent="0.2">
      <c r="A11" s="153"/>
      <c r="B11" s="157" t="s">
        <v>129</v>
      </c>
      <c r="C11" s="153"/>
      <c r="D11" s="153"/>
      <c r="E11" s="154"/>
      <c r="F11" s="153"/>
      <c r="G11" s="154"/>
      <c r="H11" s="154"/>
      <c r="I11" s="154"/>
      <c r="J11" s="154"/>
      <c r="K11" s="154"/>
      <c r="L11" s="154"/>
      <c r="M11" s="154"/>
      <c r="N11" s="154"/>
      <c r="O11" s="154"/>
      <c r="P11" s="154"/>
    </row>
    <row r="12" spans="1:16" ht="17" customHeight="1" x14ac:dyDescent="0.2">
      <c r="A12" s="153"/>
      <c r="B12" s="157" t="s">
        <v>130</v>
      </c>
      <c r="C12" s="153"/>
      <c r="D12" s="153"/>
      <c r="E12" s="154"/>
      <c r="F12" s="153"/>
      <c r="G12" s="154"/>
      <c r="H12" s="154"/>
      <c r="I12" s="154"/>
      <c r="J12" s="154"/>
      <c r="K12" s="154"/>
      <c r="L12" s="154"/>
      <c r="M12" s="154"/>
      <c r="N12" s="154"/>
      <c r="O12" s="154"/>
      <c r="P12" s="154"/>
    </row>
    <row r="13" spans="1:16" ht="17" customHeight="1" x14ac:dyDescent="0.2">
      <c r="A13" s="153"/>
      <c r="B13" s="157" t="s">
        <v>131</v>
      </c>
      <c r="C13" s="153"/>
      <c r="D13" s="153"/>
      <c r="E13" s="154"/>
      <c r="F13" s="153"/>
      <c r="G13" s="154"/>
      <c r="H13" s="154"/>
      <c r="I13" s="154"/>
      <c r="J13" s="154"/>
      <c r="K13" s="154"/>
      <c r="L13" s="154"/>
      <c r="M13" s="154"/>
      <c r="N13" s="154"/>
      <c r="O13" s="154"/>
      <c r="P13" s="154"/>
    </row>
    <row r="14" spans="1:16" ht="17" customHeight="1" x14ac:dyDescent="0.2">
      <c r="A14" s="153"/>
      <c r="B14" s="153"/>
      <c r="C14" s="153"/>
      <c r="D14" s="153"/>
      <c r="E14" s="154"/>
      <c r="F14" s="153"/>
      <c r="G14" s="154"/>
      <c r="H14" s="154"/>
      <c r="I14" s="154"/>
      <c r="J14" s="154"/>
      <c r="K14" s="154"/>
      <c r="L14" s="154"/>
      <c r="M14" s="154"/>
      <c r="N14" s="154"/>
      <c r="O14" s="154"/>
      <c r="P14" s="154"/>
    </row>
    <row r="15" spans="1:16" ht="17" customHeight="1" x14ac:dyDescent="0.2">
      <c r="A15" s="153"/>
      <c r="B15" s="155" t="s">
        <v>132</v>
      </c>
      <c r="C15" s="153"/>
      <c r="D15" s="153"/>
      <c r="E15" s="154"/>
      <c r="F15" s="153"/>
      <c r="G15" s="154"/>
      <c r="H15" s="154"/>
      <c r="I15" s="154"/>
      <c r="J15" s="154"/>
      <c r="K15" s="154"/>
      <c r="L15" s="154"/>
      <c r="M15" s="154"/>
      <c r="N15" s="154"/>
      <c r="O15" s="154"/>
      <c r="P15" s="154"/>
    </row>
    <row r="16" spans="1:16" ht="17" customHeight="1" x14ac:dyDescent="0.2">
      <c r="A16" s="153"/>
      <c r="B16" s="153"/>
      <c r="C16" s="153"/>
      <c r="D16" s="153"/>
      <c r="E16" s="154"/>
      <c r="F16" s="153"/>
      <c r="G16" s="154"/>
      <c r="H16" s="154"/>
      <c r="I16" s="154"/>
      <c r="J16" s="154"/>
      <c r="K16" s="154"/>
      <c r="L16" s="154"/>
      <c r="M16" s="154"/>
      <c r="N16" s="154"/>
      <c r="O16" s="154"/>
      <c r="P16" s="154"/>
    </row>
    <row r="17" spans="1:16" ht="17" customHeight="1" x14ac:dyDescent="0.2">
      <c r="A17" s="153"/>
      <c r="B17" s="155" t="s">
        <v>133</v>
      </c>
      <c r="C17" s="153"/>
      <c r="D17" s="153"/>
      <c r="E17" s="154"/>
      <c r="F17" s="153"/>
      <c r="G17" s="154"/>
      <c r="H17" s="154"/>
      <c r="I17" s="154"/>
      <c r="J17" s="154"/>
      <c r="K17" s="154"/>
      <c r="L17" s="154"/>
      <c r="M17" s="154"/>
      <c r="N17" s="154"/>
      <c r="O17" s="154"/>
      <c r="P17" s="154"/>
    </row>
    <row r="18" spans="1:16" ht="17" customHeight="1" x14ac:dyDescent="0.2">
      <c r="A18" s="153"/>
      <c r="B18" s="153"/>
      <c r="C18" s="153"/>
      <c r="D18" s="153"/>
      <c r="E18" s="154"/>
      <c r="F18" s="153"/>
      <c r="G18" s="154"/>
      <c r="H18" s="154"/>
      <c r="I18" s="154"/>
      <c r="J18" s="154"/>
      <c r="K18" s="154"/>
      <c r="L18" s="154"/>
      <c r="M18" s="154"/>
      <c r="N18" s="154"/>
      <c r="O18" s="154"/>
      <c r="P18" s="154"/>
    </row>
    <row r="19" spans="1:16" ht="17" customHeight="1" x14ac:dyDescent="0.2">
      <c r="A19" s="158"/>
      <c r="B19" s="154"/>
      <c r="C19" s="153"/>
      <c r="D19" s="153"/>
      <c r="E19" s="154"/>
      <c r="F19" s="153"/>
      <c r="G19" s="154"/>
      <c r="H19" s="154"/>
      <c r="I19" s="154"/>
      <c r="J19" s="154"/>
      <c r="K19" s="154"/>
      <c r="L19" s="154"/>
      <c r="M19" s="154"/>
      <c r="N19" s="154"/>
      <c r="O19" s="159"/>
      <c r="P19" s="159"/>
    </row>
    <row r="20" spans="1:16" ht="17" customHeight="1" x14ac:dyDescent="0.2">
      <c r="A20" s="153"/>
      <c r="B20" s="160" t="s">
        <v>134</v>
      </c>
      <c r="C20" s="153"/>
      <c r="D20" s="153"/>
      <c r="E20" s="154"/>
      <c r="F20" s="153"/>
      <c r="G20" s="154"/>
      <c r="H20" s="154"/>
      <c r="I20" s="154"/>
      <c r="J20" s="154"/>
      <c r="K20" s="154"/>
      <c r="L20" s="154"/>
      <c r="M20" s="154"/>
      <c r="N20" s="154"/>
      <c r="O20" s="159"/>
      <c r="P20" s="159"/>
    </row>
    <row r="21" spans="1:16" ht="17" customHeight="1" x14ac:dyDescent="0.2">
      <c r="A21" s="153"/>
      <c r="B21" s="161" t="s">
        <v>135</v>
      </c>
      <c r="C21" s="161" t="s">
        <v>136</v>
      </c>
      <c r="D21" s="161" t="s">
        <v>137</v>
      </c>
      <c r="E21" s="153"/>
      <c r="F21" s="153"/>
      <c r="G21" s="154"/>
      <c r="H21" s="154"/>
      <c r="I21" s="154"/>
      <c r="J21" s="154"/>
      <c r="K21" s="154"/>
      <c r="L21" s="154"/>
      <c r="M21" s="154"/>
      <c r="N21" s="154"/>
      <c r="O21" s="159"/>
      <c r="P21" s="159"/>
    </row>
    <row r="22" spans="1:16" ht="17" customHeight="1" x14ac:dyDescent="0.2">
      <c r="A22" s="153"/>
      <c r="B22" s="162">
        <v>2018</v>
      </c>
      <c r="C22" s="162">
        <v>492</v>
      </c>
      <c r="D22" s="163">
        <v>0.47</v>
      </c>
      <c r="E22" s="153"/>
      <c r="F22" s="153"/>
      <c r="G22" s="154"/>
      <c r="H22" s="154"/>
      <c r="I22" s="154"/>
      <c r="J22" s="154"/>
      <c r="K22" s="154"/>
      <c r="L22" s="154"/>
      <c r="M22" s="154"/>
      <c r="N22" s="154"/>
      <c r="O22" s="159"/>
      <c r="P22" s="159"/>
    </row>
    <row r="23" spans="1:16" ht="17" customHeight="1" x14ac:dyDescent="0.2">
      <c r="A23" s="153"/>
      <c r="B23" s="162">
        <v>2023</v>
      </c>
      <c r="C23" s="162">
        <v>640</v>
      </c>
      <c r="D23" s="163">
        <v>0.08</v>
      </c>
      <c r="E23" s="154"/>
      <c r="F23" s="153"/>
      <c r="G23" s="154"/>
      <c r="H23" s="154"/>
      <c r="I23" s="154"/>
      <c r="J23" s="154"/>
      <c r="K23" s="154"/>
      <c r="L23" s="154"/>
      <c r="M23" s="164"/>
      <c r="N23" s="164"/>
      <c r="O23" s="165"/>
      <c r="P23" s="165"/>
    </row>
    <row r="24" spans="1:16" ht="17" customHeight="1" x14ac:dyDescent="0.2">
      <c r="A24" s="153"/>
      <c r="B24" s="162">
        <v>2028</v>
      </c>
      <c r="C24" s="162">
        <v>710</v>
      </c>
      <c r="D24" s="153"/>
      <c r="E24" s="153"/>
      <c r="F24" s="153"/>
      <c r="G24" s="154"/>
      <c r="H24" s="154"/>
      <c r="I24" s="154"/>
      <c r="J24" s="154"/>
      <c r="K24" s="154"/>
      <c r="L24" s="154"/>
      <c r="M24" s="166"/>
      <c r="N24" s="166"/>
      <c r="O24" s="167"/>
      <c r="P24" s="167"/>
    </row>
    <row r="25" spans="1:16" ht="17" customHeight="1" x14ac:dyDescent="0.2">
      <c r="A25" s="153"/>
      <c r="B25" s="153"/>
      <c r="C25" s="153"/>
      <c r="D25" s="153"/>
      <c r="E25" s="153"/>
      <c r="F25" s="153"/>
      <c r="G25" s="154"/>
      <c r="H25" s="154"/>
      <c r="I25" s="154"/>
      <c r="J25" s="154"/>
      <c r="K25" s="154"/>
      <c r="L25" s="154"/>
      <c r="M25" s="168"/>
      <c r="N25" s="168"/>
      <c r="O25" s="169"/>
      <c r="P25" s="169"/>
    </row>
    <row r="26" spans="1:16" ht="17" customHeight="1" x14ac:dyDescent="0.2">
      <c r="A26" s="153"/>
      <c r="B26" s="161" t="s">
        <v>138</v>
      </c>
      <c r="C26" s="153"/>
      <c r="D26" s="153"/>
      <c r="E26" s="153"/>
      <c r="F26" s="154"/>
      <c r="G26" s="154"/>
      <c r="H26" s="154"/>
      <c r="I26" s="154"/>
      <c r="J26" s="154"/>
      <c r="K26" s="154"/>
      <c r="L26" s="154"/>
      <c r="M26" s="170"/>
      <c r="N26" s="170"/>
      <c r="O26" s="171"/>
      <c r="P26" s="171"/>
    </row>
    <row r="27" spans="1:16" ht="17" customHeight="1" x14ac:dyDescent="0.2">
      <c r="A27" s="153"/>
      <c r="B27" s="161" t="s">
        <v>139</v>
      </c>
      <c r="C27" s="153"/>
      <c r="D27" s="153"/>
      <c r="E27" s="153"/>
      <c r="F27" s="154"/>
      <c r="G27" s="154"/>
      <c r="H27" s="154"/>
      <c r="I27" s="154"/>
      <c r="J27" s="154"/>
      <c r="K27" s="154"/>
      <c r="L27" s="154"/>
      <c r="M27" s="172"/>
      <c r="N27" s="172"/>
      <c r="O27" s="173"/>
      <c r="P27" s="173"/>
    </row>
    <row r="28" spans="1:16" ht="17" customHeight="1" x14ac:dyDescent="0.2">
      <c r="A28" s="153"/>
      <c r="B28" s="153"/>
      <c r="C28" s="153"/>
      <c r="D28" s="153"/>
      <c r="E28" s="153"/>
      <c r="F28" s="153"/>
      <c r="G28" s="154"/>
      <c r="H28" s="154"/>
      <c r="I28" s="154"/>
      <c r="J28" s="154"/>
      <c r="K28" s="154"/>
      <c r="L28" s="154"/>
      <c r="M28" s="154"/>
      <c r="N28" s="154"/>
      <c r="O28" s="159"/>
      <c r="P28" s="159"/>
    </row>
    <row r="29" spans="1:16" ht="17" customHeight="1" x14ac:dyDescent="0.2">
      <c r="A29" s="153"/>
      <c r="B29" s="153"/>
      <c r="C29" s="153"/>
      <c r="D29" s="153"/>
      <c r="E29" s="153"/>
      <c r="F29" s="153"/>
      <c r="G29" s="154"/>
      <c r="H29" s="154"/>
      <c r="I29" s="154"/>
      <c r="J29" s="154"/>
      <c r="K29" s="154"/>
      <c r="L29" s="154"/>
      <c r="M29" s="164"/>
      <c r="N29" s="164"/>
      <c r="O29" s="165"/>
      <c r="P29" s="165"/>
    </row>
    <row r="30" spans="1:16" ht="17" customHeight="1" x14ac:dyDescent="0.2">
      <c r="A30" s="153"/>
      <c r="B30" s="160" t="s">
        <v>135</v>
      </c>
      <c r="C30" s="160" t="s">
        <v>140</v>
      </c>
      <c r="D30" s="160" t="s">
        <v>141</v>
      </c>
      <c r="E30" s="160" t="s">
        <v>142</v>
      </c>
      <c r="F30" s="153"/>
      <c r="G30" s="174" t="s">
        <v>143</v>
      </c>
      <c r="H30" s="154"/>
      <c r="I30" s="154"/>
      <c r="J30" s="154"/>
      <c r="K30" s="175">
        <f>C24*D22</f>
        <v>333.7</v>
      </c>
      <c r="L30" s="176" t="s">
        <v>144</v>
      </c>
      <c r="M30" s="166"/>
      <c r="N30" s="166"/>
      <c r="O30" s="167"/>
      <c r="P30" s="167"/>
    </row>
    <row r="31" spans="1:16" ht="17" customHeight="1" x14ac:dyDescent="0.2">
      <c r="A31" s="153"/>
      <c r="B31" s="158"/>
      <c r="C31" s="160" t="s">
        <v>145</v>
      </c>
      <c r="D31" s="160" t="s">
        <v>145</v>
      </c>
      <c r="E31" s="158"/>
      <c r="F31" s="163"/>
      <c r="G31" s="153"/>
      <c r="H31" s="177">
        <v>5.0000000000000001E-3</v>
      </c>
      <c r="I31" s="177">
        <v>7.4999999999999997E-3</v>
      </c>
      <c r="J31" s="177">
        <v>0.01</v>
      </c>
      <c r="K31" s="177">
        <v>1.2500000000000001E-2</v>
      </c>
      <c r="L31" s="177">
        <v>1.4999999999999999E-2</v>
      </c>
      <c r="M31" s="168"/>
      <c r="N31" s="168"/>
      <c r="O31" s="169"/>
      <c r="P31" s="169"/>
    </row>
    <row r="32" spans="1:16" ht="17" customHeight="1" x14ac:dyDescent="0.2">
      <c r="A32" s="153"/>
      <c r="B32" s="162">
        <v>2015</v>
      </c>
      <c r="C32" s="178">
        <v>4.5</v>
      </c>
      <c r="D32" s="179">
        <v>704</v>
      </c>
      <c r="E32" s="153"/>
      <c r="F32" s="153"/>
      <c r="G32" s="160" t="s">
        <v>146</v>
      </c>
      <c r="H32" s="180">
        <f>(C24*D22)*H31</f>
        <v>1.6684999999999999</v>
      </c>
      <c r="I32" s="180">
        <f>($C$24*$D$22)*I31</f>
        <v>2.5027499999999998</v>
      </c>
      <c r="J32" s="180">
        <f>($C$24*$D$22)*J31</f>
        <v>3.3369999999999997</v>
      </c>
      <c r="K32" s="180">
        <f>($C$24*$D$22)*K31</f>
        <v>4.1712499999999997</v>
      </c>
      <c r="L32" s="180">
        <f>($C$24*$D$22)*L31</f>
        <v>5.0054999999999996</v>
      </c>
      <c r="M32" s="170"/>
      <c r="N32" s="170"/>
      <c r="O32" s="171"/>
      <c r="P32" s="171"/>
    </row>
    <row r="33" spans="1:16" ht="17" customHeight="1" x14ac:dyDescent="0.2">
      <c r="A33" s="153"/>
      <c r="B33" s="162">
        <v>2017</v>
      </c>
      <c r="C33" s="178">
        <f t="shared" ref="C33:C44" si="0">C32+(C32*E33)</f>
        <v>4.5945</v>
      </c>
      <c r="D33" s="179">
        <f t="shared" ref="D33:D44" si="1">D32+(D32*E33)</f>
        <v>718.78399999999999</v>
      </c>
      <c r="E33" s="181">
        <v>2.1000000000000001E-2</v>
      </c>
      <c r="F33" s="153"/>
      <c r="G33" s="182">
        <v>1.57</v>
      </c>
      <c r="H33" s="183">
        <f>H32*$G33</f>
        <v>2.619545</v>
      </c>
      <c r="I33" s="183">
        <f>I32*$G33</f>
        <v>3.9293174999999998</v>
      </c>
      <c r="J33" s="183">
        <f>J32*$G33</f>
        <v>5.23909</v>
      </c>
      <c r="K33" s="183">
        <f>K32*$G33</f>
        <v>6.5488624999999994</v>
      </c>
      <c r="L33" s="183">
        <f>L32*$G33</f>
        <v>7.8586349999999996</v>
      </c>
      <c r="M33" s="172"/>
      <c r="N33" s="172"/>
      <c r="O33" s="173"/>
      <c r="P33" s="173"/>
    </row>
    <row r="34" spans="1:16" ht="17" customHeight="1" x14ac:dyDescent="0.2">
      <c r="A34" s="158"/>
      <c r="B34" s="162">
        <v>2018</v>
      </c>
      <c r="C34" s="178">
        <f t="shared" si="0"/>
        <v>4.9161150000000005</v>
      </c>
      <c r="D34" s="179">
        <f t="shared" si="1"/>
        <v>769.09888000000001</v>
      </c>
      <c r="E34" s="163">
        <v>7.0000000000000007E-2</v>
      </c>
      <c r="F34" s="154"/>
      <c r="G34" s="153"/>
      <c r="H34" s="153"/>
      <c r="I34" s="153"/>
      <c r="J34" s="153"/>
      <c r="K34" s="153"/>
      <c r="L34" s="172"/>
      <c r="M34" s="154"/>
      <c r="N34" s="154"/>
      <c r="O34" s="159"/>
      <c r="P34" s="159"/>
    </row>
    <row r="35" spans="1:16" ht="17" customHeight="1" x14ac:dyDescent="0.2">
      <c r="A35" s="158"/>
      <c r="B35" s="162">
        <v>2019</v>
      </c>
      <c r="C35" s="178">
        <f t="shared" si="0"/>
        <v>5.1815852100000006</v>
      </c>
      <c r="D35" s="179">
        <f t="shared" si="1"/>
        <v>810.63021951999997</v>
      </c>
      <c r="E35" s="181">
        <v>5.3999999999999999E-2</v>
      </c>
      <c r="F35" s="154"/>
      <c r="G35" s="153"/>
      <c r="H35" s="153"/>
      <c r="I35" s="153"/>
      <c r="J35" s="153"/>
      <c r="K35" s="153"/>
      <c r="L35" s="154"/>
      <c r="M35" s="154"/>
      <c r="N35" s="154"/>
      <c r="O35" s="159"/>
      <c r="P35" s="159"/>
    </row>
    <row r="36" spans="1:16" ht="17" customHeight="1" x14ac:dyDescent="0.2">
      <c r="A36" s="153"/>
      <c r="B36" s="162">
        <v>2020</v>
      </c>
      <c r="C36" s="178">
        <f t="shared" si="0"/>
        <v>5.4613908113400003</v>
      </c>
      <c r="D36" s="179">
        <f t="shared" si="1"/>
        <v>854.40425137407999</v>
      </c>
      <c r="E36" s="181">
        <v>5.3999999999999999E-2</v>
      </c>
      <c r="F36" s="154"/>
      <c r="G36" s="153"/>
      <c r="H36" s="153"/>
      <c r="I36" s="153"/>
      <c r="J36" s="153"/>
      <c r="K36" s="153"/>
      <c r="L36" s="154"/>
      <c r="M36" s="154"/>
      <c r="N36" s="154"/>
      <c r="O36" s="159"/>
      <c r="P36" s="159"/>
    </row>
    <row r="37" spans="1:16" ht="17" customHeight="1" x14ac:dyDescent="0.2">
      <c r="A37" s="153"/>
      <c r="B37" s="162">
        <v>2021</v>
      </c>
      <c r="C37" s="178">
        <f t="shared" si="0"/>
        <v>5.7563059151523603</v>
      </c>
      <c r="D37" s="179">
        <f t="shared" si="1"/>
        <v>900.54208094828027</v>
      </c>
      <c r="E37" s="181">
        <v>5.3999999999999999E-2</v>
      </c>
      <c r="F37" s="154"/>
      <c r="G37" s="160" t="s">
        <v>147</v>
      </c>
      <c r="H37" s="153"/>
      <c r="I37" s="153"/>
      <c r="J37" s="153"/>
      <c r="K37" s="175">
        <f>C24*D23</f>
        <v>56.800000000000004</v>
      </c>
      <c r="L37" s="176" t="s">
        <v>144</v>
      </c>
      <c r="M37" s="154"/>
      <c r="N37" s="154"/>
      <c r="O37" s="159"/>
      <c r="P37" s="159"/>
    </row>
    <row r="38" spans="1:16" ht="17" customHeight="1" x14ac:dyDescent="0.2">
      <c r="A38" s="153"/>
      <c r="B38" s="162">
        <v>2022</v>
      </c>
      <c r="C38" s="178">
        <f t="shared" si="0"/>
        <v>6.0671464345705877</v>
      </c>
      <c r="D38" s="179">
        <f t="shared" si="1"/>
        <v>949.17135331948737</v>
      </c>
      <c r="E38" s="181">
        <v>5.3999999999999999E-2</v>
      </c>
      <c r="F38" s="154"/>
      <c r="G38" s="153"/>
      <c r="H38" s="177">
        <v>5.0000000000000001E-3</v>
      </c>
      <c r="I38" s="177">
        <v>7.4999999999999997E-3</v>
      </c>
      <c r="J38" s="177">
        <v>0.01</v>
      </c>
      <c r="K38" s="177">
        <v>1.2500000000000001E-2</v>
      </c>
      <c r="L38" s="177">
        <v>1.4999999999999999E-2</v>
      </c>
      <c r="M38" s="154"/>
      <c r="N38" s="154"/>
      <c r="O38" s="159"/>
      <c r="P38" s="159"/>
    </row>
    <row r="39" spans="1:16" ht="17" customHeight="1" x14ac:dyDescent="0.2">
      <c r="A39" s="153"/>
      <c r="B39" s="162">
        <v>2023</v>
      </c>
      <c r="C39" s="178">
        <f t="shared" si="0"/>
        <v>6.394772342037399</v>
      </c>
      <c r="D39" s="179">
        <f t="shared" si="1"/>
        <v>1000.4266063987396</v>
      </c>
      <c r="E39" s="181">
        <v>5.3999999999999999E-2</v>
      </c>
      <c r="F39" s="154"/>
      <c r="G39" s="160" t="s">
        <v>146</v>
      </c>
      <c r="H39" s="180">
        <f>($C$24*$D$23)*H38</f>
        <v>0.28400000000000003</v>
      </c>
      <c r="I39" s="180">
        <f>($C$24*$D$23)*I38</f>
        <v>0.42599999999999999</v>
      </c>
      <c r="J39" s="180">
        <f>($C$24*$D$23)*J38</f>
        <v>0.56800000000000006</v>
      </c>
      <c r="K39" s="180">
        <f>($C$24*$D$23)*K38</f>
        <v>0.71000000000000008</v>
      </c>
      <c r="L39" s="180">
        <f>($C$24*$D$23)*L38</f>
        <v>0.85199999999999998</v>
      </c>
      <c r="M39" s="154"/>
      <c r="N39" s="154"/>
      <c r="O39" s="159"/>
      <c r="P39" s="159"/>
    </row>
    <row r="40" spans="1:16" ht="17" customHeight="1" x14ac:dyDescent="0.2">
      <c r="A40" s="153"/>
      <c r="B40" s="162">
        <v>2024</v>
      </c>
      <c r="C40" s="178">
        <f t="shared" si="0"/>
        <v>6.5290625612201847</v>
      </c>
      <c r="D40" s="179">
        <f t="shared" si="1"/>
        <v>1021.4355651331132</v>
      </c>
      <c r="E40" s="181">
        <v>2.1000000000000001E-2</v>
      </c>
      <c r="F40" s="154"/>
      <c r="G40" s="182">
        <v>1.57</v>
      </c>
      <c r="H40" s="183">
        <f>H39*$G40</f>
        <v>0.44588000000000005</v>
      </c>
      <c r="I40" s="183">
        <f>I39*$G40</f>
        <v>0.66881999999999997</v>
      </c>
      <c r="J40" s="183">
        <f>J39*$G40</f>
        <v>0.89176000000000011</v>
      </c>
      <c r="K40" s="183">
        <f>K39*$G40</f>
        <v>1.1147000000000002</v>
      </c>
      <c r="L40" s="183">
        <f>L39*$G40</f>
        <v>1.3376399999999999</v>
      </c>
      <c r="M40" s="154"/>
      <c r="N40" s="154"/>
      <c r="O40" s="159"/>
      <c r="P40" s="159"/>
    </row>
    <row r="41" spans="1:16" ht="17" customHeight="1" x14ac:dyDescent="0.2">
      <c r="A41" s="153"/>
      <c r="B41" s="162">
        <v>2025</v>
      </c>
      <c r="C41" s="178">
        <f t="shared" si="0"/>
        <v>6.6661728750058087</v>
      </c>
      <c r="D41" s="179">
        <f t="shared" si="1"/>
        <v>1042.8857120009086</v>
      </c>
      <c r="E41" s="181">
        <v>2.1000000000000001E-2</v>
      </c>
      <c r="F41" s="154"/>
      <c r="G41" s="154"/>
      <c r="H41" s="154"/>
      <c r="I41" s="154"/>
      <c r="J41" s="154"/>
      <c r="K41" s="154"/>
      <c r="L41" s="154"/>
      <c r="M41" s="154"/>
      <c r="N41" s="154"/>
      <c r="O41" s="159"/>
      <c r="P41" s="159"/>
    </row>
    <row r="42" spans="1:16" ht="17" customHeight="1" x14ac:dyDescent="0.2">
      <c r="A42" s="153"/>
      <c r="B42" s="162">
        <v>2026</v>
      </c>
      <c r="C42" s="178">
        <f t="shared" si="0"/>
        <v>6.8061625053809305</v>
      </c>
      <c r="D42" s="179">
        <f t="shared" si="1"/>
        <v>1064.7863119529277</v>
      </c>
      <c r="E42" s="181">
        <v>2.1000000000000001E-2</v>
      </c>
      <c r="F42" s="154"/>
      <c r="G42" s="154"/>
      <c r="H42" s="154"/>
      <c r="I42" s="154"/>
      <c r="J42" s="154"/>
      <c r="K42" s="154"/>
      <c r="L42" s="154"/>
      <c r="M42" s="154"/>
      <c r="N42" s="154"/>
      <c r="O42" s="159"/>
      <c r="P42" s="159"/>
    </row>
    <row r="43" spans="1:16" ht="17" customHeight="1" x14ac:dyDescent="0.2">
      <c r="A43" s="153"/>
      <c r="B43" s="162">
        <v>2027</v>
      </c>
      <c r="C43" s="178">
        <f t="shared" si="0"/>
        <v>6.9490919179939299</v>
      </c>
      <c r="D43" s="179">
        <f t="shared" si="1"/>
        <v>1087.1468245039391</v>
      </c>
      <c r="E43" s="181">
        <v>2.1000000000000001E-2</v>
      </c>
      <c r="F43" s="154"/>
      <c r="G43" s="154"/>
      <c r="H43" s="154"/>
      <c r="I43" s="154"/>
      <c r="J43" s="154"/>
      <c r="K43" s="154"/>
      <c r="L43" s="154"/>
      <c r="M43" s="154"/>
      <c r="N43" s="154"/>
      <c r="O43" s="159"/>
      <c r="P43" s="159"/>
    </row>
    <row r="44" spans="1:16" ht="17" customHeight="1" x14ac:dyDescent="0.2">
      <c r="A44" s="153"/>
      <c r="B44" s="162">
        <v>2028</v>
      </c>
      <c r="C44" s="178">
        <f t="shared" si="0"/>
        <v>7.0950228482718023</v>
      </c>
      <c r="D44" s="179">
        <f t="shared" si="1"/>
        <v>1109.9769078185218</v>
      </c>
      <c r="E44" s="181">
        <v>2.1000000000000001E-2</v>
      </c>
      <c r="F44" s="154"/>
      <c r="G44" s="154"/>
      <c r="H44" s="154"/>
      <c r="I44" s="154"/>
      <c r="J44" s="154"/>
      <c r="K44" s="154"/>
      <c r="L44" s="154"/>
      <c r="M44" s="154"/>
      <c r="N44" s="154"/>
      <c r="O44" s="159"/>
      <c r="P44" s="159"/>
    </row>
    <row r="45" spans="1:16" ht="17" customHeight="1" x14ac:dyDescent="0.2">
      <c r="A45" s="153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9"/>
      <c r="P45" s="159"/>
    </row>
    <row r="46" spans="1:16" ht="17" customHeight="1" x14ac:dyDescent="0.2">
      <c r="A46" s="153"/>
      <c r="B46" s="161" t="s">
        <v>148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9"/>
      <c r="P46" s="159"/>
    </row>
    <row r="47" spans="1:16" ht="17" customHeight="1" x14ac:dyDescent="0.2">
      <c r="A47" s="153"/>
      <c r="B47" s="161" t="s">
        <v>149</v>
      </c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9"/>
      <c r="P47" s="159"/>
    </row>
    <row r="48" spans="1:16" ht="17" customHeight="1" x14ac:dyDescent="0.2">
      <c r="A48" s="153"/>
      <c r="B48" s="161" t="s">
        <v>150</v>
      </c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9"/>
      <c r="P48" s="159"/>
    </row>
    <row r="49" spans="1:16" ht="17" customHeight="1" x14ac:dyDescent="0.2">
      <c r="A49" s="153"/>
      <c r="B49" s="153"/>
      <c r="C49" s="153"/>
      <c r="D49" s="153"/>
      <c r="E49" s="153"/>
      <c r="F49" s="154"/>
      <c r="G49" s="154"/>
      <c r="H49" s="154"/>
      <c r="I49" s="154"/>
      <c r="J49" s="154"/>
      <c r="K49" s="154"/>
      <c r="L49" s="154"/>
      <c r="M49" s="154"/>
      <c r="N49" s="154"/>
      <c r="O49" s="159"/>
      <c r="P49" s="159"/>
    </row>
    <row r="50" spans="1:16" ht="17" customHeight="1" x14ac:dyDescent="0.2">
      <c r="A50" s="184"/>
      <c r="B50" s="184"/>
      <c r="C50" s="184"/>
      <c r="D50" s="184"/>
      <c r="E50" s="184"/>
      <c r="F50" s="184"/>
      <c r="G50" s="159"/>
      <c r="H50" s="159"/>
      <c r="I50" s="159"/>
      <c r="J50" s="159"/>
      <c r="K50" s="159"/>
      <c r="L50" s="159"/>
      <c r="M50" s="159"/>
      <c r="N50" s="159"/>
      <c r="O50" s="159"/>
      <c r="P50" s="159"/>
    </row>
    <row r="51" spans="1:16" ht="17" customHeight="1" x14ac:dyDescent="0.2">
      <c r="A51" s="184"/>
      <c r="B51" s="184"/>
      <c r="C51" s="184"/>
      <c r="D51" s="184"/>
      <c r="E51" s="184"/>
      <c r="F51" s="184"/>
      <c r="G51" s="159"/>
      <c r="H51" s="159"/>
      <c r="I51" s="159"/>
      <c r="J51" s="159"/>
      <c r="K51" s="159"/>
      <c r="L51" s="159"/>
      <c r="M51" s="159"/>
      <c r="N51" s="159"/>
      <c r="O51" s="159"/>
      <c r="P51" s="159"/>
    </row>
    <row r="52" spans="1:16" ht="17" customHeight="1" x14ac:dyDescent="0.2">
      <c r="A52" s="184"/>
      <c r="B52" s="184"/>
      <c r="C52" s="185"/>
      <c r="D52" s="184"/>
      <c r="E52" s="184"/>
      <c r="F52" s="184"/>
      <c r="G52" s="159"/>
      <c r="H52" s="159"/>
      <c r="I52" s="159"/>
      <c r="J52" s="159"/>
      <c r="K52" s="159"/>
      <c r="L52" s="159"/>
      <c r="M52" s="159"/>
      <c r="N52" s="159"/>
      <c r="O52" s="159"/>
      <c r="P52" s="159"/>
    </row>
  </sheetData>
  <conditionalFormatting sqref="M26:P26 M32:P32 G33:L33 G40:L40">
    <cfRule type="cellIs" dxfId="0" priority="1" stopIfTrue="1" operator="lessThan">
      <formula>0</formula>
    </cfRule>
  </conditionalFormatting>
  <pageMargins left="0.7" right="0.7" top="0.75" bottom="0.75" header="0.3" footer="0.3"/>
  <pageSetup scale="67"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988"/>
  <sheetViews>
    <sheetView topLeftCell="A4" workbookViewId="0">
      <pane xSplit="1" topLeftCell="B1" activePane="topRight" state="frozen"/>
      <selection pane="topRight"/>
    </sheetView>
  </sheetViews>
  <sheetFormatPr baseColWidth="10" defaultColWidth="5.1640625" defaultRowHeight="15" customHeight="1" x14ac:dyDescent="0.15"/>
  <cols>
    <col min="1" max="1" width="18.6640625" style="92" customWidth="1"/>
    <col min="2" max="5" width="7" style="92" bestFit="1" customWidth="1"/>
    <col min="6" max="6" width="6.83203125" style="92" bestFit="1" customWidth="1"/>
    <col min="7" max="7" width="7.1640625" style="92" bestFit="1" customWidth="1"/>
    <col min="8" max="8" width="7" style="92" bestFit="1" customWidth="1"/>
    <col min="9" max="9" width="6" style="92" bestFit="1" customWidth="1"/>
    <col min="10" max="10" width="6.5" style="92" bestFit="1" customWidth="1"/>
    <col min="11" max="11" width="7" style="92" bestFit="1" customWidth="1"/>
    <col min="12" max="12" width="6.6640625" style="92" bestFit="1" customWidth="1"/>
    <col min="13" max="13" width="7.33203125" style="92" bestFit="1" customWidth="1"/>
    <col min="14" max="14" width="7" style="92" bestFit="1" customWidth="1"/>
    <col min="15" max="15" width="7.1640625" style="53" bestFit="1" customWidth="1"/>
    <col min="16" max="16" width="7" style="92" bestFit="1" customWidth="1"/>
    <col min="17" max="17" width="7.1640625" style="92" bestFit="1" customWidth="1"/>
    <col min="18" max="19" width="7" style="92" bestFit="1" customWidth="1"/>
    <col min="20" max="20" width="6.6640625" style="92" bestFit="1" customWidth="1"/>
    <col min="21" max="22" width="7" style="92" bestFit="1" customWidth="1"/>
    <col min="23" max="23" width="7.5" style="92" bestFit="1" customWidth="1"/>
    <col min="24" max="24" width="6.6640625" style="92" bestFit="1" customWidth="1"/>
    <col min="25" max="25" width="7" style="92" bestFit="1" customWidth="1"/>
    <col min="26" max="26" width="6.6640625" style="92" bestFit="1" customWidth="1"/>
    <col min="27" max="31" width="8.33203125" style="92" bestFit="1" customWidth="1"/>
    <col min="32" max="32" width="8.1640625" style="92" bestFit="1" customWidth="1"/>
    <col min="33" max="33" width="8.5" style="92" bestFit="1" customWidth="1"/>
    <col min="34" max="34" width="8.33203125" style="92" bestFit="1" customWidth="1"/>
    <col min="35" max="35" width="7.5" style="92" bestFit="1" customWidth="1"/>
    <col min="36" max="36" width="7.83203125" style="92" bestFit="1" customWidth="1"/>
    <col min="37" max="37" width="8.33203125" style="92" bestFit="1" customWidth="1"/>
    <col min="38" max="38" width="8" style="92" bestFit="1" customWidth="1"/>
    <col min="39" max="39" width="8.5" style="92" bestFit="1" customWidth="1"/>
    <col min="40" max="40" width="8.33203125" style="92" bestFit="1" customWidth="1"/>
    <col min="41" max="41" width="8.5" style="92" bestFit="1" customWidth="1"/>
    <col min="42" max="42" width="8.33203125" style="92" bestFit="1" customWidth="1"/>
    <col min="43" max="43" width="8.5" style="92" bestFit="1" customWidth="1"/>
    <col min="44" max="45" width="8.33203125" style="92" bestFit="1" customWidth="1"/>
    <col min="46" max="46" width="8" style="92" bestFit="1" customWidth="1"/>
    <col min="47" max="48" width="8.33203125" style="92" bestFit="1" customWidth="1"/>
    <col min="49" max="49" width="8.83203125" style="92" bestFit="1" customWidth="1"/>
    <col min="50" max="16384" width="5.1640625" style="92"/>
  </cols>
  <sheetData>
    <row r="3" spans="1:49" s="57" customFormat="1" ht="24" customHeight="1" x14ac:dyDescent="0.15">
      <c r="A3" s="54"/>
      <c r="B3" s="55">
        <v>42948</v>
      </c>
      <c r="C3" s="55">
        <v>42995</v>
      </c>
      <c r="D3" s="55">
        <v>43009</v>
      </c>
      <c r="E3" s="55">
        <v>43056</v>
      </c>
      <c r="F3" s="55">
        <v>43086</v>
      </c>
      <c r="G3" s="55">
        <v>43101</v>
      </c>
      <c r="H3" s="55">
        <v>43149</v>
      </c>
      <c r="I3" s="55">
        <v>43177</v>
      </c>
      <c r="J3" s="55">
        <v>43208</v>
      </c>
      <c r="K3" s="56">
        <v>43238</v>
      </c>
      <c r="L3" s="55">
        <v>43269</v>
      </c>
      <c r="M3" s="55">
        <v>43299</v>
      </c>
      <c r="N3" s="55">
        <v>43330</v>
      </c>
      <c r="O3" s="55">
        <v>43361</v>
      </c>
      <c r="P3" s="55">
        <v>43391</v>
      </c>
      <c r="Q3" s="55">
        <v>43422</v>
      </c>
      <c r="R3" s="55">
        <v>43452</v>
      </c>
      <c r="S3" s="55">
        <v>43484</v>
      </c>
      <c r="T3" s="55">
        <v>43515</v>
      </c>
      <c r="U3" s="56">
        <v>43525</v>
      </c>
      <c r="V3" s="55">
        <v>43556</v>
      </c>
      <c r="W3" s="55">
        <v>43604</v>
      </c>
      <c r="X3" s="55">
        <v>43635</v>
      </c>
      <c r="Y3" s="55">
        <v>43665</v>
      </c>
      <c r="Z3" s="55">
        <v>43678</v>
      </c>
      <c r="AA3" s="55">
        <v>43727</v>
      </c>
      <c r="AB3" s="55">
        <v>43757</v>
      </c>
      <c r="AC3" s="55">
        <v>43788</v>
      </c>
      <c r="AD3" s="55">
        <v>43818</v>
      </c>
      <c r="AE3" s="55">
        <v>43831</v>
      </c>
      <c r="AF3" s="55">
        <v>43881</v>
      </c>
      <c r="AG3" s="55">
        <v>43891</v>
      </c>
      <c r="AH3" s="55">
        <v>43922</v>
      </c>
      <c r="AI3" s="55">
        <v>43952</v>
      </c>
      <c r="AJ3" s="55">
        <v>43983</v>
      </c>
      <c r="AK3" s="55">
        <v>44013</v>
      </c>
      <c r="AL3" s="55">
        <v>44044</v>
      </c>
      <c r="AM3" s="55">
        <v>44094</v>
      </c>
      <c r="AN3" s="55">
        <v>44105</v>
      </c>
      <c r="AO3" s="55">
        <v>44136</v>
      </c>
      <c r="AP3" s="55">
        <v>44166</v>
      </c>
      <c r="AQ3" s="55">
        <v>44197</v>
      </c>
      <c r="AR3" s="55">
        <v>44248</v>
      </c>
      <c r="AS3" s="55">
        <v>44256</v>
      </c>
      <c r="AT3" s="55">
        <v>44287</v>
      </c>
      <c r="AU3" s="55">
        <v>44317</v>
      </c>
      <c r="AV3" s="55">
        <v>44348</v>
      </c>
      <c r="AW3" s="55">
        <v>44378</v>
      </c>
    </row>
    <row r="4" spans="1:49" ht="30" customHeight="1" x14ac:dyDescent="0.15">
      <c r="A4" s="91"/>
      <c r="B4" s="58">
        <v>1</v>
      </c>
      <c r="C4" s="58">
        <v>2</v>
      </c>
      <c r="D4" s="58">
        <v>3</v>
      </c>
      <c r="E4" s="58">
        <v>4</v>
      </c>
      <c r="F4" s="58">
        <v>5</v>
      </c>
      <c r="G4" s="58">
        <v>6</v>
      </c>
      <c r="H4" s="58">
        <v>7</v>
      </c>
      <c r="I4" s="58">
        <v>8</v>
      </c>
      <c r="J4" s="58">
        <v>9</v>
      </c>
      <c r="K4" s="58">
        <v>10</v>
      </c>
      <c r="L4" s="58">
        <v>11</v>
      </c>
      <c r="M4" s="58">
        <v>12</v>
      </c>
      <c r="N4" s="58">
        <v>13</v>
      </c>
      <c r="O4" s="58">
        <v>14</v>
      </c>
      <c r="P4" s="58">
        <v>15</v>
      </c>
      <c r="Q4" s="58">
        <v>16</v>
      </c>
      <c r="R4" s="58">
        <v>17</v>
      </c>
      <c r="S4" s="58">
        <v>18</v>
      </c>
      <c r="T4" s="58">
        <v>19</v>
      </c>
      <c r="U4" s="58">
        <v>20</v>
      </c>
      <c r="V4" s="58">
        <v>21</v>
      </c>
      <c r="W4" s="58">
        <v>22</v>
      </c>
      <c r="X4" s="58">
        <v>23</v>
      </c>
      <c r="Y4" s="58">
        <v>24</v>
      </c>
      <c r="Z4" s="58">
        <v>25</v>
      </c>
      <c r="AA4" s="58">
        <v>26</v>
      </c>
      <c r="AB4" s="58">
        <v>27</v>
      </c>
      <c r="AC4" s="58">
        <v>28</v>
      </c>
      <c r="AD4" s="58">
        <v>29</v>
      </c>
      <c r="AE4" s="58">
        <v>30</v>
      </c>
      <c r="AF4" s="58">
        <v>31</v>
      </c>
      <c r="AG4" s="58">
        <v>32</v>
      </c>
      <c r="AH4" s="58">
        <v>33</v>
      </c>
      <c r="AI4" s="58">
        <v>34</v>
      </c>
      <c r="AJ4" s="58">
        <v>35</v>
      </c>
      <c r="AK4" s="58">
        <v>36</v>
      </c>
      <c r="AL4" s="58">
        <v>37</v>
      </c>
      <c r="AM4" s="58">
        <v>38</v>
      </c>
      <c r="AN4" s="58">
        <v>39</v>
      </c>
      <c r="AO4" s="58">
        <v>40</v>
      </c>
      <c r="AP4" s="58">
        <v>41</v>
      </c>
      <c r="AQ4" s="58">
        <v>42</v>
      </c>
      <c r="AR4" s="58">
        <v>43</v>
      </c>
      <c r="AS4" s="58">
        <v>44</v>
      </c>
      <c r="AT4" s="58">
        <v>45</v>
      </c>
      <c r="AU4" s="58">
        <v>46</v>
      </c>
      <c r="AV4" s="58">
        <v>47</v>
      </c>
      <c r="AW4" s="58">
        <v>48</v>
      </c>
    </row>
    <row r="5" spans="1:49" ht="21" customHeight="1" x14ac:dyDescent="0.15">
      <c r="A5" s="93" t="s">
        <v>21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81">
        <v>5000</v>
      </c>
      <c r="P5" s="81">
        <v>5000</v>
      </c>
      <c r="Q5" s="81">
        <v>5000</v>
      </c>
      <c r="R5" s="81">
        <v>5000</v>
      </c>
      <c r="S5" s="81">
        <v>5000</v>
      </c>
      <c r="T5" s="81">
        <v>5000</v>
      </c>
      <c r="U5" s="81">
        <v>5000</v>
      </c>
      <c r="V5" s="81">
        <v>5000</v>
      </c>
      <c r="W5" s="81">
        <v>5000</v>
      </c>
      <c r="X5" s="81">
        <v>5000</v>
      </c>
      <c r="Y5" s="81">
        <v>5000</v>
      </c>
      <c r="Z5" s="81">
        <v>5000</v>
      </c>
      <c r="AA5" s="81">
        <v>12000</v>
      </c>
      <c r="AB5" s="81">
        <v>12000</v>
      </c>
      <c r="AC5" s="81">
        <v>12000</v>
      </c>
      <c r="AD5" s="81">
        <v>12000</v>
      </c>
      <c r="AE5" s="81">
        <v>12000</v>
      </c>
      <c r="AF5" s="70">
        <v>20000</v>
      </c>
      <c r="AG5" s="70">
        <v>20000</v>
      </c>
      <c r="AH5" s="70">
        <v>20000</v>
      </c>
      <c r="AI5" s="70">
        <v>20000</v>
      </c>
      <c r="AJ5" s="70">
        <v>45000</v>
      </c>
      <c r="AK5" s="70">
        <v>45000</v>
      </c>
      <c r="AL5" s="70">
        <v>45000</v>
      </c>
      <c r="AM5" s="70">
        <v>45000</v>
      </c>
      <c r="AN5" s="70">
        <v>45000</v>
      </c>
      <c r="AO5" s="70">
        <v>45000</v>
      </c>
      <c r="AP5" s="70">
        <v>45000</v>
      </c>
      <c r="AQ5" s="70">
        <v>55000</v>
      </c>
      <c r="AR5" s="70">
        <v>55000</v>
      </c>
      <c r="AS5" s="70">
        <v>55000</v>
      </c>
      <c r="AT5" s="70">
        <v>55000</v>
      </c>
      <c r="AU5" s="70">
        <v>55000</v>
      </c>
      <c r="AV5" s="70">
        <v>55000</v>
      </c>
      <c r="AW5" s="70">
        <v>55000</v>
      </c>
    </row>
    <row r="6" spans="1:49" ht="21" customHeight="1" x14ac:dyDescent="0.1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74"/>
      <c r="P6" s="91"/>
      <c r="Q6" s="91"/>
      <c r="R6" s="91"/>
      <c r="S6" s="91"/>
      <c r="T6" s="91"/>
      <c r="U6" s="94"/>
      <c r="V6" s="91"/>
      <c r="W6" s="91"/>
      <c r="X6" s="91"/>
      <c r="Y6" s="91"/>
      <c r="Z6" s="91"/>
      <c r="AA6" s="91"/>
      <c r="AB6" s="91"/>
      <c r="AC6" s="91"/>
      <c r="AD6" s="91"/>
      <c r="AL6" s="67"/>
    </row>
    <row r="7" spans="1:49" ht="21" customHeight="1" x14ac:dyDescent="0.15">
      <c r="A7" s="93" t="s">
        <v>22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74"/>
      <c r="P7" s="91"/>
      <c r="Q7" s="91"/>
      <c r="R7" s="91"/>
      <c r="S7" s="91"/>
      <c r="T7" s="91"/>
      <c r="U7" s="81">
        <v>2000</v>
      </c>
      <c r="V7" s="81">
        <v>2000</v>
      </c>
      <c r="W7" s="81">
        <v>2000</v>
      </c>
      <c r="X7" s="81">
        <v>2000</v>
      </c>
      <c r="Y7" s="81">
        <v>2333</v>
      </c>
      <c r="Z7" s="81">
        <v>2333</v>
      </c>
      <c r="AA7" s="81">
        <v>2333</v>
      </c>
      <c r="AB7" s="81">
        <v>2333</v>
      </c>
      <c r="AC7" s="81">
        <v>2666</v>
      </c>
      <c r="AD7" s="81">
        <v>2666</v>
      </c>
      <c r="AE7" s="81">
        <v>3666</v>
      </c>
      <c r="AF7" s="81">
        <v>3666</v>
      </c>
      <c r="AG7" s="81">
        <v>4000</v>
      </c>
      <c r="AH7" s="81">
        <v>4000</v>
      </c>
      <c r="AI7" s="81">
        <v>4667</v>
      </c>
      <c r="AJ7" s="81">
        <v>4667</v>
      </c>
      <c r="AK7" s="81">
        <v>5001</v>
      </c>
      <c r="AL7" s="81">
        <v>5668</v>
      </c>
      <c r="AM7" s="81">
        <v>5668</v>
      </c>
      <c r="AN7" s="81">
        <v>5668</v>
      </c>
      <c r="AO7" s="81">
        <v>6002</v>
      </c>
      <c r="AP7" s="81">
        <v>6002</v>
      </c>
      <c r="AQ7" s="81">
        <v>6002</v>
      </c>
      <c r="AR7" s="81">
        <v>6336</v>
      </c>
      <c r="AS7" s="81">
        <v>6336</v>
      </c>
      <c r="AT7" s="81">
        <v>6336</v>
      </c>
      <c r="AU7" s="81">
        <v>6336</v>
      </c>
      <c r="AV7" s="81">
        <v>6336</v>
      </c>
      <c r="AW7" s="81">
        <v>6336</v>
      </c>
    </row>
    <row r="8" spans="1:49" ht="21" customHeight="1" x14ac:dyDescent="0.15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74"/>
      <c r="P8" s="91"/>
      <c r="Q8" s="91"/>
      <c r="R8" s="91"/>
      <c r="S8" s="91"/>
      <c r="T8" s="91"/>
      <c r="U8" s="94"/>
      <c r="V8" s="91"/>
      <c r="W8" s="91"/>
      <c r="X8" s="91"/>
      <c r="Y8" s="91"/>
      <c r="Z8" s="91"/>
      <c r="AA8" s="91"/>
      <c r="AB8" s="91"/>
      <c r="AC8" s="91"/>
      <c r="AD8" s="91"/>
      <c r="AL8" s="67"/>
    </row>
    <row r="9" spans="1:49" ht="21" customHeight="1" x14ac:dyDescent="0.15">
      <c r="A9" s="93" t="s">
        <v>77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74"/>
      <c r="P9" s="91"/>
      <c r="Q9" s="91"/>
      <c r="R9" s="91"/>
      <c r="S9" s="91"/>
      <c r="T9" s="91"/>
      <c r="U9" s="94"/>
      <c r="V9" s="91"/>
      <c r="W9" s="91"/>
      <c r="X9" s="91"/>
      <c r="Y9" s="91"/>
      <c r="Z9" s="91"/>
      <c r="AA9" s="91"/>
      <c r="AB9" s="91"/>
      <c r="AC9" s="91"/>
      <c r="AD9" s="91"/>
      <c r="AL9" s="67"/>
    </row>
    <row r="10" spans="1:49" ht="21" customHeight="1" x14ac:dyDescent="0.15">
      <c r="A10" s="91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74"/>
      <c r="P10" s="91"/>
      <c r="Q10" s="91"/>
      <c r="R10" s="91"/>
      <c r="S10" s="91"/>
      <c r="T10" s="91"/>
      <c r="U10" s="94"/>
      <c r="V10" s="91"/>
      <c r="W10" s="91"/>
      <c r="X10" s="91"/>
      <c r="Y10" s="91"/>
      <c r="Z10" s="91"/>
      <c r="AA10" s="91"/>
      <c r="AB10" s="91"/>
      <c r="AC10" s="91"/>
      <c r="AD10" s="91"/>
      <c r="AL10" s="67"/>
    </row>
    <row r="11" spans="1:49" ht="21" customHeight="1" x14ac:dyDescent="0.15">
      <c r="A11" s="95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74"/>
      <c r="P11" s="91"/>
      <c r="Q11" s="91"/>
      <c r="R11" s="91"/>
      <c r="S11" s="91"/>
      <c r="T11" s="91"/>
      <c r="U11" s="94"/>
      <c r="V11" s="91"/>
      <c r="W11" s="91"/>
      <c r="X11" s="91"/>
      <c r="Y11" s="91"/>
      <c r="Z11" s="91"/>
      <c r="AA11" s="91"/>
      <c r="AB11" s="91"/>
      <c r="AC11" s="91"/>
      <c r="AD11" s="91"/>
      <c r="AL11" s="67"/>
    </row>
    <row r="12" spans="1:49" ht="21" customHeight="1" x14ac:dyDescent="0.15">
      <c r="A12" s="93" t="s">
        <v>78</v>
      </c>
      <c r="B12" s="96">
        <v>4500</v>
      </c>
      <c r="C12" s="96">
        <v>4500</v>
      </c>
      <c r="D12" s="96">
        <v>4500</v>
      </c>
      <c r="E12" s="96">
        <v>4500</v>
      </c>
      <c r="F12" s="96">
        <v>4500</v>
      </c>
      <c r="G12" s="96">
        <v>4500</v>
      </c>
      <c r="H12" s="96">
        <v>4500</v>
      </c>
      <c r="I12" s="96">
        <v>4500</v>
      </c>
      <c r="J12" s="96">
        <v>4500</v>
      </c>
      <c r="K12" s="96">
        <v>4500</v>
      </c>
      <c r="L12" s="96">
        <v>4500</v>
      </c>
      <c r="M12" s="96">
        <v>4500</v>
      </c>
      <c r="N12" s="96">
        <v>4500</v>
      </c>
      <c r="O12" s="96">
        <v>4500</v>
      </c>
      <c r="P12" s="96">
        <v>4500</v>
      </c>
      <c r="Q12" s="96">
        <v>4500</v>
      </c>
      <c r="R12" s="96">
        <v>4500</v>
      </c>
      <c r="S12" s="96">
        <v>4500</v>
      </c>
      <c r="T12" s="96">
        <v>4500</v>
      </c>
      <c r="U12" s="96">
        <v>4500</v>
      </c>
      <c r="V12" s="96">
        <v>4500</v>
      </c>
      <c r="W12" s="96">
        <v>4500</v>
      </c>
      <c r="X12" s="96">
        <v>4500</v>
      </c>
      <c r="Y12" s="96">
        <v>4500</v>
      </c>
      <c r="Z12" s="96">
        <v>4500</v>
      </c>
      <c r="AA12" s="96">
        <v>4500</v>
      </c>
      <c r="AB12" s="96">
        <v>4500</v>
      </c>
      <c r="AC12" s="81">
        <v>4500</v>
      </c>
      <c r="AD12" s="81">
        <v>4500</v>
      </c>
      <c r="AE12" s="70">
        <v>15000</v>
      </c>
      <c r="AF12" s="70">
        <v>15000</v>
      </c>
      <c r="AG12" s="70">
        <v>15000</v>
      </c>
      <c r="AH12" s="70">
        <v>15000</v>
      </c>
      <c r="AI12" s="70">
        <v>15000</v>
      </c>
      <c r="AJ12" s="70">
        <v>15000</v>
      </c>
      <c r="AK12" s="70">
        <v>15000</v>
      </c>
      <c r="AL12" s="70">
        <v>15000</v>
      </c>
      <c r="AM12" s="70">
        <v>15000</v>
      </c>
      <c r="AN12" s="70">
        <v>15000</v>
      </c>
      <c r="AO12" s="70">
        <v>15000</v>
      </c>
      <c r="AP12" s="70">
        <v>15000</v>
      </c>
      <c r="AQ12" s="70">
        <v>15000</v>
      </c>
      <c r="AR12" s="70">
        <v>15000</v>
      </c>
      <c r="AS12" s="70">
        <v>15000</v>
      </c>
      <c r="AT12" s="70">
        <v>15000</v>
      </c>
      <c r="AU12" s="70">
        <v>15000</v>
      </c>
      <c r="AV12" s="70">
        <v>15000</v>
      </c>
      <c r="AW12" s="70">
        <v>15000</v>
      </c>
    </row>
    <row r="13" spans="1:49" ht="21" customHeight="1" x14ac:dyDescent="0.15">
      <c r="A13" s="93" t="s">
        <v>79</v>
      </c>
      <c r="B13" s="96">
        <v>100</v>
      </c>
      <c r="C13" s="96">
        <v>100</v>
      </c>
      <c r="D13" s="96">
        <v>100</v>
      </c>
      <c r="E13" s="96">
        <v>100</v>
      </c>
      <c r="F13" s="96">
        <v>100</v>
      </c>
      <c r="G13" s="96">
        <v>100</v>
      </c>
      <c r="H13" s="96">
        <v>100</v>
      </c>
      <c r="I13" s="96">
        <v>100</v>
      </c>
      <c r="J13" s="96">
        <v>100</v>
      </c>
      <c r="K13" s="96">
        <v>100</v>
      </c>
      <c r="L13" s="96">
        <v>100</v>
      </c>
      <c r="M13" s="96">
        <v>100</v>
      </c>
      <c r="N13" s="96">
        <v>100</v>
      </c>
      <c r="O13" s="96">
        <v>100</v>
      </c>
      <c r="P13" s="96">
        <v>100</v>
      </c>
      <c r="Q13" s="96">
        <v>100</v>
      </c>
      <c r="R13" s="96">
        <v>100</v>
      </c>
      <c r="S13" s="96">
        <v>100</v>
      </c>
      <c r="T13" s="96">
        <v>100</v>
      </c>
      <c r="U13" s="96">
        <v>100</v>
      </c>
      <c r="V13" s="96">
        <v>100</v>
      </c>
      <c r="W13" s="96">
        <v>100</v>
      </c>
      <c r="X13" s="96">
        <v>100</v>
      </c>
      <c r="Y13" s="96">
        <v>100</v>
      </c>
      <c r="Z13" s="96">
        <v>100</v>
      </c>
      <c r="AA13" s="96">
        <v>100</v>
      </c>
      <c r="AB13" s="96">
        <v>100</v>
      </c>
      <c r="AC13" s="96">
        <v>100</v>
      </c>
      <c r="AD13" s="96">
        <v>100</v>
      </c>
      <c r="AE13" s="70">
        <v>150</v>
      </c>
      <c r="AF13" s="70">
        <v>150</v>
      </c>
      <c r="AG13" s="70">
        <v>150</v>
      </c>
      <c r="AH13" s="70">
        <v>150</v>
      </c>
      <c r="AI13" s="70">
        <v>150</v>
      </c>
      <c r="AJ13" s="70">
        <v>150</v>
      </c>
      <c r="AK13" s="70">
        <v>150</v>
      </c>
      <c r="AL13" s="70">
        <v>150</v>
      </c>
      <c r="AM13" s="70">
        <v>150</v>
      </c>
      <c r="AN13" s="70">
        <v>150</v>
      </c>
      <c r="AO13" s="70">
        <v>150</v>
      </c>
      <c r="AP13" s="70">
        <v>150</v>
      </c>
      <c r="AQ13" s="70">
        <v>150</v>
      </c>
      <c r="AR13" s="70">
        <v>150</v>
      </c>
      <c r="AS13" s="70">
        <v>150</v>
      </c>
      <c r="AT13" s="70">
        <v>150</v>
      </c>
      <c r="AU13" s="70">
        <v>150</v>
      </c>
      <c r="AV13" s="70">
        <v>150</v>
      </c>
      <c r="AW13" s="70">
        <v>150</v>
      </c>
    </row>
    <row r="14" spans="1:49" ht="21" customHeight="1" x14ac:dyDescent="0.15">
      <c r="A14" s="93" t="s">
        <v>80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74"/>
      <c r="P14" s="91"/>
      <c r="Q14" s="91"/>
      <c r="R14" s="91"/>
      <c r="S14" s="91"/>
      <c r="T14" s="91"/>
      <c r="U14" s="81">
        <v>175</v>
      </c>
      <c r="V14" s="81">
        <v>175</v>
      </c>
      <c r="W14" s="81">
        <v>175</v>
      </c>
      <c r="X14" s="81">
        <v>175</v>
      </c>
      <c r="Y14" s="81">
        <v>175</v>
      </c>
      <c r="Z14" s="81">
        <v>175</v>
      </c>
      <c r="AA14" s="81">
        <v>225</v>
      </c>
      <c r="AB14" s="81">
        <v>225</v>
      </c>
      <c r="AC14" s="81">
        <v>225</v>
      </c>
      <c r="AD14" s="81">
        <v>225</v>
      </c>
      <c r="AE14" s="70">
        <v>350</v>
      </c>
      <c r="AF14" s="70">
        <v>350</v>
      </c>
      <c r="AG14" s="70">
        <v>350</v>
      </c>
      <c r="AH14" s="70">
        <v>350</v>
      </c>
      <c r="AI14" s="70">
        <v>350</v>
      </c>
      <c r="AJ14" s="70">
        <v>350</v>
      </c>
      <c r="AK14" s="70">
        <v>350</v>
      </c>
      <c r="AL14" s="70">
        <v>350</v>
      </c>
      <c r="AM14" s="70">
        <v>350</v>
      </c>
      <c r="AN14" s="70">
        <v>350</v>
      </c>
      <c r="AO14" s="70">
        <v>350</v>
      </c>
      <c r="AP14" s="70">
        <v>350</v>
      </c>
      <c r="AQ14" s="70">
        <v>350</v>
      </c>
      <c r="AR14" s="70">
        <v>350</v>
      </c>
      <c r="AS14" s="70">
        <v>350</v>
      </c>
      <c r="AT14" s="70">
        <v>350</v>
      </c>
      <c r="AU14" s="70">
        <v>350</v>
      </c>
      <c r="AV14" s="70">
        <v>350</v>
      </c>
      <c r="AW14" s="70">
        <v>350</v>
      </c>
    </row>
    <row r="15" spans="1:49" ht="21" customHeight="1" x14ac:dyDescent="0.15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74"/>
      <c r="P15" s="91"/>
      <c r="Q15" s="91"/>
      <c r="R15" s="91"/>
      <c r="S15" s="91"/>
      <c r="T15" s="91"/>
      <c r="U15" s="94"/>
      <c r="V15" s="91"/>
      <c r="W15" s="91"/>
      <c r="X15" s="91"/>
      <c r="Y15" s="91"/>
      <c r="Z15" s="91"/>
      <c r="AA15" s="91"/>
      <c r="AB15" s="91"/>
      <c r="AC15" s="91"/>
      <c r="AD15" s="91"/>
      <c r="AL15" s="67"/>
    </row>
    <row r="16" spans="1:49" ht="21" customHeight="1" x14ac:dyDescent="0.15">
      <c r="A16" s="93" t="s">
        <v>81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74"/>
      <c r="P16" s="91"/>
      <c r="Q16" s="91"/>
      <c r="R16" s="91"/>
      <c r="S16" s="91"/>
      <c r="T16" s="91"/>
      <c r="U16" s="94"/>
      <c r="V16" s="91"/>
      <c r="W16" s="91"/>
      <c r="X16" s="91"/>
      <c r="Y16" s="91"/>
      <c r="Z16" s="91"/>
      <c r="AA16" s="91"/>
      <c r="AB16" s="91"/>
      <c r="AC16" s="91"/>
      <c r="AD16" s="91"/>
      <c r="AL16" s="70">
        <v>3200</v>
      </c>
      <c r="AM16" s="70">
        <v>3200</v>
      </c>
      <c r="AN16" s="70">
        <v>3200</v>
      </c>
      <c r="AO16" s="70">
        <v>3200</v>
      </c>
      <c r="AP16" s="70">
        <v>3200</v>
      </c>
      <c r="AQ16" s="70">
        <v>3200</v>
      </c>
      <c r="AR16" s="70">
        <v>3200</v>
      </c>
      <c r="AS16" s="70">
        <v>3200</v>
      </c>
      <c r="AT16" s="70">
        <v>3200</v>
      </c>
      <c r="AU16" s="70">
        <v>3200</v>
      </c>
      <c r="AV16" s="70">
        <v>3200</v>
      </c>
      <c r="AW16" s="70">
        <v>3200</v>
      </c>
    </row>
    <row r="17" spans="1:49" ht="21" customHeight="1" x14ac:dyDescent="0.15">
      <c r="A17" s="93" t="s">
        <v>82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74"/>
      <c r="P17" s="91"/>
      <c r="Q17" s="91"/>
      <c r="R17" s="91"/>
      <c r="S17" s="91"/>
      <c r="T17" s="91"/>
      <c r="U17" s="94"/>
      <c r="V17" s="91"/>
      <c r="W17" s="91"/>
      <c r="X17" s="91"/>
      <c r="Y17" s="91"/>
      <c r="Z17" s="91"/>
      <c r="AA17" s="91"/>
      <c r="AB17" s="91"/>
      <c r="AC17" s="91"/>
      <c r="AD17" s="91"/>
      <c r="AL17" s="70">
        <v>150</v>
      </c>
      <c r="AM17" s="70">
        <v>150</v>
      </c>
      <c r="AN17" s="70">
        <v>150</v>
      </c>
      <c r="AO17" s="70">
        <v>150</v>
      </c>
      <c r="AP17" s="70">
        <v>150</v>
      </c>
      <c r="AQ17" s="70">
        <v>150</v>
      </c>
      <c r="AR17" s="70">
        <v>150</v>
      </c>
      <c r="AS17" s="70">
        <v>150</v>
      </c>
      <c r="AT17" s="70">
        <v>150</v>
      </c>
      <c r="AU17" s="70">
        <v>150</v>
      </c>
      <c r="AV17" s="70">
        <v>150</v>
      </c>
      <c r="AW17" s="70">
        <v>150</v>
      </c>
    </row>
    <row r="18" spans="1:49" ht="21" customHeight="1" x14ac:dyDescent="0.15">
      <c r="A18" s="93" t="s">
        <v>83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74"/>
      <c r="P18" s="91"/>
      <c r="Q18" s="91"/>
      <c r="R18" s="91"/>
      <c r="S18" s="91"/>
      <c r="T18" s="91"/>
      <c r="U18" s="94"/>
      <c r="V18" s="91"/>
      <c r="W18" s="91"/>
      <c r="X18" s="91"/>
      <c r="Y18" s="91"/>
      <c r="Z18" s="91"/>
      <c r="AA18" s="91"/>
      <c r="AB18" s="91"/>
      <c r="AC18" s="91"/>
      <c r="AD18" s="91"/>
      <c r="AL18" s="67"/>
    </row>
    <row r="19" spans="1:49" ht="21" customHeight="1" x14ac:dyDescent="0.15">
      <c r="A19" s="93" t="s">
        <v>84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7"/>
      <c r="P19" s="93"/>
      <c r="Q19" s="93"/>
      <c r="R19" s="93"/>
      <c r="S19" s="93"/>
      <c r="T19" s="93"/>
      <c r="U19" s="98"/>
      <c r="V19" s="93"/>
      <c r="W19" s="93"/>
      <c r="X19" s="93"/>
      <c r="Y19" s="93"/>
      <c r="Z19" s="93"/>
      <c r="AA19" s="93"/>
      <c r="AB19" s="93"/>
      <c r="AC19" s="93"/>
      <c r="AD19" s="93"/>
      <c r="AE19" s="99"/>
      <c r="AF19" s="99"/>
      <c r="AG19" s="99"/>
      <c r="AH19" s="99"/>
      <c r="AI19" s="99"/>
      <c r="AJ19" s="99"/>
      <c r="AK19" s="99"/>
      <c r="AL19" s="100">
        <v>45000</v>
      </c>
      <c r="AM19" s="70">
        <v>45000</v>
      </c>
      <c r="AN19" s="70">
        <v>45000</v>
      </c>
      <c r="AO19" s="70">
        <v>45000</v>
      </c>
      <c r="AP19" s="70">
        <v>45000</v>
      </c>
      <c r="AQ19" s="70">
        <v>45000</v>
      </c>
      <c r="AR19" s="70">
        <v>45000</v>
      </c>
      <c r="AS19" s="70">
        <v>45000</v>
      </c>
      <c r="AT19" s="70">
        <v>45000</v>
      </c>
      <c r="AU19" s="70">
        <v>45000</v>
      </c>
      <c r="AV19" s="70">
        <v>45000</v>
      </c>
      <c r="AW19" s="70">
        <v>45000</v>
      </c>
    </row>
    <row r="20" spans="1:49" ht="21" customHeight="1" x14ac:dyDescent="0.15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7"/>
      <c r="P20" s="93"/>
      <c r="Q20" s="93"/>
      <c r="R20" s="93"/>
      <c r="S20" s="93"/>
      <c r="T20" s="93"/>
      <c r="U20" s="98"/>
      <c r="V20" s="93"/>
      <c r="W20" s="93"/>
      <c r="X20" s="93"/>
      <c r="Y20" s="93"/>
      <c r="Z20" s="93"/>
      <c r="AA20" s="93"/>
      <c r="AB20" s="93"/>
      <c r="AC20" s="93"/>
      <c r="AD20" s="93"/>
      <c r="AE20" s="99"/>
      <c r="AF20" s="99"/>
      <c r="AG20" s="99"/>
      <c r="AH20" s="99"/>
      <c r="AI20" s="99"/>
      <c r="AJ20" s="99"/>
      <c r="AK20" s="99"/>
      <c r="AL20" s="101"/>
    </row>
    <row r="21" spans="1:49" ht="21" customHeight="1" x14ac:dyDescent="0.15">
      <c r="A21" s="93" t="s">
        <v>1</v>
      </c>
      <c r="B21" s="93">
        <f>SUM(B5:B19)</f>
        <v>4600</v>
      </c>
      <c r="C21" s="93">
        <f t="shared" ref="C21:AW21" si="0">SUM(C5:C19)</f>
        <v>4600</v>
      </c>
      <c r="D21" s="93">
        <f t="shared" si="0"/>
        <v>4600</v>
      </c>
      <c r="E21" s="93">
        <f t="shared" si="0"/>
        <v>4600</v>
      </c>
      <c r="F21" s="93">
        <f t="shared" si="0"/>
        <v>4600</v>
      </c>
      <c r="G21" s="93">
        <f t="shared" si="0"/>
        <v>4600</v>
      </c>
      <c r="H21" s="93">
        <f t="shared" si="0"/>
        <v>4600</v>
      </c>
      <c r="I21" s="93">
        <f t="shared" si="0"/>
        <v>4600</v>
      </c>
      <c r="J21" s="93">
        <f t="shared" si="0"/>
        <v>4600</v>
      </c>
      <c r="K21" s="93">
        <f t="shared" si="0"/>
        <v>4600</v>
      </c>
      <c r="L21" s="93">
        <f t="shared" si="0"/>
        <v>4600</v>
      </c>
      <c r="M21" s="93">
        <f t="shared" si="0"/>
        <v>4600</v>
      </c>
      <c r="N21" s="93">
        <f t="shared" si="0"/>
        <v>4600</v>
      </c>
      <c r="O21" s="93">
        <f>SUM(O5:O19)</f>
        <v>9600</v>
      </c>
      <c r="P21" s="93">
        <f t="shared" si="0"/>
        <v>9600</v>
      </c>
      <c r="Q21" s="93">
        <f t="shared" si="0"/>
        <v>9600</v>
      </c>
      <c r="R21" s="93">
        <f t="shared" si="0"/>
        <v>9600</v>
      </c>
      <c r="S21" s="93">
        <f t="shared" si="0"/>
        <v>9600</v>
      </c>
      <c r="T21" s="93">
        <f t="shared" si="0"/>
        <v>9600</v>
      </c>
      <c r="U21" s="93">
        <f t="shared" si="0"/>
        <v>11775</v>
      </c>
      <c r="V21" s="93">
        <f t="shared" si="0"/>
        <v>11775</v>
      </c>
      <c r="W21" s="93">
        <f t="shared" si="0"/>
        <v>11775</v>
      </c>
      <c r="X21" s="93">
        <f t="shared" si="0"/>
        <v>11775</v>
      </c>
      <c r="Y21" s="93">
        <f t="shared" si="0"/>
        <v>12108</v>
      </c>
      <c r="Z21" s="93">
        <f t="shared" si="0"/>
        <v>12108</v>
      </c>
      <c r="AA21" s="93">
        <f t="shared" si="0"/>
        <v>19158</v>
      </c>
      <c r="AB21" s="93">
        <f t="shared" si="0"/>
        <v>19158</v>
      </c>
      <c r="AC21" s="93">
        <f t="shared" si="0"/>
        <v>19491</v>
      </c>
      <c r="AD21" s="93">
        <f t="shared" si="0"/>
        <v>19491</v>
      </c>
      <c r="AE21" s="93">
        <f t="shared" si="0"/>
        <v>31166</v>
      </c>
      <c r="AF21" s="93">
        <f t="shared" si="0"/>
        <v>39166</v>
      </c>
      <c r="AG21" s="93">
        <f t="shared" si="0"/>
        <v>39500</v>
      </c>
      <c r="AH21" s="93">
        <f t="shared" si="0"/>
        <v>39500</v>
      </c>
      <c r="AI21" s="93">
        <f t="shared" si="0"/>
        <v>40167</v>
      </c>
      <c r="AJ21" s="93">
        <f t="shared" si="0"/>
        <v>65167</v>
      </c>
      <c r="AK21" s="93">
        <f t="shared" si="0"/>
        <v>65501</v>
      </c>
      <c r="AL21" s="97">
        <f t="shared" si="0"/>
        <v>114518</v>
      </c>
      <c r="AM21" s="93">
        <f t="shared" si="0"/>
        <v>114518</v>
      </c>
      <c r="AN21" s="93">
        <f t="shared" si="0"/>
        <v>114518</v>
      </c>
      <c r="AO21" s="93">
        <f t="shared" si="0"/>
        <v>114852</v>
      </c>
      <c r="AP21" s="93">
        <f t="shared" si="0"/>
        <v>114852</v>
      </c>
      <c r="AQ21" s="93">
        <f t="shared" si="0"/>
        <v>124852</v>
      </c>
      <c r="AR21" s="93">
        <f t="shared" si="0"/>
        <v>125186</v>
      </c>
      <c r="AS21" s="93">
        <f t="shared" si="0"/>
        <v>125186</v>
      </c>
      <c r="AT21" s="93">
        <f t="shared" si="0"/>
        <v>125186</v>
      </c>
      <c r="AU21" s="93">
        <f t="shared" si="0"/>
        <v>125186</v>
      </c>
      <c r="AV21" s="93">
        <f t="shared" si="0"/>
        <v>125186</v>
      </c>
      <c r="AW21" s="93">
        <f t="shared" si="0"/>
        <v>125186</v>
      </c>
    </row>
    <row r="22" spans="1:49" ht="21" customHeight="1" x14ac:dyDescent="0.1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74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</row>
    <row r="23" spans="1:49" ht="21" customHeight="1" x14ac:dyDescent="0.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</row>
    <row r="24" spans="1:49" ht="21" customHeight="1" x14ac:dyDescent="0.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</row>
    <row r="25" spans="1:49" ht="21" customHeight="1" x14ac:dyDescent="0.15">
      <c r="A25" s="76" t="s">
        <v>105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</row>
    <row r="26" spans="1:49" ht="21" customHeight="1" x14ac:dyDescent="0.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</row>
    <row r="27" spans="1:49" ht="21" customHeight="1" x14ac:dyDescent="0.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49" ht="21" customHeight="1" x14ac:dyDescent="0.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</row>
    <row r="29" spans="1:49" ht="21" customHeight="1" x14ac:dyDescent="0.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1:49" ht="21" customHeight="1" x14ac:dyDescent="0.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  <row r="31" spans="1:49" ht="21" customHeight="1" x14ac:dyDescent="0.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</row>
    <row r="32" spans="1:49" ht="21" customHeight="1" x14ac:dyDescent="0.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</row>
    <row r="33" spans="2:14" ht="21" customHeight="1" x14ac:dyDescent="0.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</row>
    <row r="34" spans="2:14" ht="21" customHeight="1" x14ac:dyDescent="0.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</row>
    <row r="35" spans="2:14" ht="21" customHeight="1" x14ac:dyDescent="0.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</row>
    <row r="36" spans="2:14" ht="21" customHeight="1" x14ac:dyDescent="0.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</row>
    <row r="37" spans="2:14" ht="21" customHeight="1" x14ac:dyDescent="0.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2:14" ht="21" customHeight="1" x14ac:dyDescent="0.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2:14" ht="21" customHeight="1" x14ac:dyDescent="0.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2:14" ht="21" customHeight="1" x14ac:dyDescent="0.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</row>
    <row r="41" spans="2:14" ht="21" customHeight="1" x14ac:dyDescent="0.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</row>
    <row r="42" spans="2:14" ht="21" customHeight="1" x14ac:dyDescent="0.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</row>
    <row r="43" spans="2:14" ht="21" customHeight="1" x14ac:dyDescent="0.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2:14" ht="21" customHeight="1" x14ac:dyDescent="0.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</row>
    <row r="45" spans="2:14" ht="21" customHeight="1" x14ac:dyDescent="0.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</row>
    <row r="46" spans="2:14" ht="21" customHeight="1" x14ac:dyDescent="0.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</row>
    <row r="47" spans="2:14" ht="21" customHeight="1" x14ac:dyDescent="0.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</row>
    <row r="48" spans="2:14" ht="21" customHeight="1" x14ac:dyDescent="0.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</row>
    <row r="49" spans="2:14" ht="21" customHeight="1" x14ac:dyDescent="0.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</row>
    <row r="50" spans="2:14" ht="21" customHeight="1" x14ac:dyDescent="0.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</row>
    <row r="51" spans="2:14" ht="21" customHeight="1" x14ac:dyDescent="0.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2:14" ht="21" customHeight="1" x14ac:dyDescent="0.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</row>
    <row r="53" spans="2:14" ht="21" customHeight="1" x14ac:dyDescent="0.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</row>
    <row r="54" spans="2:14" ht="21" customHeight="1" x14ac:dyDescent="0.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</row>
    <row r="55" spans="2:14" ht="21" customHeight="1" x14ac:dyDescent="0.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</row>
    <row r="56" spans="2:14" ht="21" customHeight="1" x14ac:dyDescent="0.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</row>
    <row r="57" spans="2:14" ht="21" customHeight="1" x14ac:dyDescent="0.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</row>
    <row r="58" spans="2:14" ht="21" customHeight="1" x14ac:dyDescent="0.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</row>
    <row r="59" spans="2:14" ht="21" customHeight="1" x14ac:dyDescent="0.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</row>
    <row r="60" spans="2:14" ht="21" customHeight="1" x14ac:dyDescent="0.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</row>
    <row r="61" spans="2:14" ht="21" customHeight="1" x14ac:dyDescent="0.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</row>
    <row r="62" spans="2:14" ht="21" customHeight="1" x14ac:dyDescent="0.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</row>
    <row r="63" spans="2:14" ht="21" customHeight="1" x14ac:dyDescent="0.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2:14" ht="21" customHeight="1" x14ac:dyDescent="0.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</row>
    <row r="65" spans="2:14" ht="21" customHeight="1" x14ac:dyDescent="0.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</row>
    <row r="66" spans="2:14" ht="21" customHeight="1" x14ac:dyDescent="0.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</row>
    <row r="67" spans="2:14" ht="21" customHeight="1" x14ac:dyDescent="0.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</row>
    <row r="68" spans="2:14" ht="21" customHeight="1" x14ac:dyDescent="0.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</row>
    <row r="69" spans="2:14" ht="21" customHeight="1" x14ac:dyDescent="0.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</row>
    <row r="70" spans="2:14" ht="21" customHeight="1" x14ac:dyDescent="0.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</row>
    <row r="71" spans="2:14" ht="21" customHeight="1" x14ac:dyDescent="0.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</row>
    <row r="72" spans="2:14" ht="21" customHeight="1" x14ac:dyDescent="0.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</row>
    <row r="73" spans="2:14" ht="21" customHeight="1" x14ac:dyDescent="0.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</row>
    <row r="74" spans="2:14" ht="21" customHeight="1" x14ac:dyDescent="0.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</row>
    <row r="75" spans="2:14" ht="21" customHeight="1" x14ac:dyDescent="0.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2:14" ht="21" customHeight="1" x14ac:dyDescent="0.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</row>
    <row r="77" spans="2:14" ht="21" customHeight="1" x14ac:dyDescent="0.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</row>
    <row r="78" spans="2:14" ht="21" customHeight="1" x14ac:dyDescent="0.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</row>
    <row r="79" spans="2:14" ht="21" customHeight="1" x14ac:dyDescent="0.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</row>
    <row r="80" spans="2:14" ht="21" customHeight="1" x14ac:dyDescent="0.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</row>
    <row r="81" spans="2:14" ht="21" customHeight="1" x14ac:dyDescent="0.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</row>
    <row r="82" spans="2:14" ht="21" customHeight="1" x14ac:dyDescent="0.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</row>
    <row r="83" spans="2:14" ht="21" customHeight="1" x14ac:dyDescent="0.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</row>
    <row r="84" spans="2:14" ht="21" customHeight="1" x14ac:dyDescent="0.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</row>
    <row r="85" spans="2:14" ht="21" customHeight="1" x14ac:dyDescent="0.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</row>
    <row r="86" spans="2:14" ht="21" customHeight="1" x14ac:dyDescent="0.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</row>
    <row r="87" spans="2:14" ht="21" customHeight="1" x14ac:dyDescent="0.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2:14" ht="21" customHeight="1" x14ac:dyDescent="0.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</row>
    <row r="89" spans="2:14" ht="21" customHeight="1" x14ac:dyDescent="0.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</row>
    <row r="90" spans="2:14" ht="21" customHeight="1" x14ac:dyDescent="0.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</row>
    <row r="91" spans="2:14" ht="21" customHeight="1" x14ac:dyDescent="0.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</row>
    <row r="92" spans="2:14" ht="21" customHeight="1" x14ac:dyDescent="0.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</row>
    <row r="93" spans="2:14" ht="21" customHeight="1" x14ac:dyDescent="0.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</row>
    <row r="94" spans="2:14" ht="21" customHeight="1" x14ac:dyDescent="0.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</row>
    <row r="95" spans="2:14" ht="21" customHeight="1" x14ac:dyDescent="0.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</row>
    <row r="96" spans="2:14" ht="21" customHeight="1" x14ac:dyDescent="0.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</row>
    <row r="97" spans="2:14" ht="21" customHeight="1" x14ac:dyDescent="0.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</row>
    <row r="98" spans="2:14" ht="21" customHeight="1" x14ac:dyDescent="0.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</row>
    <row r="99" spans="2:14" ht="21" customHeight="1" x14ac:dyDescent="0.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2:14" ht="21" customHeight="1" x14ac:dyDescent="0.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</row>
    <row r="101" spans="2:14" ht="21" customHeight="1" x14ac:dyDescent="0.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</row>
    <row r="102" spans="2:14" ht="21" customHeight="1" x14ac:dyDescent="0.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</row>
    <row r="103" spans="2:14" ht="21" customHeight="1" x14ac:dyDescent="0.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</row>
    <row r="104" spans="2:14" ht="21" customHeight="1" x14ac:dyDescent="0.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</row>
    <row r="105" spans="2:14" ht="21" customHeight="1" x14ac:dyDescent="0.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</row>
    <row r="106" spans="2:14" ht="21" customHeight="1" x14ac:dyDescent="0.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</row>
    <row r="107" spans="2:14" ht="21" customHeight="1" x14ac:dyDescent="0.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</row>
    <row r="108" spans="2:14" ht="21" customHeight="1" x14ac:dyDescent="0.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</row>
    <row r="109" spans="2:14" ht="21" customHeight="1" x14ac:dyDescent="0.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</row>
    <row r="110" spans="2:14" ht="21" customHeight="1" x14ac:dyDescent="0.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</row>
    <row r="111" spans="2:14" ht="21" customHeight="1" x14ac:dyDescent="0.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2:14" ht="21" customHeight="1" x14ac:dyDescent="0.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</row>
    <row r="113" spans="2:14" ht="21" customHeight="1" x14ac:dyDescent="0.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</row>
    <row r="114" spans="2:14" ht="21" customHeight="1" x14ac:dyDescent="0.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</row>
    <row r="115" spans="2:14" ht="21" customHeight="1" x14ac:dyDescent="0.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</row>
    <row r="116" spans="2:14" ht="21" customHeight="1" x14ac:dyDescent="0.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</row>
    <row r="117" spans="2:14" ht="21" customHeight="1" x14ac:dyDescent="0.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</row>
    <row r="118" spans="2:14" ht="21" customHeight="1" x14ac:dyDescent="0.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</row>
    <row r="119" spans="2:14" ht="21" customHeight="1" x14ac:dyDescent="0.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</row>
    <row r="120" spans="2:14" ht="21" customHeight="1" x14ac:dyDescent="0.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</row>
    <row r="121" spans="2:14" ht="21" customHeight="1" x14ac:dyDescent="0.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</row>
    <row r="122" spans="2:14" ht="21" customHeight="1" x14ac:dyDescent="0.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</row>
    <row r="123" spans="2:14" ht="21" customHeight="1" x14ac:dyDescent="0.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2:14" ht="21" customHeight="1" x14ac:dyDescent="0.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</row>
    <row r="125" spans="2:14" ht="21" customHeight="1" x14ac:dyDescent="0.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</row>
    <row r="126" spans="2:14" ht="21" customHeight="1" x14ac:dyDescent="0.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</row>
    <row r="127" spans="2:14" ht="21" customHeight="1" x14ac:dyDescent="0.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</row>
    <row r="128" spans="2:14" ht="21" customHeight="1" x14ac:dyDescent="0.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</row>
    <row r="129" spans="2:14" ht="21" customHeight="1" x14ac:dyDescent="0.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</row>
    <row r="130" spans="2:14" ht="21" customHeight="1" x14ac:dyDescent="0.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</row>
    <row r="131" spans="2:14" ht="21" customHeight="1" x14ac:dyDescent="0.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</row>
    <row r="132" spans="2:14" ht="21" customHeight="1" x14ac:dyDescent="0.1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</row>
    <row r="133" spans="2:14" ht="21" customHeight="1" x14ac:dyDescent="0.1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</row>
    <row r="134" spans="2:14" ht="21" customHeight="1" x14ac:dyDescent="0.1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</row>
    <row r="135" spans="2:14" ht="21" customHeight="1" x14ac:dyDescent="0.1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2:14" ht="21" customHeight="1" x14ac:dyDescent="0.1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</row>
    <row r="137" spans="2:14" ht="21" customHeight="1" x14ac:dyDescent="0.15"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</row>
    <row r="138" spans="2:14" ht="21" customHeight="1" x14ac:dyDescent="0.15"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</row>
    <row r="139" spans="2:14" ht="21" customHeight="1" x14ac:dyDescent="0.15"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</row>
    <row r="140" spans="2:14" ht="21" customHeight="1" x14ac:dyDescent="0.15"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</row>
    <row r="141" spans="2:14" ht="21" customHeight="1" x14ac:dyDescent="0.15"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</row>
    <row r="142" spans="2:14" ht="21" customHeight="1" x14ac:dyDescent="0.15"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</row>
    <row r="143" spans="2:14" ht="21" customHeight="1" x14ac:dyDescent="0.15"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</row>
    <row r="144" spans="2:14" ht="21" customHeight="1" x14ac:dyDescent="0.15"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</row>
    <row r="145" spans="2:14" ht="21" customHeight="1" x14ac:dyDescent="0.15"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</row>
    <row r="146" spans="2:14" ht="21" customHeight="1" x14ac:dyDescent="0.15"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</row>
    <row r="147" spans="2:14" ht="21" customHeight="1" x14ac:dyDescent="0.15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2:14" ht="21" customHeight="1" x14ac:dyDescent="0.15"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</row>
    <row r="149" spans="2:14" ht="21" customHeight="1" x14ac:dyDescent="0.15"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</row>
    <row r="150" spans="2:14" ht="21" customHeight="1" x14ac:dyDescent="0.15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</row>
    <row r="151" spans="2:14" ht="21" customHeight="1" x14ac:dyDescent="0.15"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</row>
    <row r="152" spans="2:14" ht="21" customHeight="1" x14ac:dyDescent="0.15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</row>
    <row r="153" spans="2:14" ht="21" customHeight="1" x14ac:dyDescent="0.15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</row>
    <row r="154" spans="2:14" ht="21" customHeight="1" x14ac:dyDescent="0.15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</row>
    <row r="155" spans="2:14" ht="21" customHeight="1" x14ac:dyDescent="0.15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</row>
    <row r="156" spans="2:14" ht="21" customHeight="1" x14ac:dyDescent="0.15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</row>
    <row r="157" spans="2:14" ht="21" customHeight="1" x14ac:dyDescent="0.15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</row>
    <row r="158" spans="2:14" ht="21" customHeight="1" x14ac:dyDescent="0.15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</row>
    <row r="159" spans="2:14" ht="21" customHeight="1" x14ac:dyDescent="0.15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2:14" ht="21" customHeight="1" x14ac:dyDescent="0.15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</row>
    <row r="161" spans="2:14" ht="21" customHeight="1" x14ac:dyDescent="0.15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</row>
    <row r="162" spans="2:14" ht="21" customHeight="1" x14ac:dyDescent="0.15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</row>
    <row r="163" spans="2:14" ht="21" customHeight="1" x14ac:dyDescent="0.15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</row>
    <row r="164" spans="2:14" ht="21" customHeight="1" x14ac:dyDescent="0.15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</row>
    <row r="165" spans="2:14" ht="21" customHeight="1" x14ac:dyDescent="0.15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</row>
    <row r="166" spans="2:14" ht="21" customHeight="1" x14ac:dyDescent="0.15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</row>
    <row r="167" spans="2:14" ht="21" customHeight="1" x14ac:dyDescent="0.15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</row>
    <row r="168" spans="2:14" ht="21" customHeight="1" x14ac:dyDescent="0.15"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</row>
    <row r="169" spans="2:14" ht="21" customHeight="1" x14ac:dyDescent="0.15"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</row>
    <row r="170" spans="2:14" ht="21" customHeight="1" x14ac:dyDescent="0.15"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</row>
    <row r="171" spans="2:14" ht="21" customHeight="1" x14ac:dyDescent="0.15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2:14" ht="21" customHeight="1" x14ac:dyDescent="0.15"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</row>
    <row r="173" spans="2:14" ht="21" customHeight="1" x14ac:dyDescent="0.15"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</row>
    <row r="174" spans="2:14" ht="21" customHeight="1" x14ac:dyDescent="0.15"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</row>
    <row r="175" spans="2:14" ht="21" customHeight="1" x14ac:dyDescent="0.15"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</row>
    <row r="176" spans="2:14" ht="21" customHeight="1" x14ac:dyDescent="0.15"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</row>
    <row r="177" spans="2:14" ht="21" customHeight="1" x14ac:dyDescent="0.15"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</row>
    <row r="178" spans="2:14" ht="21" customHeight="1" x14ac:dyDescent="0.15"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</row>
    <row r="179" spans="2:14" ht="21" customHeight="1" x14ac:dyDescent="0.15"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</row>
    <row r="180" spans="2:14" ht="21" customHeight="1" x14ac:dyDescent="0.15"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</row>
    <row r="181" spans="2:14" ht="21" customHeight="1" x14ac:dyDescent="0.15"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</row>
    <row r="182" spans="2:14" ht="21" customHeight="1" x14ac:dyDescent="0.15"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</row>
    <row r="183" spans="2:14" ht="21" customHeight="1" x14ac:dyDescent="0.15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2:14" ht="21" customHeight="1" x14ac:dyDescent="0.15"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</row>
    <row r="185" spans="2:14" ht="21" customHeight="1" x14ac:dyDescent="0.15"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</row>
    <row r="186" spans="2:14" ht="21" customHeight="1" x14ac:dyDescent="0.15"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</row>
    <row r="187" spans="2:14" ht="21" customHeight="1" x14ac:dyDescent="0.15"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</row>
    <row r="188" spans="2:14" ht="21" customHeight="1" x14ac:dyDescent="0.15"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</row>
    <row r="189" spans="2:14" ht="21" customHeight="1" x14ac:dyDescent="0.15"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</row>
    <row r="190" spans="2:14" ht="21" customHeight="1" x14ac:dyDescent="0.15"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</row>
    <row r="191" spans="2:14" ht="21" customHeight="1" x14ac:dyDescent="0.15"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</row>
    <row r="192" spans="2:14" ht="21" customHeight="1" x14ac:dyDescent="0.15"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</row>
    <row r="193" spans="2:14" ht="21" customHeight="1" x14ac:dyDescent="0.15"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</row>
    <row r="194" spans="2:14" ht="21" customHeight="1" x14ac:dyDescent="0.15"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</row>
    <row r="195" spans="2:14" ht="21" customHeight="1" x14ac:dyDescent="0.15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2:14" ht="21" customHeight="1" x14ac:dyDescent="0.15"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</row>
    <row r="197" spans="2:14" ht="21" customHeight="1" x14ac:dyDescent="0.15"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</row>
    <row r="198" spans="2:14" ht="21" customHeight="1" x14ac:dyDescent="0.15"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</row>
    <row r="199" spans="2:14" ht="21" customHeight="1" x14ac:dyDescent="0.15"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</row>
    <row r="200" spans="2:14" ht="21" customHeight="1" x14ac:dyDescent="0.15"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</row>
    <row r="201" spans="2:14" ht="21" customHeight="1" x14ac:dyDescent="0.15"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</row>
    <row r="202" spans="2:14" ht="21" customHeight="1" x14ac:dyDescent="0.15"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</row>
    <row r="203" spans="2:14" ht="21" customHeight="1" x14ac:dyDescent="0.15"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</row>
    <row r="204" spans="2:14" ht="21" customHeight="1" x14ac:dyDescent="0.15"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</row>
    <row r="205" spans="2:14" ht="21" customHeight="1" x14ac:dyDescent="0.15"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</row>
    <row r="206" spans="2:14" ht="21" customHeight="1" x14ac:dyDescent="0.15"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</row>
    <row r="207" spans="2:14" ht="21" customHeight="1" x14ac:dyDescent="0.15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2:14" ht="21" customHeight="1" x14ac:dyDescent="0.15"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</row>
    <row r="209" spans="2:14" ht="21" customHeight="1" x14ac:dyDescent="0.15"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</row>
    <row r="210" spans="2:14" ht="21" customHeight="1" x14ac:dyDescent="0.15"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</row>
    <row r="211" spans="2:14" ht="21" customHeight="1" x14ac:dyDescent="0.15"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</row>
    <row r="212" spans="2:14" ht="21" customHeight="1" x14ac:dyDescent="0.15"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</row>
    <row r="213" spans="2:14" ht="21" customHeight="1" x14ac:dyDescent="0.15"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</row>
    <row r="214" spans="2:14" ht="21" customHeight="1" x14ac:dyDescent="0.15"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</row>
    <row r="215" spans="2:14" ht="21" customHeight="1" x14ac:dyDescent="0.15"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</row>
    <row r="216" spans="2:14" ht="21" customHeight="1" x14ac:dyDescent="0.15"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</row>
    <row r="217" spans="2:14" ht="21" customHeight="1" x14ac:dyDescent="0.15"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</row>
    <row r="218" spans="2:14" ht="21" customHeight="1" x14ac:dyDescent="0.15"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</row>
    <row r="219" spans="2:14" ht="21" customHeight="1" x14ac:dyDescent="0.15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2:14" ht="21" customHeight="1" x14ac:dyDescent="0.15"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</row>
    <row r="221" spans="2:14" ht="21" customHeight="1" x14ac:dyDescent="0.15"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</row>
    <row r="222" spans="2:14" ht="21" customHeight="1" x14ac:dyDescent="0.15"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</row>
    <row r="223" spans="2:14" ht="21" customHeight="1" x14ac:dyDescent="0.15"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</row>
    <row r="224" spans="2:14" ht="21" customHeight="1" x14ac:dyDescent="0.15"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</row>
    <row r="225" spans="2:14" ht="21" customHeight="1" x14ac:dyDescent="0.15"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</row>
    <row r="226" spans="2:14" ht="21" customHeight="1" x14ac:dyDescent="0.15"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</row>
    <row r="227" spans="2:14" ht="21" customHeight="1" x14ac:dyDescent="0.15"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</row>
    <row r="228" spans="2:14" ht="21" customHeight="1" x14ac:dyDescent="0.15"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</row>
    <row r="229" spans="2:14" ht="21" customHeight="1" x14ac:dyDescent="0.15"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</row>
    <row r="230" spans="2:14" ht="21" customHeight="1" x14ac:dyDescent="0.15"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</row>
    <row r="231" spans="2:14" ht="21" customHeight="1" x14ac:dyDescent="0.15"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</row>
    <row r="232" spans="2:14" ht="21" customHeight="1" x14ac:dyDescent="0.15"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</row>
    <row r="233" spans="2:14" ht="21" customHeight="1" x14ac:dyDescent="0.15"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</row>
    <row r="234" spans="2:14" ht="21" customHeight="1" x14ac:dyDescent="0.15"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</row>
    <row r="235" spans="2:14" ht="21" customHeight="1" x14ac:dyDescent="0.15"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</row>
    <row r="236" spans="2:14" ht="21" customHeight="1" x14ac:dyDescent="0.15"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</row>
    <row r="237" spans="2:14" ht="21" customHeight="1" x14ac:dyDescent="0.15"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</row>
    <row r="238" spans="2:14" ht="21" customHeight="1" x14ac:dyDescent="0.15"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</row>
    <row r="239" spans="2:14" ht="21" customHeight="1" x14ac:dyDescent="0.15"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</row>
    <row r="240" spans="2:14" ht="21" customHeight="1" x14ac:dyDescent="0.15"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</row>
    <row r="241" spans="2:14" ht="21" customHeight="1" x14ac:dyDescent="0.15"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</row>
    <row r="242" spans="2:14" ht="21" customHeight="1" x14ac:dyDescent="0.15"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</row>
    <row r="243" spans="2:14" ht="21" customHeight="1" x14ac:dyDescent="0.15"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</row>
    <row r="244" spans="2:14" ht="21" customHeight="1" x14ac:dyDescent="0.15"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</row>
    <row r="245" spans="2:14" ht="21" customHeight="1" x14ac:dyDescent="0.15"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</row>
    <row r="246" spans="2:14" ht="21" customHeight="1" x14ac:dyDescent="0.15"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</row>
    <row r="247" spans="2:14" ht="21" customHeight="1" x14ac:dyDescent="0.15"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</row>
    <row r="248" spans="2:14" ht="21" customHeight="1" x14ac:dyDescent="0.15"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</row>
    <row r="249" spans="2:14" ht="21" customHeight="1" x14ac:dyDescent="0.15"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</row>
    <row r="250" spans="2:14" ht="21" customHeight="1" x14ac:dyDescent="0.15"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</row>
    <row r="251" spans="2:14" ht="21" customHeight="1" x14ac:dyDescent="0.15"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</row>
    <row r="252" spans="2:14" ht="21" customHeight="1" x14ac:dyDescent="0.15"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</row>
    <row r="253" spans="2:14" ht="21" customHeight="1" x14ac:dyDescent="0.15"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</row>
    <row r="254" spans="2:14" ht="21" customHeight="1" x14ac:dyDescent="0.15"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</row>
    <row r="255" spans="2:14" ht="21" customHeight="1" x14ac:dyDescent="0.15"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</row>
    <row r="256" spans="2:14" ht="21" customHeight="1" x14ac:dyDescent="0.15"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</row>
    <row r="257" spans="2:14" ht="21" customHeight="1" x14ac:dyDescent="0.15"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</row>
    <row r="258" spans="2:14" ht="21" customHeight="1" x14ac:dyDescent="0.15"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</row>
    <row r="259" spans="2:14" ht="21" customHeight="1" x14ac:dyDescent="0.15"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</row>
    <row r="260" spans="2:14" ht="21" customHeight="1" x14ac:dyDescent="0.15"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</row>
    <row r="261" spans="2:14" ht="21" customHeight="1" x14ac:dyDescent="0.15"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</row>
    <row r="262" spans="2:14" ht="21" customHeight="1" x14ac:dyDescent="0.15"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</row>
    <row r="263" spans="2:14" ht="21" customHeight="1" x14ac:dyDescent="0.15"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</row>
    <row r="264" spans="2:14" ht="21" customHeight="1" x14ac:dyDescent="0.15"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</row>
    <row r="265" spans="2:14" ht="21" customHeight="1" x14ac:dyDescent="0.15"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</row>
    <row r="266" spans="2:14" ht="21" customHeight="1" x14ac:dyDescent="0.15"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</row>
    <row r="267" spans="2:14" ht="21" customHeight="1" x14ac:dyDescent="0.15"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</row>
    <row r="268" spans="2:14" ht="21" customHeight="1" x14ac:dyDescent="0.15"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</row>
    <row r="269" spans="2:14" ht="21" customHeight="1" x14ac:dyDescent="0.15"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</row>
    <row r="270" spans="2:14" ht="21" customHeight="1" x14ac:dyDescent="0.15"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</row>
    <row r="271" spans="2:14" ht="21" customHeight="1" x14ac:dyDescent="0.15"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</row>
    <row r="272" spans="2:14" ht="21" customHeight="1" x14ac:dyDescent="0.15"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</row>
    <row r="273" spans="2:14" ht="21" customHeight="1" x14ac:dyDescent="0.15"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</row>
    <row r="274" spans="2:14" ht="21" customHeight="1" x14ac:dyDescent="0.15"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</row>
    <row r="275" spans="2:14" ht="21" customHeight="1" x14ac:dyDescent="0.15"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</row>
    <row r="276" spans="2:14" ht="21" customHeight="1" x14ac:dyDescent="0.15"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</row>
    <row r="277" spans="2:14" ht="21" customHeight="1" x14ac:dyDescent="0.15"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</row>
    <row r="278" spans="2:14" ht="21" customHeight="1" x14ac:dyDescent="0.15"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</row>
    <row r="279" spans="2:14" ht="21" customHeight="1" x14ac:dyDescent="0.15"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</row>
    <row r="280" spans="2:14" ht="21" customHeight="1" x14ac:dyDescent="0.15"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</row>
    <row r="281" spans="2:14" ht="21" customHeight="1" x14ac:dyDescent="0.15"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</row>
    <row r="282" spans="2:14" ht="21" customHeight="1" x14ac:dyDescent="0.15"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</row>
    <row r="283" spans="2:14" ht="21" customHeight="1" x14ac:dyDescent="0.15"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</row>
    <row r="284" spans="2:14" ht="21" customHeight="1" x14ac:dyDescent="0.15"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</row>
    <row r="285" spans="2:14" ht="21" customHeight="1" x14ac:dyDescent="0.15"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</row>
    <row r="286" spans="2:14" ht="21" customHeight="1" x14ac:dyDescent="0.15"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</row>
    <row r="287" spans="2:14" ht="21" customHeight="1" x14ac:dyDescent="0.15"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</row>
    <row r="288" spans="2:14" ht="21" customHeight="1" x14ac:dyDescent="0.15"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</row>
    <row r="289" spans="2:14" ht="21" customHeight="1" x14ac:dyDescent="0.15"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</row>
    <row r="290" spans="2:14" ht="21" customHeight="1" x14ac:dyDescent="0.15"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</row>
    <row r="291" spans="2:14" ht="21" customHeight="1" x14ac:dyDescent="0.15"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</row>
    <row r="292" spans="2:14" ht="21" customHeight="1" x14ac:dyDescent="0.15"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</row>
    <row r="293" spans="2:14" ht="21" customHeight="1" x14ac:dyDescent="0.15"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</row>
    <row r="294" spans="2:14" ht="21" customHeight="1" x14ac:dyDescent="0.15"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</row>
    <row r="295" spans="2:14" ht="21" customHeight="1" x14ac:dyDescent="0.15"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</row>
    <row r="296" spans="2:14" ht="21" customHeight="1" x14ac:dyDescent="0.15"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</row>
    <row r="297" spans="2:14" ht="21" customHeight="1" x14ac:dyDescent="0.15"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</row>
    <row r="298" spans="2:14" ht="21" customHeight="1" x14ac:dyDescent="0.15"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</row>
    <row r="299" spans="2:14" ht="21" customHeight="1" x14ac:dyDescent="0.15"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</row>
    <row r="300" spans="2:14" ht="21" customHeight="1" x14ac:dyDescent="0.15"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</row>
    <row r="301" spans="2:14" ht="21" customHeight="1" x14ac:dyDescent="0.15"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</row>
    <row r="302" spans="2:14" ht="21" customHeight="1" x14ac:dyDescent="0.15"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</row>
    <row r="303" spans="2:14" ht="21" customHeight="1" x14ac:dyDescent="0.15"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</row>
    <row r="304" spans="2:14" ht="21" customHeight="1" x14ac:dyDescent="0.15"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</row>
    <row r="305" spans="2:14" ht="21" customHeight="1" x14ac:dyDescent="0.15"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</row>
    <row r="306" spans="2:14" ht="21" customHeight="1" x14ac:dyDescent="0.15"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</row>
    <row r="307" spans="2:14" ht="21" customHeight="1" x14ac:dyDescent="0.15"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</row>
    <row r="308" spans="2:14" ht="21" customHeight="1" x14ac:dyDescent="0.15"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</row>
    <row r="309" spans="2:14" ht="21" customHeight="1" x14ac:dyDescent="0.15"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</row>
    <row r="310" spans="2:14" ht="21" customHeight="1" x14ac:dyDescent="0.15"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</row>
    <row r="311" spans="2:14" ht="21" customHeight="1" x14ac:dyDescent="0.15"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</row>
    <row r="312" spans="2:14" ht="21" customHeight="1" x14ac:dyDescent="0.15"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</row>
    <row r="313" spans="2:14" ht="21" customHeight="1" x14ac:dyDescent="0.15"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</row>
    <row r="314" spans="2:14" ht="21" customHeight="1" x14ac:dyDescent="0.15"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</row>
    <row r="315" spans="2:14" ht="21" customHeight="1" x14ac:dyDescent="0.15"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</row>
    <row r="316" spans="2:14" ht="21" customHeight="1" x14ac:dyDescent="0.15"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</row>
    <row r="317" spans="2:14" ht="21" customHeight="1" x14ac:dyDescent="0.15"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</row>
    <row r="318" spans="2:14" ht="21" customHeight="1" x14ac:dyDescent="0.15"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</row>
    <row r="319" spans="2:14" ht="21" customHeight="1" x14ac:dyDescent="0.15"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</row>
    <row r="320" spans="2:14" ht="21" customHeight="1" x14ac:dyDescent="0.15"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</row>
    <row r="321" spans="2:14" ht="21" customHeight="1" x14ac:dyDescent="0.15"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</row>
    <row r="322" spans="2:14" ht="21" customHeight="1" x14ac:dyDescent="0.15"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</row>
    <row r="323" spans="2:14" ht="21" customHeight="1" x14ac:dyDescent="0.15"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</row>
    <row r="324" spans="2:14" ht="21" customHeight="1" x14ac:dyDescent="0.15"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</row>
    <row r="325" spans="2:14" ht="21" customHeight="1" x14ac:dyDescent="0.15"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</row>
    <row r="326" spans="2:14" ht="21" customHeight="1" x14ac:dyDescent="0.15"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</row>
    <row r="327" spans="2:14" ht="21" customHeight="1" x14ac:dyDescent="0.15"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</row>
    <row r="328" spans="2:14" ht="21" customHeight="1" x14ac:dyDescent="0.15"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</row>
    <row r="329" spans="2:14" ht="21" customHeight="1" x14ac:dyDescent="0.15"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</row>
    <row r="330" spans="2:14" ht="21" customHeight="1" x14ac:dyDescent="0.15"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</row>
    <row r="331" spans="2:14" ht="21" customHeight="1" x14ac:dyDescent="0.15"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</row>
    <row r="332" spans="2:14" ht="21" customHeight="1" x14ac:dyDescent="0.15"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</row>
    <row r="333" spans="2:14" ht="21" customHeight="1" x14ac:dyDescent="0.15"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</row>
    <row r="334" spans="2:14" ht="21" customHeight="1" x14ac:dyDescent="0.15"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</row>
    <row r="335" spans="2:14" ht="21" customHeight="1" x14ac:dyDescent="0.15"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</row>
    <row r="336" spans="2:14" ht="21" customHeight="1" x14ac:dyDescent="0.15"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</row>
    <row r="337" spans="2:14" ht="21" customHeight="1" x14ac:dyDescent="0.15"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</row>
    <row r="338" spans="2:14" ht="21" customHeight="1" x14ac:dyDescent="0.15"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</row>
    <row r="339" spans="2:14" ht="21" customHeight="1" x14ac:dyDescent="0.15"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</row>
    <row r="340" spans="2:14" ht="21" customHeight="1" x14ac:dyDescent="0.15"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</row>
    <row r="341" spans="2:14" ht="21" customHeight="1" x14ac:dyDescent="0.15"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</row>
    <row r="342" spans="2:14" ht="21" customHeight="1" x14ac:dyDescent="0.15"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</row>
    <row r="343" spans="2:14" ht="21" customHeight="1" x14ac:dyDescent="0.15"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</row>
    <row r="344" spans="2:14" ht="21" customHeight="1" x14ac:dyDescent="0.15"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</row>
    <row r="345" spans="2:14" ht="21" customHeight="1" x14ac:dyDescent="0.15"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</row>
    <row r="346" spans="2:14" ht="21" customHeight="1" x14ac:dyDescent="0.15"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</row>
    <row r="347" spans="2:14" ht="21" customHeight="1" x14ac:dyDescent="0.15"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</row>
    <row r="348" spans="2:14" ht="21" customHeight="1" x14ac:dyDescent="0.15"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</row>
    <row r="349" spans="2:14" ht="21" customHeight="1" x14ac:dyDescent="0.15"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</row>
    <row r="350" spans="2:14" ht="21" customHeight="1" x14ac:dyDescent="0.15"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</row>
    <row r="351" spans="2:14" ht="21" customHeight="1" x14ac:dyDescent="0.15"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</row>
    <row r="352" spans="2:14" ht="21" customHeight="1" x14ac:dyDescent="0.15"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</row>
    <row r="353" spans="2:14" ht="21" customHeight="1" x14ac:dyDescent="0.15"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</row>
    <row r="354" spans="2:14" ht="21" customHeight="1" x14ac:dyDescent="0.15"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</row>
    <row r="355" spans="2:14" ht="21" customHeight="1" x14ac:dyDescent="0.15"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</row>
    <row r="356" spans="2:14" ht="21" customHeight="1" x14ac:dyDescent="0.15"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</row>
    <row r="357" spans="2:14" ht="21" customHeight="1" x14ac:dyDescent="0.15"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</row>
    <row r="358" spans="2:14" ht="21" customHeight="1" x14ac:dyDescent="0.15"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</row>
    <row r="359" spans="2:14" ht="21" customHeight="1" x14ac:dyDescent="0.15"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</row>
    <row r="360" spans="2:14" ht="21" customHeight="1" x14ac:dyDescent="0.15"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</row>
    <row r="361" spans="2:14" ht="21" customHeight="1" x14ac:dyDescent="0.15"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</row>
    <row r="362" spans="2:14" ht="21" customHeight="1" x14ac:dyDescent="0.15"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</row>
    <row r="363" spans="2:14" ht="21" customHeight="1" x14ac:dyDescent="0.15"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</row>
    <row r="364" spans="2:14" ht="21" customHeight="1" x14ac:dyDescent="0.15"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</row>
    <row r="365" spans="2:14" ht="21" customHeight="1" x14ac:dyDescent="0.15"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</row>
    <row r="366" spans="2:14" ht="21" customHeight="1" x14ac:dyDescent="0.15"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</row>
    <row r="367" spans="2:14" ht="21" customHeight="1" x14ac:dyDescent="0.15"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</row>
    <row r="368" spans="2:14" ht="21" customHeight="1" x14ac:dyDescent="0.15"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</row>
    <row r="369" spans="2:14" ht="21" customHeight="1" x14ac:dyDescent="0.15"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</row>
    <row r="370" spans="2:14" ht="21" customHeight="1" x14ac:dyDescent="0.15"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</row>
    <row r="371" spans="2:14" ht="21" customHeight="1" x14ac:dyDescent="0.15"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</row>
    <row r="372" spans="2:14" ht="21" customHeight="1" x14ac:dyDescent="0.15"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</row>
    <row r="373" spans="2:14" ht="21" customHeight="1" x14ac:dyDescent="0.15"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</row>
    <row r="374" spans="2:14" ht="21" customHeight="1" x14ac:dyDescent="0.15"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</row>
    <row r="375" spans="2:14" ht="21" customHeight="1" x14ac:dyDescent="0.15"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</row>
    <row r="376" spans="2:14" ht="21" customHeight="1" x14ac:dyDescent="0.15"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</row>
    <row r="377" spans="2:14" ht="21" customHeight="1" x14ac:dyDescent="0.15"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</row>
    <row r="378" spans="2:14" ht="21" customHeight="1" x14ac:dyDescent="0.15"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</row>
    <row r="379" spans="2:14" ht="21" customHeight="1" x14ac:dyDescent="0.15"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</row>
    <row r="380" spans="2:14" ht="21" customHeight="1" x14ac:dyDescent="0.15"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</row>
    <row r="381" spans="2:14" ht="21" customHeight="1" x14ac:dyDescent="0.15"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</row>
    <row r="382" spans="2:14" ht="21" customHeight="1" x14ac:dyDescent="0.15"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</row>
    <row r="383" spans="2:14" ht="21" customHeight="1" x14ac:dyDescent="0.15"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</row>
    <row r="384" spans="2:14" ht="21" customHeight="1" x14ac:dyDescent="0.15"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</row>
    <row r="385" spans="2:14" ht="21" customHeight="1" x14ac:dyDescent="0.15"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</row>
    <row r="386" spans="2:14" ht="21" customHeight="1" x14ac:dyDescent="0.15"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</row>
    <row r="387" spans="2:14" ht="21" customHeight="1" x14ac:dyDescent="0.15"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</row>
    <row r="388" spans="2:14" ht="21" customHeight="1" x14ac:dyDescent="0.15"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</row>
    <row r="389" spans="2:14" ht="21" customHeight="1" x14ac:dyDescent="0.15"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</row>
    <row r="390" spans="2:14" ht="21" customHeight="1" x14ac:dyDescent="0.15"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</row>
    <row r="391" spans="2:14" ht="21" customHeight="1" x14ac:dyDescent="0.15"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</row>
    <row r="392" spans="2:14" ht="21" customHeight="1" x14ac:dyDescent="0.15"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</row>
    <row r="393" spans="2:14" ht="21" customHeight="1" x14ac:dyDescent="0.15"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</row>
    <row r="394" spans="2:14" ht="21" customHeight="1" x14ac:dyDescent="0.15"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</row>
    <row r="395" spans="2:14" ht="21" customHeight="1" x14ac:dyDescent="0.15"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</row>
    <row r="396" spans="2:14" ht="21" customHeight="1" x14ac:dyDescent="0.15"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</row>
    <row r="397" spans="2:14" ht="21" customHeight="1" x14ac:dyDescent="0.15"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</row>
    <row r="398" spans="2:14" ht="21" customHeight="1" x14ac:dyDescent="0.15"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</row>
    <row r="399" spans="2:14" ht="21" customHeight="1" x14ac:dyDescent="0.15"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</row>
    <row r="400" spans="2:14" ht="21" customHeight="1" x14ac:dyDescent="0.15"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</row>
    <row r="401" spans="2:14" ht="21" customHeight="1" x14ac:dyDescent="0.15"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</row>
    <row r="402" spans="2:14" ht="21" customHeight="1" x14ac:dyDescent="0.15"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</row>
    <row r="403" spans="2:14" ht="21" customHeight="1" x14ac:dyDescent="0.15"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</row>
    <row r="404" spans="2:14" ht="21" customHeight="1" x14ac:dyDescent="0.15"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</row>
    <row r="405" spans="2:14" ht="21" customHeight="1" x14ac:dyDescent="0.15"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</row>
    <row r="406" spans="2:14" ht="21" customHeight="1" x14ac:dyDescent="0.15"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</row>
    <row r="407" spans="2:14" ht="21" customHeight="1" x14ac:dyDescent="0.15"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</row>
    <row r="408" spans="2:14" ht="21" customHeight="1" x14ac:dyDescent="0.15"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</row>
    <row r="409" spans="2:14" ht="21" customHeight="1" x14ac:dyDescent="0.15"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</row>
    <row r="410" spans="2:14" ht="21" customHeight="1" x14ac:dyDescent="0.15"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</row>
    <row r="411" spans="2:14" ht="21" customHeight="1" x14ac:dyDescent="0.15"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</row>
    <row r="412" spans="2:14" ht="21" customHeight="1" x14ac:dyDescent="0.15"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</row>
    <row r="413" spans="2:14" ht="21" customHeight="1" x14ac:dyDescent="0.15"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</row>
    <row r="414" spans="2:14" ht="21" customHeight="1" x14ac:dyDescent="0.15"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</row>
    <row r="415" spans="2:14" ht="21" customHeight="1" x14ac:dyDescent="0.15"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</row>
    <row r="416" spans="2:14" ht="21" customHeight="1" x14ac:dyDescent="0.15"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</row>
    <row r="417" spans="2:14" ht="21" customHeight="1" x14ac:dyDescent="0.15"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</row>
    <row r="418" spans="2:14" ht="21" customHeight="1" x14ac:dyDescent="0.15"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</row>
    <row r="419" spans="2:14" ht="21" customHeight="1" x14ac:dyDescent="0.15"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</row>
    <row r="420" spans="2:14" ht="21" customHeight="1" x14ac:dyDescent="0.15"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</row>
    <row r="421" spans="2:14" ht="21" customHeight="1" x14ac:dyDescent="0.15"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</row>
    <row r="422" spans="2:14" ht="21" customHeight="1" x14ac:dyDescent="0.15"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</row>
    <row r="423" spans="2:14" ht="21" customHeight="1" x14ac:dyDescent="0.15"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</row>
    <row r="424" spans="2:14" ht="21" customHeight="1" x14ac:dyDescent="0.15"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</row>
    <row r="425" spans="2:14" ht="21" customHeight="1" x14ac:dyDescent="0.15"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</row>
    <row r="426" spans="2:14" ht="21" customHeight="1" x14ac:dyDescent="0.15"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</row>
    <row r="427" spans="2:14" ht="21" customHeight="1" x14ac:dyDescent="0.15"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</row>
    <row r="428" spans="2:14" ht="21" customHeight="1" x14ac:dyDescent="0.15"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</row>
    <row r="429" spans="2:14" ht="21" customHeight="1" x14ac:dyDescent="0.15"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</row>
    <row r="430" spans="2:14" ht="21" customHeight="1" x14ac:dyDescent="0.15"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</row>
    <row r="431" spans="2:14" ht="21" customHeight="1" x14ac:dyDescent="0.15"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</row>
    <row r="432" spans="2:14" ht="21" customHeight="1" x14ac:dyDescent="0.15"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</row>
    <row r="433" spans="2:14" ht="21" customHeight="1" x14ac:dyDescent="0.15"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</row>
    <row r="434" spans="2:14" ht="21" customHeight="1" x14ac:dyDescent="0.15"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</row>
    <row r="435" spans="2:14" ht="21" customHeight="1" x14ac:dyDescent="0.15"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</row>
    <row r="436" spans="2:14" ht="21" customHeight="1" x14ac:dyDescent="0.15"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</row>
    <row r="437" spans="2:14" ht="21" customHeight="1" x14ac:dyDescent="0.15"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</row>
    <row r="438" spans="2:14" ht="21" customHeight="1" x14ac:dyDescent="0.15"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</row>
    <row r="439" spans="2:14" ht="21" customHeight="1" x14ac:dyDescent="0.15"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</row>
    <row r="440" spans="2:14" ht="21" customHeight="1" x14ac:dyDescent="0.15"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</row>
    <row r="441" spans="2:14" ht="21" customHeight="1" x14ac:dyDescent="0.15"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</row>
    <row r="442" spans="2:14" ht="21" customHeight="1" x14ac:dyDescent="0.15"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</row>
    <row r="443" spans="2:14" ht="21" customHeight="1" x14ac:dyDescent="0.15"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</row>
    <row r="444" spans="2:14" ht="21" customHeight="1" x14ac:dyDescent="0.15"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</row>
    <row r="445" spans="2:14" ht="21" customHeight="1" x14ac:dyDescent="0.15"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</row>
    <row r="446" spans="2:14" ht="21" customHeight="1" x14ac:dyDescent="0.15"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</row>
    <row r="447" spans="2:14" ht="21" customHeight="1" x14ac:dyDescent="0.15"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</row>
    <row r="448" spans="2:14" ht="21" customHeight="1" x14ac:dyDescent="0.15"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</row>
    <row r="449" spans="2:14" ht="21" customHeight="1" x14ac:dyDescent="0.15"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</row>
    <row r="450" spans="2:14" ht="21" customHeight="1" x14ac:dyDescent="0.15"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</row>
    <row r="451" spans="2:14" ht="21" customHeight="1" x14ac:dyDescent="0.15"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</row>
    <row r="452" spans="2:14" ht="21" customHeight="1" x14ac:dyDescent="0.15"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</row>
    <row r="453" spans="2:14" ht="21" customHeight="1" x14ac:dyDescent="0.15"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</row>
    <row r="454" spans="2:14" ht="21" customHeight="1" x14ac:dyDescent="0.15"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</row>
    <row r="455" spans="2:14" ht="21" customHeight="1" x14ac:dyDescent="0.15"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</row>
    <row r="456" spans="2:14" ht="21" customHeight="1" x14ac:dyDescent="0.15"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</row>
    <row r="457" spans="2:14" ht="21" customHeight="1" x14ac:dyDescent="0.15"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</row>
    <row r="458" spans="2:14" ht="21" customHeight="1" x14ac:dyDescent="0.15"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</row>
    <row r="459" spans="2:14" ht="21" customHeight="1" x14ac:dyDescent="0.15"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</row>
    <row r="460" spans="2:14" ht="21" customHeight="1" x14ac:dyDescent="0.15"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</row>
    <row r="461" spans="2:14" ht="21" customHeight="1" x14ac:dyDescent="0.15"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</row>
    <row r="462" spans="2:14" ht="21" customHeight="1" x14ac:dyDescent="0.15"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</row>
    <row r="463" spans="2:14" ht="21" customHeight="1" x14ac:dyDescent="0.15"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</row>
    <row r="464" spans="2:14" ht="21" customHeight="1" x14ac:dyDescent="0.15"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</row>
    <row r="465" spans="2:14" ht="21" customHeight="1" x14ac:dyDescent="0.15"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</row>
    <row r="466" spans="2:14" ht="21" customHeight="1" x14ac:dyDescent="0.15"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</row>
    <row r="467" spans="2:14" ht="21" customHeight="1" x14ac:dyDescent="0.15"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</row>
    <row r="468" spans="2:14" ht="21" customHeight="1" x14ac:dyDescent="0.15"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</row>
    <row r="469" spans="2:14" ht="21" customHeight="1" x14ac:dyDescent="0.15"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</row>
    <row r="470" spans="2:14" ht="21" customHeight="1" x14ac:dyDescent="0.15"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</row>
    <row r="471" spans="2:14" ht="21" customHeight="1" x14ac:dyDescent="0.15"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</row>
    <row r="472" spans="2:14" ht="21" customHeight="1" x14ac:dyDescent="0.15"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</row>
    <row r="473" spans="2:14" ht="21" customHeight="1" x14ac:dyDescent="0.15"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</row>
    <row r="474" spans="2:14" ht="21" customHeight="1" x14ac:dyDescent="0.15"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</row>
    <row r="475" spans="2:14" ht="21" customHeight="1" x14ac:dyDescent="0.15"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</row>
    <row r="476" spans="2:14" ht="21" customHeight="1" x14ac:dyDescent="0.15"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</row>
    <row r="477" spans="2:14" ht="21" customHeight="1" x14ac:dyDescent="0.15"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</row>
    <row r="478" spans="2:14" ht="21" customHeight="1" x14ac:dyDescent="0.15"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</row>
    <row r="479" spans="2:14" ht="21" customHeight="1" x14ac:dyDescent="0.15"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</row>
    <row r="480" spans="2:14" ht="21" customHeight="1" x14ac:dyDescent="0.15"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</row>
    <row r="481" spans="2:14" ht="21" customHeight="1" x14ac:dyDescent="0.15"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</row>
    <row r="482" spans="2:14" ht="21" customHeight="1" x14ac:dyDescent="0.15"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</row>
    <row r="483" spans="2:14" ht="21" customHeight="1" x14ac:dyDescent="0.15"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</row>
    <row r="484" spans="2:14" ht="21" customHeight="1" x14ac:dyDescent="0.15"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</row>
    <row r="485" spans="2:14" ht="21" customHeight="1" x14ac:dyDescent="0.15"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</row>
    <row r="486" spans="2:14" ht="21" customHeight="1" x14ac:dyDescent="0.15"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</row>
    <row r="487" spans="2:14" ht="21" customHeight="1" x14ac:dyDescent="0.15"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</row>
    <row r="488" spans="2:14" ht="21" customHeight="1" x14ac:dyDescent="0.15"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</row>
    <row r="489" spans="2:14" ht="21" customHeight="1" x14ac:dyDescent="0.15"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</row>
    <row r="490" spans="2:14" ht="21" customHeight="1" x14ac:dyDescent="0.15"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</row>
    <row r="491" spans="2:14" ht="21" customHeight="1" x14ac:dyDescent="0.15"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</row>
    <row r="492" spans="2:14" ht="21" customHeight="1" x14ac:dyDescent="0.15"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</row>
    <row r="493" spans="2:14" ht="21" customHeight="1" x14ac:dyDescent="0.15"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</row>
    <row r="494" spans="2:14" ht="21" customHeight="1" x14ac:dyDescent="0.15"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</row>
    <row r="495" spans="2:14" ht="21" customHeight="1" x14ac:dyDescent="0.15"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</row>
    <row r="496" spans="2:14" ht="21" customHeight="1" x14ac:dyDescent="0.15"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</row>
    <row r="497" spans="2:14" ht="21" customHeight="1" x14ac:dyDescent="0.15"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</row>
    <row r="498" spans="2:14" ht="21" customHeight="1" x14ac:dyDescent="0.15"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</row>
    <row r="499" spans="2:14" ht="21" customHeight="1" x14ac:dyDescent="0.15"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</row>
    <row r="500" spans="2:14" ht="21" customHeight="1" x14ac:dyDescent="0.15"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</row>
    <row r="501" spans="2:14" ht="21" customHeight="1" x14ac:dyDescent="0.15"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</row>
    <row r="502" spans="2:14" ht="21" customHeight="1" x14ac:dyDescent="0.15"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</row>
    <row r="503" spans="2:14" ht="21" customHeight="1" x14ac:dyDescent="0.15"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</row>
    <row r="504" spans="2:14" ht="21" customHeight="1" x14ac:dyDescent="0.15"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</row>
    <row r="505" spans="2:14" ht="21" customHeight="1" x14ac:dyDescent="0.15"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</row>
    <row r="506" spans="2:14" ht="21" customHeight="1" x14ac:dyDescent="0.15"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</row>
    <row r="507" spans="2:14" ht="21" customHeight="1" x14ac:dyDescent="0.15"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</row>
    <row r="508" spans="2:14" ht="21" customHeight="1" x14ac:dyDescent="0.15"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</row>
    <row r="509" spans="2:14" ht="21" customHeight="1" x14ac:dyDescent="0.15"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</row>
    <row r="510" spans="2:14" ht="21" customHeight="1" x14ac:dyDescent="0.15"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</row>
    <row r="511" spans="2:14" ht="21" customHeight="1" x14ac:dyDescent="0.15"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</row>
    <row r="512" spans="2:14" ht="21" customHeight="1" x14ac:dyDescent="0.15"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</row>
    <row r="513" spans="2:14" ht="21" customHeight="1" x14ac:dyDescent="0.15"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</row>
    <row r="514" spans="2:14" ht="21" customHeight="1" x14ac:dyDescent="0.15"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</row>
    <row r="515" spans="2:14" ht="21" customHeight="1" x14ac:dyDescent="0.15"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</row>
    <row r="516" spans="2:14" ht="21" customHeight="1" x14ac:dyDescent="0.15"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</row>
    <row r="517" spans="2:14" ht="21" customHeight="1" x14ac:dyDescent="0.15"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</row>
    <row r="518" spans="2:14" ht="21" customHeight="1" x14ac:dyDescent="0.15"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</row>
    <row r="519" spans="2:14" ht="21" customHeight="1" x14ac:dyDescent="0.15"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</row>
    <row r="520" spans="2:14" ht="21" customHeight="1" x14ac:dyDescent="0.15"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</row>
    <row r="521" spans="2:14" ht="21" customHeight="1" x14ac:dyDescent="0.15"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</row>
    <row r="522" spans="2:14" ht="21" customHeight="1" x14ac:dyDescent="0.15"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</row>
    <row r="523" spans="2:14" ht="21" customHeight="1" x14ac:dyDescent="0.15"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</row>
    <row r="524" spans="2:14" ht="21" customHeight="1" x14ac:dyDescent="0.15"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</row>
    <row r="525" spans="2:14" ht="21" customHeight="1" x14ac:dyDescent="0.15"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</row>
    <row r="526" spans="2:14" ht="21" customHeight="1" x14ac:dyDescent="0.15"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</row>
    <row r="527" spans="2:14" ht="21" customHeight="1" x14ac:dyDescent="0.15"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</row>
    <row r="528" spans="2:14" ht="21" customHeight="1" x14ac:dyDescent="0.15"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</row>
    <row r="529" spans="2:14" ht="21" customHeight="1" x14ac:dyDescent="0.15"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</row>
    <row r="530" spans="2:14" ht="21" customHeight="1" x14ac:dyDescent="0.15"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</row>
    <row r="531" spans="2:14" ht="21" customHeight="1" x14ac:dyDescent="0.15"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</row>
    <row r="532" spans="2:14" ht="21" customHeight="1" x14ac:dyDescent="0.15"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</row>
    <row r="533" spans="2:14" ht="21" customHeight="1" x14ac:dyDescent="0.15"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</row>
    <row r="534" spans="2:14" ht="21" customHeight="1" x14ac:dyDescent="0.15"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</row>
    <row r="535" spans="2:14" ht="21" customHeight="1" x14ac:dyDescent="0.15"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</row>
    <row r="536" spans="2:14" ht="21" customHeight="1" x14ac:dyDescent="0.15"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</row>
    <row r="537" spans="2:14" ht="21" customHeight="1" x14ac:dyDescent="0.15"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</row>
    <row r="538" spans="2:14" ht="21" customHeight="1" x14ac:dyDescent="0.15"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</row>
    <row r="539" spans="2:14" ht="21" customHeight="1" x14ac:dyDescent="0.15"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</row>
    <row r="540" spans="2:14" ht="21" customHeight="1" x14ac:dyDescent="0.15"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</row>
    <row r="541" spans="2:14" ht="21" customHeight="1" x14ac:dyDescent="0.15"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</row>
    <row r="542" spans="2:14" ht="21" customHeight="1" x14ac:dyDescent="0.15"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</row>
    <row r="543" spans="2:14" ht="21" customHeight="1" x14ac:dyDescent="0.15"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</row>
    <row r="544" spans="2:14" ht="21" customHeight="1" x14ac:dyDescent="0.15"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</row>
    <row r="545" spans="2:14" ht="21" customHeight="1" x14ac:dyDescent="0.15"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</row>
    <row r="546" spans="2:14" ht="21" customHeight="1" x14ac:dyDescent="0.15"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</row>
    <row r="547" spans="2:14" ht="21" customHeight="1" x14ac:dyDescent="0.15"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</row>
    <row r="548" spans="2:14" ht="21" customHeight="1" x14ac:dyDescent="0.15"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</row>
    <row r="549" spans="2:14" ht="21" customHeight="1" x14ac:dyDescent="0.15"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</row>
    <row r="550" spans="2:14" ht="21" customHeight="1" x14ac:dyDescent="0.15"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</row>
    <row r="551" spans="2:14" ht="21" customHeight="1" x14ac:dyDescent="0.15"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</row>
    <row r="552" spans="2:14" ht="21" customHeight="1" x14ac:dyDescent="0.15"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</row>
    <row r="553" spans="2:14" ht="21" customHeight="1" x14ac:dyDescent="0.15"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</row>
    <row r="554" spans="2:14" ht="21" customHeight="1" x14ac:dyDescent="0.15"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</row>
    <row r="555" spans="2:14" ht="21" customHeight="1" x14ac:dyDescent="0.15"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</row>
    <row r="556" spans="2:14" ht="21" customHeight="1" x14ac:dyDescent="0.15"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</row>
    <row r="557" spans="2:14" ht="21" customHeight="1" x14ac:dyDescent="0.15"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</row>
    <row r="558" spans="2:14" ht="21" customHeight="1" x14ac:dyDescent="0.15"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</row>
    <row r="559" spans="2:14" ht="21" customHeight="1" x14ac:dyDescent="0.15"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</row>
    <row r="560" spans="2:14" ht="21" customHeight="1" x14ac:dyDescent="0.15"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</row>
    <row r="561" spans="2:14" ht="21" customHeight="1" x14ac:dyDescent="0.15"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</row>
    <row r="562" spans="2:14" ht="21" customHeight="1" x14ac:dyDescent="0.15"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</row>
    <row r="563" spans="2:14" ht="21" customHeight="1" x14ac:dyDescent="0.15"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</row>
    <row r="564" spans="2:14" ht="21" customHeight="1" x14ac:dyDescent="0.15"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</row>
    <row r="565" spans="2:14" ht="21" customHeight="1" x14ac:dyDescent="0.15"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</row>
    <row r="566" spans="2:14" ht="21" customHeight="1" x14ac:dyDescent="0.15"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</row>
    <row r="567" spans="2:14" ht="21" customHeight="1" x14ac:dyDescent="0.15"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</row>
    <row r="568" spans="2:14" ht="21" customHeight="1" x14ac:dyDescent="0.15"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</row>
    <row r="569" spans="2:14" ht="21" customHeight="1" x14ac:dyDescent="0.15"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</row>
    <row r="570" spans="2:14" ht="21" customHeight="1" x14ac:dyDescent="0.15"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</row>
    <row r="571" spans="2:14" ht="21" customHeight="1" x14ac:dyDescent="0.15"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</row>
    <row r="572" spans="2:14" ht="21" customHeight="1" x14ac:dyDescent="0.15"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</row>
    <row r="573" spans="2:14" ht="21" customHeight="1" x14ac:dyDescent="0.15"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</row>
    <row r="574" spans="2:14" ht="21" customHeight="1" x14ac:dyDescent="0.15"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</row>
    <row r="575" spans="2:14" ht="21" customHeight="1" x14ac:dyDescent="0.15"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</row>
    <row r="576" spans="2:14" ht="21" customHeight="1" x14ac:dyDescent="0.15"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</row>
    <row r="577" spans="2:14" ht="21" customHeight="1" x14ac:dyDescent="0.15"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</row>
    <row r="578" spans="2:14" ht="21" customHeight="1" x14ac:dyDescent="0.15"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</row>
    <row r="579" spans="2:14" ht="21" customHeight="1" x14ac:dyDescent="0.15"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</row>
    <row r="580" spans="2:14" ht="21" customHeight="1" x14ac:dyDescent="0.15"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</row>
    <row r="581" spans="2:14" ht="21" customHeight="1" x14ac:dyDescent="0.15"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</row>
    <row r="582" spans="2:14" ht="21" customHeight="1" x14ac:dyDescent="0.15"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</row>
    <row r="583" spans="2:14" ht="21" customHeight="1" x14ac:dyDescent="0.15"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</row>
    <row r="584" spans="2:14" ht="21" customHeight="1" x14ac:dyDescent="0.15"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</row>
    <row r="585" spans="2:14" ht="21" customHeight="1" x14ac:dyDescent="0.15"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</row>
    <row r="586" spans="2:14" ht="21" customHeight="1" x14ac:dyDescent="0.15"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</row>
    <row r="587" spans="2:14" ht="21" customHeight="1" x14ac:dyDescent="0.15"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</row>
    <row r="588" spans="2:14" ht="21" customHeight="1" x14ac:dyDescent="0.15"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</row>
    <row r="589" spans="2:14" ht="21" customHeight="1" x14ac:dyDescent="0.15"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</row>
    <row r="590" spans="2:14" ht="21" customHeight="1" x14ac:dyDescent="0.15"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</row>
    <row r="591" spans="2:14" ht="21" customHeight="1" x14ac:dyDescent="0.15"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</row>
    <row r="592" spans="2:14" ht="21" customHeight="1" x14ac:dyDescent="0.15"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</row>
    <row r="593" spans="2:14" ht="21" customHeight="1" x14ac:dyDescent="0.15"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</row>
    <row r="594" spans="2:14" ht="21" customHeight="1" x14ac:dyDescent="0.15"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</row>
    <row r="595" spans="2:14" ht="21" customHeight="1" x14ac:dyDescent="0.15"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</row>
    <row r="596" spans="2:14" ht="21" customHeight="1" x14ac:dyDescent="0.15"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</row>
    <row r="597" spans="2:14" ht="21" customHeight="1" x14ac:dyDescent="0.15"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</row>
    <row r="598" spans="2:14" ht="21" customHeight="1" x14ac:dyDescent="0.15"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</row>
    <row r="599" spans="2:14" ht="21" customHeight="1" x14ac:dyDescent="0.15"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</row>
    <row r="600" spans="2:14" ht="21" customHeight="1" x14ac:dyDescent="0.15"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</row>
    <row r="601" spans="2:14" ht="21" customHeight="1" x14ac:dyDescent="0.15"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</row>
    <row r="602" spans="2:14" ht="21" customHeight="1" x14ac:dyDescent="0.15"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</row>
    <row r="603" spans="2:14" ht="21" customHeight="1" x14ac:dyDescent="0.15"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</row>
    <row r="604" spans="2:14" ht="21" customHeight="1" x14ac:dyDescent="0.15"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</row>
    <row r="605" spans="2:14" ht="21" customHeight="1" x14ac:dyDescent="0.15"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</row>
    <row r="606" spans="2:14" ht="21" customHeight="1" x14ac:dyDescent="0.15"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</row>
    <row r="607" spans="2:14" ht="21" customHeight="1" x14ac:dyDescent="0.15"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</row>
    <row r="608" spans="2:14" ht="21" customHeight="1" x14ac:dyDescent="0.15"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</row>
    <row r="609" spans="2:14" ht="21" customHeight="1" x14ac:dyDescent="0.15"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</row>
    <row r="610" spans="2:14" ht="21" customHeight="1" x14ac:dyDescent="0.15"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</row>
    <row r="611" spans="2:14" ht="21" customHeight="1" x14ac:dyDescent="0.15"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</row>
    <row r="612" spans="2:14" ht="21" customHeight="1" x14ac:dyDescent="0.15"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</row>
    <row r="613" spans="2:14" ht="21" customHeight="1" x14ac:dyDescent="0.15"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</row>
    <row r="614" spans="2:14" ht="21" customHeight="1" x14ac:dyDescent="0.15"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</row>
    <row r="615" spans="2:14" ht="21" customHeight="1" x14ac:dyDescent="0.15"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</row>
    <row r="616" spans="2:14" ht="21" customHeight="1" x14ac:dyDescent="0.15"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</row>
    <row r="617" spans="2:14" ht="21" customHeight="1" x14ac:dyDescent="0.15"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</row>
    <row r="618" spans="2:14" ht="21" customHeight="1" x14ac:dyDescent="0.15"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</row>
    <row r="619" spans="2:14" ht="21" customHeight="1" x14ac:dyDescent="0.15"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</row>
    <row r="620" spans="2:14" ht="21" customHeight="1" x14ac:dyDescent="0.15"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</row>
    <row r="621" spans="2:14" ht="21" customHeight="1" x14ac:dyDescent="0.15"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</row>
    <row r="622" spans="2:14" ht="21" customHeight="1" x14ac:dyDescent="0.15"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</row>
    <row r="623" spans="2:14" ht="21" customHeight="1" x14ac:dyDescent="0.15"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</row>
    <row r="624" spans="2:14" ht="21" customHeight="1" x14ac:dyDescent="0.15"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</row>
    <row r="625" spans="2:14" ht="21" customHeight="1" x14ac:dyDescent="0.15"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</row>
    <row r="626" spans="2:14" ht="21" customHeight="1" x14ac:dyDescent="0.15"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</row>
    <row r="627" spans="2:14" ht="21" customHeight="1" x14ac:dyDescent="0.15"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</row>
    <row r="628" spans="2:14" ht="21" customHeight="1" x14ac:dyDescent="0.15"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</row>
    <row r="629" spans="2:14" ht="21" customHeight="1" x14ac:dyDescent="0.15"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</row>
    <row r="630" spans="2:14" ht="21" customHeight="1" x14ac:dyDescent="0.15"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</row>
    <row r="631" spans="2:14" ht="21" customHeight="1" x14ac:dyDescent="0.15"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</row>
    <row r="632" spans="2:14" ht="21" customHeight="1" x14ac:dyDescent="0.15"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</row>
    <row r="633" spans="2:14" ht="21" customHeight="1" x14ac:dyDescent="0.15"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</row>
    <row r="634" spans="2:14" ht="21" customHeight="1" x14ac:dyDescent="0.15"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</row>
    <row r="635" spans="2:14" ht="21" customHeight="1" x14ac:dyDescent="0.15"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</row>
    <row r="636" spans="2:14" ht="21" customHeight="1" x14ac:dyDescent="0.15"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</row>
    <row r="637" spans="2:14" ht="21" customHeight="1" x14ac:dyDescent="0.15"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</row>
    <row r="638" spans="2:14" ht="21" customHeight="1" x14ac:dyDescent="0.15"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</row>
    <row r="639" spans="2:14" ht="21" customHeight="1" x14ac:dyDescent="0.15"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</row>
    <row r="640" spans="2:14" ht="21" customHeight="1" x14ac:dyDescent="0.15"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</row>
    <row r="641" spans="2:14" ht="21" customHeight="1" x14ac:dyDescent="0.15"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</row>
    <row r="642" spans="2:14" ht="21" customHeight="1" x14ac:dyDescent="0.15"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</row>
    <row r="643" spans="2:14" ht="21" customHeight="1" x14ac:dyDescent="0.15"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</row>
    <row r="644" spans="2:14" ht="21" customHeight="1" x14ac:dyDescent="0.15"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</row>
    <row r="645" spans="2:14" ht="21" customHeight="1" x14ac:dyDescent="0.15"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</row>
    <row r="646" spans="2:14" ht="21" customHeight="1" x14ac:dyDescent="0.15"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</row>
    <row r="647" spans="2:14" ht="21" customHeight="1" x14ac:dyDescent="0.15"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</row>
    <row r="648" spans="2:14" ht="21" customHeight="1" x14ac:dyDescent="0.15"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</row>
    <row r="649" spans="2:14" ht="21" customHeight="1" x14ac:dyDescent="0.15"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</row>
    <row r="650" spans="2:14" ht="21" customHeight="1" x14ac:dyDescent="0.15"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</row>
    <row r="651" spans="2:14" ht="21" customHeight="1" x14ac:dyDescent="0.15"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</row>
    <row r="652" spans="2:14" ht="21" customHeight="1" x14ac:dyDescent="0.15"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</row>
    <row r="653" spans="2:14" ht="21" customHeight="1" x14ac:dyDescent="0.15"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</row>
    <row r="654" spans="2:14" ht="21" customHeight="1" x14ac:dyDescent="0.15"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</row>
    <row r="655" spans="2:14" ht="21" customHeight="1" x14ac:dyDescent="0.15"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</row>
    <row r="656" spans="2:14" ht="21" customHeight="1" x14ac:dyDescent="0.15"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</row>
    <row r="657" spans="2:14" ht="21" customHeight="1" x14ac:dyDescent="0.15"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</row>
    <row r="658" spans="2:14" ht="21" customHeight="1" x14ac:dyDescent="0.15"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</row>
    <row r="659" spans="2:14" ht="21" customHeight="1" x14ac:dyDescent="0.15"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</row>
    <row r="660" spans="2:14" ht="21" customHeight="1" x14ac:dyDescent="0.15"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</row>
    <row r="661" spans="2:14" ht="21" customHeight="1" x14ac:dyDescent="0.15"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</row>
    <row r="662" spans="2:14" ht="21" customHeight="1" x14ac:dyDescent="0.15"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</row>
    <row r="663" spans="2:14" ht="21" customHeight="1" x14ac:dyDescent="0.15"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</row>
    <row r="664" spans="2:14" ht="21" customHeight="1" x14ac:dyDescent="0.15"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</row>
    <row r="665" spans="2:14" ht="21" customHeight="1" x14ac:dyDescent="0.15"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</row>
    <row r="666" spans="2:14" ht="21" customHeight="1" x14ac:dyDescent="0.15"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</row>
    <row r="667" spans="2:14" ht="21" customHeight="1" x14ac:dyDescent="0.15"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</row>
    <row r="668" spans="2:14" ht="21" customHeight="1" x14ac:dyDescent="0.15"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</row>
    <row r="669" spans="2:14" ht="21" customHeight="1" x14ac:dyDescent="0.15"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</row>
    <row r="670" spans="2:14" ht="21" customHeight="1" x14ac:dyDescent="0.15"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</row>
    <row r="671" spans="2:14" ht="21" customHeight="1" x14ac:dyDescent="0.15"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</row>
    <row r="672" spans="2:14" ht="21" customHeight="1" x14ac:dyDescent="0.15"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</row>
    <row r="673" spans="2:14" ht="21" customHeight="1" x14ac:dyDescent="0.15"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</row>
    <row r="674" spans="2:14" ht="21" customHeight="1" x14ac:dyDescent="0.15"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</row>
    <row r="675" spans="2:14" ht="21" customHeight="1" x14ac:dyDescent="0.15"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</row>
    <row r="676" spans="2:14" ht="21" customHeight="1" x14ac:dyDescent="0.15"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</row>
    <row r="677" spans="2:14" ht="21" customHeight="1" x14ac:dyDescent="0.15"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</row>
    <row r="678" spans="2:14" ht="21" customHeight="1" x14ac:dyDescent="0.15"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</row>
    <row r="679" spans="2:14" ht="21" customHeight="1" x14ac:dyDescent="0.15"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</row>
    <row r="680" spans="2:14" ht="21" customHeight="1" x14ac:dyDescent="0.15"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</row>
    <row r="681" spans="2:14" ht="21" customHeight="1" x14ac:dyDescent="0.15"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</row>
    <row r="682" spans="2:14" ht="21" customHeight="1" x14ac:dyDescent="0.15"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</row>
    <row r="683" spans="2:14" ht="21" customHeight="1" x14ac:dyDescent="0.15"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</row>
    <row r="684" spans="2:14" ht="21" customHeight="1" x14ac:dyDescent="0.15"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</row>
    <row r="685" spans="2:14" ht="21" customHeight="1" x14ac:dyDescent="0.15"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</row>
    <row r="686" spans="2:14" ht="21" customHeight="1" x14ac:dyDescent="0.15"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</row>
    <row r="687" spans="2:14" ht="21" customHeight="1" x14ac:dyDescent="0.15"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</row>
    <row r="688" spans="2:14" ht="21" customHeight="1" x14ac:dyDescent="0.15"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</row>
    <row r="689" spans="2:14" ht="21" customHeight="1" x14ac:dyDescent="0.15"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</row>
    <row r="690" spans="2:14" ht="21" customHeight="1" x14ac:dyDescent="0.15"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</row>
    <row r="691" spans="2:14" ht="21" customHeight="1" x14ac:dyDescent="0.15"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</row>
    <row r="692" spans="2:14" ht="21" customHeight="1" x14ac:dyDescent="0.15"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</row>
    <row r="693" spans="2:14" ht="21" customHeight="1" x14ac:dyDescent="0.15"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</row>
    <row r="694" spans="2:14" ht="21" customHeight="1" x14ac:dyDescent="0.15"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</row>
    <row r="695" spans="2:14" ht="21" customHeight="1" x14ac:dyDescent="0.15"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</row>
    <row r="696" spans="2:14" ht="21" customHeight="1" x14ac:dyDescent="0.15"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</row>
    <row r="697" spans="2:14" ht="21" customHeight="1" x14ac:dyDescent="0.15"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</row>
    <row r="698" spans="2:14" ht="21" customHeight="1" x14ac:dyDescent="0.15"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</row>
    <row r="699" spans="2:14" ht="21" customHeight="1" x14ac:dyDescent="0.15"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</row>
    <row r="700" spans="2:14" ht="21" customHeight="1" x14ac:dyDescent="0.15"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</row>
    <row r="701" spans="2:14" ht="21" customHeight="1" x14ac:dyDescent="0.15"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</row>
    <row r="702" spans="2:14" ht="21" customHeight="1" x14ac:dyDescent="0.15"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</row>
    <row r="703" spans="2:14" ht="21" customHeight="1" x14ac:dyDescent="0.15"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</row>
    <row r="704" spans="2:14" ht="21" customHeight="1" x14ac:dyDescent="0.15"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</row>
    <row r="705" spans="2:14" ht="21" customHeight="1" x14ac:dyDescent="0.15"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</row>
    <row r="706" spans="2:14" ht="21" customHeight="1" x14ac:dyDescent="0.15"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</row>
    <row r="707" spans="2:14" ht="21" customHeight="1" x14ac:dyDescent="0.15"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</row>
    <row r="708" spans="2:14" ht="21" customHeight="1" x14ac:dyDescent="0.15"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</row>
    <row r="709" spans="2:14" ht="21" customHeight="1" x14ac:dyDescent="0.15"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</row>
    <row r="710" spans="2:14" ht="21" customHeight="1" x14ac:dyDescent="0.15"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</row>
    <row r="711" spans="2:14" ht="21" customHeight="1" x14ac:dyDescent="0.15"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</row>
    <row r="712" spans="2:14" ht="21" customHeight="1" x14ac:dyDescent="0.15"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</row>
    <row r="713" spans="2:14" ht="21" customHeight="1" x14ac:dyDescent="0.15"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</row>
    <row r="714" spans="2:14" ht="21" customHeight="1" x14ac:dyDescent="0.15"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</row>
    <row r="715" spans="2:14" ht="21" customHeight="1" x14ac:dyDescent="0.15"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</row>
    <row r="716" spans="2:14" ht="21" customHeight="1" x14ac:dyDescent="0.15"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</row>
    <row r="717" spans="2:14" ht="21" customHeight="1" x14ac:dyDescent="0.15"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</row>
    <row r="718" spans="2:14" ht="21" customHeight="1" x14ac:dyDescent="0.15"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</row>
    <row r="719" spans="2:14" ht="21" customHeight="1" x14ac:dyDescent="0.15"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</row>
    <row r="720" spans="2:14" ht="21" customHeight="1" x14ac:dyDescent="0.15"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</row>
    <row r="721" spans="2:14" ht="21" customHeight="1" x14ac:dyDescent="0.15"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</row>
    <row r="722" spans="2:14" ht="21" customHeight="1" x14ac:dyDescent="0.15"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</row>
    <row r="723" spans="2:14" ht="21" customHeight="1" x14ac:dyDescent="0.15"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</row>
    <row r="724" spans="2:14" ht="21" customHeight="1" x14ac:dyDescent="0.15"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</row>
    <row r="725" spans="2:14" ht="21" customHeight="1" x14ac:dyDescent="0.15"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</row>
    <row r="726" spans="2:14" ht="21" customHeight="1" x14ac:dyDescent="0.15"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</row>
    <row r="727" spans="2:14" ht="21" customHeight="1" x14ac:dyDescent="0.15"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</row>
    <row r="728" spans="2:14" ht="21" customHeight="1" x14ac:dyDescent="0.15"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</row>
    <row r="729" spans="2:14" ht="21" customHeight="1" x14ac:dyDescent="0.15"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</row>
    <row r="730" spans="2:14" ht="21" customHeight="1" x14ac:dyDescent="0.15"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</row>
    <row r="731" spans="2:14" ht="21" customHeight="1" x14ac:dyDescent="0.15"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</row>
    <row r="732" spans="2:14" ht="21" customHeight="1" x14ac:dyDescent="0.15"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</row>
    <row r="733" spans="2:14" ht="21" customHeight="1" x14ac:dyDescent="0.15"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</row>
    <row r="734" spans="2:14" ht="21" customHeight="1" x14ac:dyDescent="0.15"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</row>
    <row r="735" spans="2:14" ht="21" customHeight="1" x14ac:dyDescent="0.15"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</row>
    <row r="736" spans="2:14" ht="21" customHeight="1" x14ac:dyDescent="0.15"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</row>
    <row r="737" spans="2:14" ht="21" customHeight="1" x14ac:dyDescent="0.15"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</row>
    <row r="738" spans="2:14" ht="21" customHeight="1" x14ac:dyDescent="0.15"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</row>
    <row r="739" spans="2:14" ht="21" customHeight="1" x14ac:dyDescent="0.15"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</row>
    <row r="740" spans="2:14" ht="21" customHeight="1" x14ac:dyDescent="0.15"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</row>
    <row r="741" spans="2:14" ht="21" customHeight="1" x14ac:dyDescent="0.15"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</row>
    <row r="742" spans="2:14" ht="21" customHeight="1" x14ac:dyDescent="0.15"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</row>
    <row r="743" spans="2:14" ht="21" customHeight="1" x14ac:dyDescent="0.15"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</row>
    <row r="744" spans="2:14" ht="21" customHeight="1" x14ac:dyDescent="0.15"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</row>
    <row r="745" spans="2:14" ht="21" customHeight="1" x14ac:dyDescent="0.15"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</row>
    <row r="746" spans="2:14" ht="21" customHeight="1" x14ac:dyDescent="0.15"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</row>
    <row r="747" spans="2:14" ht="21" customHeight="1" x14ac:dyDescent="0.15"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</row>
    <row r="748" spans="2:14" ht="21" customHeight="1" x14ac:dyDescent="0.15"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</row>
    <row r="749" spans="2:14" ht="21" customHeight="1" x14ac:dyDescent="0.15"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</row>
    <row r="750" spans="2:14" ht="21" customHeight="1" x14ac:dyDescent="0.15"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</row>
    <row r="751" spans="2:14" ht="21" customHeight="1" x14ac:dyDescent="0.15"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</row>
    <row r="752" spans="2:14" ht="21" customHeight="1" x14ac:dyDescent="0.15"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</row>
    <row r="753" spans="2:14" ht="21" customHeight="1" x14ac:dyDescent="0.15"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</row>
    <row r="754" spans="2:14" ht="21" customHeight="1" x14ac:dyDescent="0.15"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</row>
    <row r="755" spans="2:14" ht="21" customHeight="1" x14ac:dyDescent="0.15"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</row>
    <row r="756" spans="2:14" ht="21" customHeight="1" x14ac:dyDescent="0.15"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</row>
    <row r="757" spans="2:14" ht="21" customHeight="1" x14ac:dyDescent="0.15"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</row>
    <row r="758" spans="2:14" ht="21" customHeight="1" x14ac:dyDescent="0.15"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</row>
    <row r="759" spans="2:14" ht="21" customHeight="1" x14ac:dyDescent="0.15"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</row>
    <row r="760" spans="2:14" ht="21" customHeight="1" x14ac:dyDescent="0.15"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</row>
    <row r="761" spans="2:14" ht="21" customHeight="1" x14ac:dyDescent="0.15"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</row>
    <row r="762" spans="2:14" ht="21" customHeight="1" x14ac:dyDescent="0.15"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</row>
    <row r="763" spans="2:14" ht="21" customHeight="1" x14ac:dyDescent="0.15"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</row>
    <row r="764" spans="2:14" ht="21" customHeight="1" x14ac:dyDescent="0.15"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</row>
    <row r="765" spans="2:14" ht="21" customHeight="1" x14ac:dyDescent="0.15"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</row>
    <row r="766" spans="2:14" ht="21" customHeight="1" x14ac:dyDescent="0.15"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</row>
    <row r="767" spans="2:14" ht="21" customHeight="1" x14ac:dyDescent="0.15"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</row>
    <row r="768" spans="2:14" ht="21" customHeight="1" x14ac:dyDescent="0.15"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</row>
    <row r="769" spans="2:14" ht="21" customHeight="1" x14ac:dyDescent="0.15"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</row>
    <row r="770" spans="2:14" ht="21" customHeight="1" x14ac:dyDescent="0.15"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</row>
    <row r="771" spans="2:14" ht="21" customHeight="1" x14ac:dyDescent="0.15"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</row>
    <row r="772" spans="2:14" ht="21" customHeight="1" x14ac:dyDescent="0.15"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</row>
    <row r="773" spans="2:14" ht="21" customHeight="1" x14ac:dyDescent="0.15"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</row>
    <row r="774" spans="2:14" ht="21" customHeight="1" x14ac:dyDescent="0.15"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</row>
    <row r="775" spans="2:14" ht="21" customHeight="1" x14ac:dyDescent="0.15"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</row>
    <row r="776" spans="2:14" ht="21" customHeight="1" x14ac:dyDescent="0.15"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</row>
    <row r="777" spans="2:14" ht="21" customHeight="1" x14ac:dyDescent="0.15"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</row>
    <row r="778" spans="2:14" ht="21" customHeight="1" x14ac:dyDescent="0.15"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</row>
    <row r="779" spans="2:14" ht="21" customHeight="1" x14ac:dyDescent="0.15"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</row>
    <row r="780" spans="2:14" ht="21" customHeight="1" x14ac:dyDescent="0.15"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</row>
    <row r="781" spans="2:14" ht="21" customHeight="1" x14ac:dyDescent="0.15"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</row>
    <row r="782" spans="2:14" ht="21" customHeight="1" x14ac:dyDescent="0.15"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</row>
    <row r="783" spans="2:14" ht="21" customHeight="1" x14ac:dyDescent="0.15"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</row>
    <row r="784" spans="2:14" ht="21" customHeight="1" x14ac:dyDescent="0.15"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</row>
    <row r="785" spans="2:14" ht="21" customHeight="1" x14ac:dyDescent="0.15"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</row>
    <row r="786" spans="2:14" ht="21" customHeight="1" x14ac:dyDescent="0.15"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</row>
    <row r="787" spans="2:14" ht="21" customHeight="1" x14ac:dyDescent="0.15"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</row>
    <row r="788" spans="2:14" ht="21" customHeight="1" x14ac:dyDescent="0.15"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</row>
    <row r="789" spans="2:14" ht="21" customHeight="1" x14ac:dyDescent="0.15"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</row>
    <row r="790" spans="2:14" ht="21" customHeight="1" x14ac:dyDescent="0.15"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</row>
    <row r="791" spans="2:14" ht="21" customHeight="1" x14ac:dyDescent="0.15"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</row>
    <row r="792" spans="2:14" ht="21" customHeight="1" x14ac:dyDescent="0.15"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</row>
    <row r="793" spans="2:14" ht="21" customHeight="1" x14ac:dyDescent="0.15"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</row>
    <row r="794" spans="2:14" ht="21" customHeight="1" x14ac:dyDescent="0.15"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</row>
    <row r="795" spans="2:14" ht="21" customHeight="1" x14ac:dyDescent="0.15"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</row>
    <row r="796" spans="2:14" ht="21" customHeight="1" x14ac:dyDescent="0.15"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</row>
    <row r="797" spans="2:14" ht="21" customHeight="1" x14ac:dyDescent="0.15"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</row>
    <row r="798" spans="2:14" ht="21" customHeight="1" x14ac:dyDescent="0.15"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</row>
    <row r="799" spans="2:14" ht="21" customHeight="1" x14ac:dyDescent="0.15"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</row>
    <row r="800" spans="2:14" ht="21" customHeight="1" x14ac:dyDescent="0.15"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</row>
    <row r="801" spans="2:14" ht="21" customHeight="1" x14ac:dyDescent="0.15"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</row>
    <row r="802" spans="2:14" ht="21" customHeight="1" x14ac:dyDescent="0.15"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</row>
    <row r="803" spans="2:14" ht="21" customHeight="1" x14ac:dyDescent="0.15"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</row>
    <row r="804" spans="2:14" ht="21" customHeight="1" x14ac:dyDescent="0.15"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</row>
    <row r="805" spans="2:14" ht="21" customHeight="1" x14ac:dyDescent="0.15"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</row>
    <row r="806" spans="2:14" ht="21" customHeight="1" x14ac:dyDescent="0.15"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</row>
    <row r="807" spans="2:14" ht="21" customHeight="1" x14ac:dyDescent="0.15"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</row>
    <row r="808" spans="2:14" ht="21" customHeight="1" x14ac:dyDescent="0.15"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</row>
    <row r="809" spans="2:14" ht="21" customHeight="1" x14ac:dyDescent="0.15"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</row>
    <row r="810" spans="2:14" ht="21" customHeight="1" x14ac:dyDescent="0.15"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</row>
    <row r="811" spans="2:14" ht="21" customHeight="1" x14ac:dyDescent="0.15"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</row>
    <row r="812" spans="2:14" ht="21" customHeight="1" x14ac:dyDescent="0.15"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</row>
    <row r="813" spans="2:14" ht="21" customHeight="1" x14ac:dyDescent="0.15"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</row>
    <row r="814" spans="2:14" ht="21" customHeight="1" x14ac:dyDescent="0.15"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</row>
    <row r="815" spans="2:14" ht="21" customHeight="1" x14ac:dyDescent="0.15"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</row>
    <row r="816" spans="2:14" ht="21" customHeight="1" x14ac:dyDescent="0.15"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</row>
    <row r="817" spans="2:14" ht="21" customHeight="1" x14ac:dyDescent="0.15"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</row>
    <row r="818" spans="2:14" ht="21" customHeight="1" x14ac:dyDescent="0.15"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</row>
    <row r="819" spans="2:14" ht="21" customHeight="1" x14ac:dyDescent="0.15"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</row>
    <row r="820" spans="2:14" ht="21" customHeight="1" x14ac:dyDescent="0.15"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</row>
    <row r="821" spans="2:14" ht="21" customHeight="1" x14ac:dyDescent="0.15"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</row>
    <row r="822" spans="2:14" ht="21" customHeight="1" x14ac:dyDescent="0.15"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</row>
    <row r="823" spans="2:14" ht="21" customHeight="1" x14ac:dyDescent="0.15"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</row>
    <row r="824" spans="2:14" ht="21" customHeight="1" x14ac:dyDescent="0.15"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</row>
    <row r="825" spans="2:14" ht="21" customHeight="1" x14ac:dyDescent="0.15"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</row>
    <row r="826" spans="2:14" ht="21" customHeight="1" x14ac:dyDescent="0.15"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</row>
    <row r="827" spans="2:14" ht="21" customHeight="1" x14ac:dyDescent="0.15"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</row>
    <row r="828" spans="2:14" ht="21" customHeight="1" x14ac:dyDescent="0.15"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</row>
    <row r="829" spans="2:14" ht="21" customHeight="1" x14ac:dyDescent="0.15"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</row>
    <row r="830" spans="2:14" ht="21" customHeight="1" x14ac:dyDescent="0.15"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</row>
    <row r="831" spans="2:14" ht="21" customHeight="1" x14ac:dyDescent="0.15"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</row>
    <row r="832" spans="2:14" ht="21" customHeight="1" x14ac:dyDescent="0.15"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</row>
    <row r="833" spans="2:14" ht="21" customHeight="1" x14ac:dyDescent="0.15"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</row>
    <row r="834" spans="2:14" ht="21" customHeight="1" x14ac:dyDescent="0.15"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</row>
    <row r="835" spans="2:14" ht="21" customHeight="1" x14ac:dyDescent="0.15"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</row>
    <row r="836" spans="2:14" ht="21" customHeight="1" x14ac:dyDescent="0.15"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</row>
    <row r="837" spans="2:14" ht="21" customHeight="1" x14ac:dyDescent="0.15"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</row>
    <row r="838" spans="2:14" ht="21" customHeight="1" x14ac:dyDescent="0.15"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</row>
    <row r="839" spans="2:14" ht="21" customHeight="1" x14ac:dyDescent="0.15"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</row>
    <row r="840" spans="2:14" ht="21" customHeight="1" x14ac:dyDescent="0.15"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</row>
    <row r="841" spans="2:14" ht="21" customHeight="1" x14ac:dyDescent="0.15"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</row>
    <row r="842" spans="2:14" ht="21" customHeight="1" x14ac:dyDescent="0.15"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</row>
    <row r="843" spans="2:14" ht="21" customHeight="1" x14ac:dyDescent="0.15"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</row>
    <row r="844" spans="2:14" ht="21" customHeight="1" x14ac:dyDescent="0.15"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</row>
    <row r="845" spans="2:14" ht="21" customHeight="1" x14ac:dyDescent="0.15"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</row>
    <row r="846" spans="2:14" ht="21" customHeight="1" x14ac:dyDescent="0.15"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</row>
    <row r="847" spans="2:14" ht="21" customHeight="1" x14ac:dyDescent="0.15"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</row>
    <row r="848" spans="2:14" ht="21" customHeight="1" x14ac:dyDescent="0.15"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</row>
    <row r="849" spans="2:14" ht="21" customHeight="1" x14ac:dyDescent="0.15"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</row>
    <row r="850" spans="2:14" ht="21" customHeight="1" x14ac:dyDescent="0.15"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</row>
    <row r="851" spans="2:14" ht="21" customHeight="1" x14ac:dyDescent="0.15"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</row>
    <row r="852" spans="2:14" ht="21" customHeight="1" x14ac:dyDescent="0.15"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</row>
    <row r="853" spans="2:14" ht="21" customHeight="1" x14ac:dyDescent="0.15"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</row>
    <row r="854" spans="2:14" ht="21" customHeight="1" x14ac:dyDescent="0.15"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</row>
    <row r="855" spans="2:14" ht="21" customHeight="1" x14ac:dyDescent="0.15"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</row>
    <row r="856" spans="2:14" ht="21" customHeight="1" x14ac:dyDescent="0.15"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</row>
    <row r="857" spans="2:14" ht="21" customHeight="1" x14ac:dyDescent="0.15"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</row>
    <row r="858" spans="2:14" ht="21" customHeight="1" x14ac:dyDescent="0.15"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</row>
    <row r="859" spans="2:14" ht="21" customHeight="1" x14ac:dyDescent="0.15"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</row>
    <row r="860" spans="2:14" ht="21" customHeight="1" x14ac:dyDescent="0.15"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</row>
    <row r="861" spans="2:14" ht="21" customHeight="1" x14ac:dyDescent="0.15"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</row>
    <row r="862" spans="2:14" ht="21" customHeight="1" x14ac:dyDescent="0.15"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</row>
    <row r="863" spans="2:14" ht="21" customHeight="1" x14ac:dyDescent="0.15"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</row>
    <row r="864" spans="2:14" ht="21" customHeight="1" x14ac:dyDescent="0.15"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</row>
    <row r="865" spans="2:14" ht="21" customHeight="1" x14ac:dyDescent="0.15"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</row>
    <row r="866" spans="2:14" ht="21" customHeight="1" x14ac:dyDescent="0.15"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</row>
    <row r="867" spans="2:14" ht="21" customHeight="1" x14ac:dyDescent="0.15"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</row>
    <row r="868" spans="2:14" ht="21" customHeight="1" x14ac:dyDescent="0.15"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</row>
    <row r="869" spans="2:14" ht="21" customHeight="1" x14ac:dyDescent="0.15"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</row>
    <row r="870" spans="2:14" ht="21" customHeight="1" x14ac:dyDescent="0.15"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</row>
    <row r="871" spans="2:14" ht="21" customHeight="1" x14ac:dyDescent="0.15"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</row>
    <row r="872" spans="2:14" ht="21" customHeight="1" x14ac:dyDescent="0.15"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</row>
    <row r="873" spans="2:14" ht="21" customHeight="1" x14ac:dyDescent="0.15"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</row>
    <row r="874" spans="2:14" ht="21" customHeight="1" x14ac:dyDescent="0.15"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</row>
    <row r="875" spans="2:14" ht="21" customHeight="1" x14ac:dyDescent="0.15"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</row>
    <row r="876" spans="2:14" ht="21" customHeight="1" x14ac:dyDescent="0.15"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</row>
    <row r="877" spans="2:14" ht="21" customHeight="1" x14ac:dyDescent="0.15"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</row>
    <row r="878" spans="2:14" ht="21" customHeight="1" x14ac:dyDescent="0.15"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</row>
    <row r="879" spans="2:14" ht="21" customHeight="1" x14ac:dyDescent="0.15"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</row>
    <row r="880" spans="2:14" ht="21" customHeight="1" x14ac:dyDescent="0.15"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</row>
    <row r="881" spans="2:14" ht="21" customHeight="1" x14ac:dyDescent="0.15"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</row>
    <row r="882" spans="2:14" ht="21" customHeight="1" x14ac:dyDescent="0.15"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</row>
    <row r="883" spans="2:14" ht="21" customHeight="1" x14ac:dyDescent="0.15"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</row>
    <row r="884" spans="2:14" ht="21" customHeight="1" x14ac:dyDescent="0.15"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</row>
    <row r="885" spans="2:14" ht="21" customHeight="1" x14ac:dyDescent="0.15"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</row>
    <row r="886" spans="2:14" ht="21" customHeight="1" x14ac:dyDescent="0.15"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</row>
    <row r="887" spans="2:14" ht="21" customHeight="1" x14ac:dyDescent="0.15"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</row>
    <row r="888" spans="2:14" ht="21" customHeight="1" x14ac:dyDescent="0.15"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</row>
    <row r="889" spans="2:14" ht="21" customHeight="1" x14ac:dyDescent="0.15"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</row>
    <row r="890" spans="2:14" ht="21" customHeight="1" x14ac:dyDescent="0.15"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</row>
    <row r="891" spans="2:14" ht="21" customHeight="1" x14ac:dyDescent="0.15"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</row>
    <row r="892" spans="2:14" ht="21" customHeight="1" x14ac:dyDescent="0.15"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</row>
    <row r="893" spans="2:14" ht="21" customHeight="1" x14ac:dyDescent="0.15"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</row>
    <row r="894" spans="2:14" ht="21" customHeight="1" x14ac:dyDescent="0.15"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</row>
    <row r="895" spans="2:14" ht="21" customHeight="1" x14ac:dyDescent="0.15"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</row>
    <row r="896" spans="2:14" ht="21" customHeight="1" x14ac:dyDescent="0.15"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</row>
    <row r="897" spans="2:14" ht="21" customHeight="1" x14ac:dyDescent="0.15"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</row>
    <row r="898" spans="2:14" ht="21" customHeight="1" x14ac:dyDescent="0.15"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</row>
    <row r="899" spans="2:14" ht="21" customHeight="1" x14ac:dyDescent="0.15"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</row>
    <row r="900" spans="2:14" ht="21" customHeight="1" x14ac:dyDescent="0.15"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</row>
    <row r="901" spans="2:14" ht="21" customHeight="1" x14ac:dyDescent="0.15"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</row>
    <row r="902" spans="2:14" ht="21" customHeight="1" x14ac:dyDescent="0.15"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</row>
    <row r="903" spans="2:14" ht="21" customHeight="1" x14ac:dyDescent="0.15"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</row>
    <row r="904" spans="2:14" ht="21" customHeight="1" x14ac:dyDescent="0.15"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</row>
    <row r="905" spans="2:14" ht="21" customHeight="1" x14ac:dyDescent="0.15"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</row>
    <row r="906" spans="2:14" ht="21" customHeight="1" x14ac:dyDescent="0.15"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</row>
    <row r="907" spans="2:14" ht="21" customHeight="1" x14ac:dyDescent="0.15"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</row>
    <row r="908" spans="2:14" ht="21" customHeight="1" x14ac:dyDescent="0.15"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</row>
    <row r="909" spans="2:14" ht="21" customHeight="1" x14ac:dyDescent="0.15"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</row>
    <row r="910" spans="2:14" ht="21" customHeight="1" x14ac:dyDescent="0.15"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</row>
    <row r="911" spans="2:14" ht="21" customHeight="1" x14ac:dyDescent="0.15"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</row>
    <row r="912" spans="2:14" ht="21" customHeight="1" x14ac:dyDescent="0.15"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</row>
    <row r="913" spans="2:14" ht="21" customHeight="1" x14ac:dyDescent="0.15"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</row>
    <row r="914" spans="2:14" ht="21" customHeight="1" x14ac:dyDescent="0.15"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</row>
    <row r="915" spans="2:14" ht="21" customHeight="1" x14ac:dyDescent="0.15"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</row>
    <row r="916" spans="2:14" ht="21" customHeight="1" x14ac:dyDescent="0.15"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</row>
    <row r="917" spans="2:14" ht="21" customHeight="1" x14ac:dyDescent="0.15"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</row>
    <row r="918" spans="2:14" ht="21" customHeight="1" x14ac:dyDescent="0.15"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</row>
    <row r="919" spans="2:14" ht="21" customHeight="1" x14ac:dyDescent="0.15"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</row>
    <row r="920" spans="2:14" ht="21" customHeight="1" x14ac:dyDescent="0.15"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</row>
    <row r="921" spans="2:14" ht="21" customHeight="1" x14ac:dyDescent="0.15"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</row>
    <row r="922" spans="2:14" ht="21" customHeight="1" x14ac:dyDescent="0.15"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</row>
    <row r="923" spans="2:14" ht="21" customHeight="1" x14ac:dyDescent="0.15"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</row>
    <row r="924" spans="2:14" ht="21" customHeight="1" x14ac:dyDescent="0.15"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</row>
    <row r="925" spans="2:14" ht="21" customHeight="1" x14ac:dyDescent="0.15"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</row>
    <row r="926" spans="2:14" ht="21" customHeight="1" x14ac:dyDescent="0.15"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</row>
    <row r="927" spans="2:14" ht="21" customHeight="1" x14ac:dyDescent="0.15"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</row>
    <row r="928" spans="2:14" ht="21" customHeight="1" x14ac:dyDescent="0.15"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</row>
    <row r="929" spans="2:14" ht="21" customHeight="1" x14ac:dyDescent="0.15"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</row>
    <row r="930" spans="2:14" ht="21" customHeight="1" x14ac:dyDescent="0.15"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</row>
    <row r="931" spans="2:14" ht="21" customHeight="1" x14ac:dyDescent="0.15"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</row>
    <row r="932" spans="2:14" ht="21" customHeight="1" x14ac:dyDescent="0.15"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</row>
    <row r="933" spans="2:14" ht="21" customHeight="1" x14ac:dyDescent="0.15"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</row>
    <row r="934" spans="2:14" ht="21" customHeight="1" x14ac:dyDescent="0.15"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</row>
    <row r="935" spans="2:14" ht="21" customHeight="1" x14ac:dyDescent="0.15"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</row>
    <row r="936" spans="2:14" ht="21" customHeight="1" x14ac:dyDescent="0.15"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</row>
    <row r="937" spans="2:14" ht="21" customHeight="1" x14ac:dyDescent="0.15"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</row>
    <row r="938" spans="2:14" ht="21" customHeight="1" x14ac:dyDescent="0.15"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</row>
    <row r="939" spans="2:14" ht="21" customHeight="1" x14ac:dyDescent="0.15"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</row>
    <row r="940" spans="2:14" ht="21" customHeight="1" x14ac:dyDescent="0.15"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</row>
    <row r="941" spans="2:14" ht="21" customHeight="1" x14ac:dyDescent="0.15"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</row>
    <row r="942" spans="2:14" ht="21" customHeight="1" x14ac:dyDescent="0.15"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</row>
    <row r="943" spans="2:14" ht="21" customHeight="1" x14ac:dyDescent="0.15"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</row>
    <row r="944" spans="2:14" ht="21" customHeight="1" x14ac:dyDescent="0.15"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</row>
    <row r="945" spans="2:14" ht="21" customHeight="1" x14ac:dyDescent="0.15"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</row>
    <row r="946" spans="2:14" ht="21" customHeight="1" x14ac:dyDescent="0.15"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</row>
    <row r="947" spans="2:14" ht="21" customHeight="1" x14ac:dyDescent="0.15"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</row>
    <row r="948" spans="2:14" ht="21" customHeight="1" x14ac:dyDescent="0.15"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</row>
    <row r="949" spans="2:14" ht="21" customHeight="1" x14ac:dyDescent="0.15"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</row>
    <row r="950" spans="2:14" ht="21" customHeight="1" x14ac:dyDescent="0.15"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</row>
    <row r="951" spans="2:14" ht="21" customHeight="1" x14ac:dyDescent="0.15"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</row>
    <row r="952" spans="2:14" ht="21" customHeight="1" x14ac:dyDescent="0.15"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</row>
    <row r="953" spans="2:14" ht="21" customHeight="1" x14ac:dyDescent="0.15"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</row>
    <row r="954" spans="2:14" ht="21" customHeight="1" x14ac:dyDescent="0.15"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</row>
    <row r="955" spans="2:14" ht="21" customHeight="1" x14ac:dyDescent="0.15"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</row>
    <row r="956" spans="2:14" ht="21" customHeight="1" x14ac:dyDescent="0.15"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</row>
    <row r="957" spans="2:14" ht="21" customHeight="1" x14ac:dyDescent="0.15"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</row>
    <row r="958" spans="2:14" ht="21" customHeight="1" x14ac:dyDescent="0.15"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</row>
    <row r="959" spans="2:14" ht="21" customHeight="1" x14ac:dyDescent="0.15"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</row>
    <row r="960" spans="2:14" ht="21" customHeight="1" x14ac:dyDescent="0.15"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</row>
    <row r="961" spans="2:14" ht="21" customHeight="1" x14ac:dyDescent="0.15"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</row>
    <row r="962" spans="2:14" ht="21" customHeight="1" x14ac:dyDescent="0.15"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</row>
    <row r="963" spans="2:14" ht="21" customHeight="1" x14ac:dyDescent="0.15"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</row>
    <row r="964" spans="2:14" ht="21" customHeight="1" x14ac:dyDescent="0.15"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</row>
    <row r="965" spans="2:14" ht="21" customHeight="1" x14ac:dyDescent="0.15"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</row>
    <row r="966" spans="2:14" ht="21" customHeight="1" x14ac:dyDescent="0.15"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</row>
    <row r="967" spans="2:14" ht="21" customHeight="1" x14ac:dyDescent="0.15"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</row>
    <row r="968" spans="2:14" ht="21" customHeight="1" x14ac:dyDescent="0.15"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</row>
    <row r="969" spans="2:14" ht="21" customHeight="1" x14ac:dyDescent="0.15"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</row>
    <row r="970" spans="2:14" ht="21" customHeight="1" x14ac:dyDescent="0.15"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</row>
    <row r="971" spans="2:14" ht="21" customHeight="1" x14ac:dyDescent="0.15"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</row>
    <row r="972" spans="2:14" ht="21" customHeight="1" x14ac:dyDescent="0.15"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</row>
    <row r="973" spans="2:14" ht="21" customHeight="1" x14ac:dyDescent="0.15"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</row>
    <row r="974" spans="2:14" ht="21" customHeight="1" x14ac:dyDescent="0.15"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</row>
    <row r="975" spans="2:14" ht="21" customHeight="1" x14ac:dyDescent="0.15"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</row>
    <row r="976" spans="2:14" ht="21" customHeight="1" x14ac:dyDescent="0.15"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</row>
    <row r="977" spans="2:14" ht="21" customHeight="1" x14ac:dyDescent="0.15"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</row>
    <row r="978" spans="2:14" ht="21" customHeight="1" x14ac:dyDescent="0.15"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</row>
    <row r="979" spans="2:14" ht="21" customHeight="1" x14ac:dyDescent="0.15"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</row>
    <row r="980" spans="2:14" ht="21" customHeight="1" x14ac:dyDescent="0.15"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</row>
    <row r="981" spans="2:14" ht="21" customHeight="1" x14ac:dyDescent="0.15"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</row>
    <row r="982" spans="2:14" ht="21" customHeight="1" x14ac:dyDescent="0.15"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</row>
    <row r="983" spans="2:14" ht="21" customHeight="1" x14ac:dyDescent="0.15"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</row>
    <row r="984" spans="2:14" ht="21" customHeight="1" x14ac:dyDescent="0.15"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</row>
    <row r="985" spans="2:14" ht="21" customHeight="1" x14ac:dyDescent="0.15"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</row>
    <row r="986" spans="2:14" ht="21" customHeight="1" x14ac:dyDescent="0.15"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</row>
    <row r="987" spans="2:14" ht="21" customHeight="1" x14ac:dyDescent="0.15"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</row>
    <row r="988" spans="2:14" ht="21" customHeight="1" x14ac:dyDescent="0.15"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</row>
  </sheetData>
  <pageMargins left="0.7" right="0.7" top="0.75" bottom="0.75" header="0.3" footer="0.3"/>
  <ignoredErrors>
    <ignoredError sqref="B21:D21 E21:Q21 R21:U21 V21:AK21 AL21:AW2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41"/>
  <sheetViews>
    <sheetView topLeftCell="A7" workbookViewId="0">
      <pane xSplit="4" topLeftCell="BN1" activePane="topRight" state="frozen"/>
      <selection pane="topRight" activeCell="J42" sqref="J42"/>
    </sheetView>
  </sheetViews>
  <sheetFormatPr baseColWidth="10" defaultColWidth="9.5" defaultRowHeight="13" x14ac:dyDescent="0.15"/>
  <cols>
    <col min="1" max="1" width="17.33203125" style="79" customWidth="1"/>
    <col min="2" max="2" width="9.5" style="79"/>
    <col min="3" max="4" width="27.83203125" style="79" bestFit="1" customWidth="1"/>
    <col min="5" max="11" width="14" style="79" customWidth="1"/>
    <col min="12" max="12" width="14" style="80" customWidth="1"/>
    <col min="13" max="23" width="14" style="79" customWidth="1"/>
    <col min="24" max="24" width="14" style="80" customWidth="1"/>
    <col min="25" max="67" width="14" style="79" customWidth="1"/>
    <col min="68" max="16384" width="9.5" style="79"/>
  </cols>
  <sheetData>
    <row r="2" spans="1:24" x14ac:dyDescent="0.15">
      <c r="A2" s="78" t="s">
        <v>96</v>
      </c>
      <c r="C2" s="78" t="s">
        <v>99</v>
      </c>
      <c r="D2" s="78" t="s">
        <v>112</v>
      </c>
    </row>
    <row r="3" spans="1:24" x14ac:dyDescent="0.15">
      <c r="A3" s="79" t="s">
        <v>88</v>
      </c>
      <c r="B3" s="81">
        <v>2800</v>
      </c>
      <c r="C3" s="81">
        <v>3600</v>
      </c>
      <c r="D3" s="81">
        <v>3600</v>
      </c>
      <c r="J3" s="80"/>
      <c r="L3" s="79"/>
      <c r="V3" s="80"/>
      <c r="X3" s="79"/>
    </row>
    <row r="4" spans="1:24" x14ac:dyDescent="0.15">
      <c r="A4" s="79" t="s">
        <v>89</v>
      </c>
      <c r="B4" s="82">
        <v>0.25</v>
      </c>
      <c r="C4" s="82">
        <v>0.2</v>
      </c>
      <c r="D4" s="82">
        <v>0.1</v>
      </c>
      <c r="J4" s="80"/>
      <c r="L4" s="79"/>
      <c r="V4" s="80"/>
      <c r="X4" s="79"/>
    </row>
    <row r="5" spans="1:24" x14ac:dyDescent="0.15">
      <c r="A5" s="79" t="s">
        <v>90</v>
      </c>
      <c r="B5" s="81">
        <v>727875</v>
      </c>
      <c r="C5" s="83"/>
      <c r="D5" s="83"/>
      <c r="J5" s="80"/>
      <c r="L5" s="79"/>
      <c r="V5" s="80"/>
      <c r="X5" s="79"/>
    </row>
    <row r="6" spans="1:24" x14ac:dyDescent="0.15">
      <c r="A6" s="79" t="s">
        <v>91</v>
      </c>
      <c r="B6" s="83">
        <v>0.9</v>
      </c>
      <c r="C6" s="83">
        <v>0.9</v>
      </c>
      <c r="D6" s="83">
        <v>0.9</v>
      </c>
      <c r="J6" s="90">
        <f>J21+K21+L21+M21+N21+O21+P21</f>
        <v>60.2939453125</v>
      </c>
      <c r="K6" s="201">
        <f>J6*B3</f>
        <v>168823.046875</v>
      </c>
      <c r="L6" s="79"/>
      <c r="N6" s="88">
        <f>J21+K21+L21+M21+N21+O21+P21+Q21+R21+S21</f>
        <v>126.9443359375</v>
      </c>
      <c r="V6" s="80"/>
      <c r="X6" s="79"/>
    </row>
    <row r="7" spans="1:24" x14ac:dyDescent="0.15">
      <c r="A7" s="79" t="s">
        <v>95</v>
      </c>
      <c r="B7" s="81">
        <v>4</v>
      </c>
      <c r="J7" s="88">
        <f>Q21+R21+S21</f>
        <v>66.650390625</v>
      </c>
      <c r="K7" s="201">
        <f>J7*C3</f>
        <v>239941.40625</v>
      </c>
    </row>
    <row r="8" spans="1:24" x14ac:dyDescent="0.15">
      <c r="A8" s="79" t="s">
        <v>110</v>
      </c>
      <c r="B8" s="81"/>
      <c r="C8" s="84">
        <v>5.0000000000000001E-3</v>
      </c>
      <c r="D8" s="84">
        <v>5.0000000000000001E-3</v>
      </c>
      <c r="J8" s="88">
        <f>SUM(J6:J7)</f>
        <v>126.9443359375</v>
      </c>
      <c r="K8" s="201">
        <f>SUM(K6:K7)</f>
        <v>408764.453125</v>
      </c>
    </row>
    <row r="9" spans="1:24" x14ac:dyDescent="0.15">
      <c r="A9" s="79" t="s">
        <v>111</v>
      </c>
      <c r="B9" s="81"/>
      <c r="C9" s="84">
        <v>5.0000000000000001E-3</v>
      </c>
      <c r="D9" s="84">
        <v>5.0000000000000001E-3</v>
      </c>
    </row>
    <row r="10" spans="1:24" x14ac:dyDescent="0.15">
      <c r="A10" s="79" t="s">
        <v>109</v>
      </c>
      <c r="C10" s="84">
        <v>5.0000000000000001E-4</v>
      </c>
      <c r="D10" s="84">
        <v>5.0000000000000001E-4</v>
      </c>
      <c r="N10" s="88">
        <f>SUM(J22:S22)</f>
        <v>408764.453125</v>
      </c>
    </row>
    <row r="11" spans="1:24" x14ac:dyDescent="0.15">
      <c r="B11" s="81"/>
    </row>
    <row r="12" spans="1:24" x14ac:dyDescent="0.15">
      <c r="B12" s="81"/>
    </row>
    <row r="13" spans="1:24" x14ac:dyDescent="0.15">
      <c r="B13" s="81"/>
    </row>
    <row r="14" spans="1:24" x14ac:dyDescent="0.15">
      <c r="B14" s="81"/>
    </row>
    <row r="15" spans="1:24" x14ac:dyDescent="0.15">
      <c r="B15" s="81"/>
    </row>
    <row r="16" spans="1:24" x14ac:dyDescent="0.15">
      <c r="B16" s="81"/>
    </row>
    <row r="17" spans="1:68" x14ac:dyDescent="0.15">
      <c r="B17" s="81"/>
    </row>
    <row r="18" spans="1:68" s="86" customFormat="1" ht="24" customHeight="1" x14ac:dyDescent="0.15">
      <c r="A18" s="85"/>
      <c r="B18" s="85"/>
      <c r="C18" s="85"/>
      <c r="D18" s="85"/>
      <c r="E18" s="56">
        <v>43391</v>
      </c>
      <c r="F18" s="56">
        <v>43422</v>
      </c>
      <c r="G18" s="56">
        <v>43452</v>
      </c>
      <c r="H18" s="56">
        <v>43484</v>
      </c>
      <c r="I18" s="56">
        <v>43515</v>
      </c>
      <c r="J18" s="56">
        <v>43525</v>
      </c>
      <c r="K18" s="56">
        <v>43556</v>
      </c>
      <c r="L18" s="56">
        <v>43604</v>
      </c>
      <c r="M18" s="56">
        <v>43635</v>
      </c>
      <c r="N18" s="56">
        <v>43665</v>
      </c>
      <c r="O18" s="56">
        <v>43678</v>
      </c>
      <c r="P18" s="56">
        <v>43727</v>
      </c>
      <c r="Q18" s="56">
        <v>43757</v>
      </c>
      <c r="R18" s="56">
        <v>43788</v>
      </c>
      <c r="S18" s="56">
        <v>43818</v>
      </c>
      <c r="T18" s="56">
        <v>43831</v>
      </c>
      <c r="U18" s="56">
        <v>43881</v>
      </c>
      <c r="V18" s="56">
        <v>43891</v>
      </c>
      <c r="W18" s="56">
        <v>43922</v>
      </c>
      <c r="X18" s="56">
        <v>43952</v>
      </c>
      <c r="Y18" s="56">
        <v>43983</v>
      </c>
      <c r="Z18" s="56">
        <v>44013</v>
      </c>
      <c r="AA18" s="56">
        <v>44044</v>
      </c>
      <c r="AB18" s="56">
        <v>44094</v>
      </c>
      <c r="AC18" s="56">
        <v>44105</v>
      </c>
      <c r="AD18" s="56">
        <v>44136</v>
      </c>
      <c r="AE18" s="56">
        <v>44166</v>
      </c>
      <c r="AF18" s="56">
        <v>44197</v>
      </c>
      <c r="AG18" s="56">
        <v>44248</v>
      </c>
      <c r="AH18" s="56">
        <v>44256</v>
      </c>
      <c r="AI18" s="56">
        <v>44287</v>
      </c>
      <c r="AJ18" s="56">
        <v>44317</v>
      </c>
      <c r="AK18" s="56">
        <v>44348</v>
      </c>
      <c r="AL18" s="56">
        <v>44378</v>
      </c>
      <c r="AM18" s="56">
        <v>44409</v>
      </c>
      <c r="AN18" s="56">
        <v>44440</v>
      </c>
      <c r="AO18" s="56">
        <v>44470</v>
      </c>
      <c r="AP18" s="56">
        <v>44501</v>
      </c>
      <c r="AQ18" s="56">
        <v>44531</v>
      </c>
      <c r="AR18" s="56">
        <v>44562</v>
      </c>
      <c r="AS18" s="56">
        <v>44593</v>
      </c>
      <c r="AT18" s="56">
        <v>44621</v>
      </c>
      <c r="AU18" s="56">
        <v>44652</v>
      </c>
      <c r="AV18" s="56">
        <v>44682</v>
      </c>
      <c r="AW18" s="56">
        <v>44713</v>
      </c>
      <c r="AX18" s="56">
        <v>44743</v>
      </c>
      <c r="AY18" s="56">
        <v>44774</v>
      </c>
      <c r="AZ18" s="56">
        <v>44805</v>
      </c>
      <c r="BA18" s="56">
        <v>44835</v>
      </c>
      <c r="BB18" s="56">
        <v>44866</v>
      </c>
      <c r="BC18" s="56">
        <v>44896</v>
      </c>
      <c r="BD18" s="56">
        <v>44927</v>
      </c>
      <c r="BE18" s="56">
        <v>44958</v>
      </c>
      <c r="BF18" s="56">
        <v>44986</v>
      </c>
      <c r="BG18" s="56">
        <v>45017</v>
      </c>
      <c r="BH18" s="56">
        <v>45047</v>
      </c>
      <c r="BI18" s="56">
        <v>45078</v>
      </c>
      <c r="BJ18" s="56">
        <v>45108</v>
      </c>
      <c r="BK18" s="56">
        <v>45139</v>
      </c>
      <c r="BL18" s="56">
        <v>45170</v>
      </c>
      <c r="BM18" s="56">
        <v>45200</v>
      </c>
      <c r="BN18" s="56">
        <v>45231</v>
      </c>
      <c r="BO18" s="56">
        <v>45261</v>
      </c>
    </row>
    <row r="19" spans="1:68" x14ac:dyDescent="0.15">
      <c r="A19" s="87" t="s">
        <v>39</v>
      </c>
      <c r="B19" s="87"/>
      <c r="C19" s="87"/>
      <c r="D19" s="87"/>
      <c r="E19" s="59">
        <v>15</v>
      </c>
      <c r="F19" s="59">
        <v>16</v>
      </c>
      <c r="G19" s="59">
        <v>17</v>
      </c>
      <c r="H19" s="59">
        <v>18</v>
      </c>
      <c r="I19" s="59">
        <v>19</v>
      </c>
      <c r="J19" s="59">
        <v>20</v>
      </c>
      <c r="K19" s="59">
        <v>21</v>
      </c>
      <c r="L19" s="59">
        <v>22</v>
      </c>
      <c r="M19" s="59">
        <v>23</v>
      </c>
      <c r="N19" s="59">
        <v>24</v>
      </c>
      <c r="O19" s="59">
        <v>25</v>
      </c>
      <c r="P19" s="59">
        <v>26</v>
      </c>
      <c r="Q19" s="59">
        <v>27</v>
      </c>
      <c r="R19" s="59">
        <v>28</v>
      </c>
      <c r="S19" s="59">
        <v>29</v>
      </c>
      <c r="T19" s="59">
        <v>30</v>
      </c>
      <c r="U19" s="59">
        <v>31</v>
      </c>
      <c r="V19" s="59">
        <v>32</v>
      </c>
      <c r="W19" s="59">
        <v>33</v>
      </c>
      <c r="X19" s="59">
        <v>34</v>
      </c>
      <c r="Y19" s="59">
        <v>35</v>
      </c>
      <c r="Z19" s="59">
        <v>36</v>
      </c>
      <c r="AA19" s="59">
        <v>37</v>
      </c>
      <c r="AB19" s="59">
        <v>38</v>
      </c>
      <c r="AC19" s="59">
        <v>39</v>
      </c>
      <c r="AD19" s="59">
        <v>40</v>
      </c>
      <c r="AE19" s="59">
        <v>41</v>
      </c>
      <c r="AF19" s="59">
        <v>42</v>
      </c>
      <c r="AG19" s="59">
        <v>43</v>
      </c>
      <c r="AH19" s="59">
        <v>44</v>
      </c>
      <c r="AI19" s="59">
        <v>45</v>
      </c>
      <c r="AJ19" s="59">
        <v>46</v>
      </c>
      <c r="AK19" s="59">
        <v>47</v>
      </c>
      <c r="AL19" s="59">
        <v>48</v>
      </c>
      <c r="AM19" s="59">
        <v>49</v>
      </c>
      <c r="AN19" s="59">
        <v>50</v>
      </c>
      <c r="AO19" s="59">
        <v>51</v>
      </c>
      <c r="AP19" s="59">
        <v>52</v>
      </c>
      <c r="AQ19" s="59">
        <v>53</v>
      </c>
      <c r="AR19" s="59">
        <v>54</v>
      </c>
      <c r="AS19" s="59">
        <v>55</v>
      </c>
      <c r="AT19" s="59">
        <v>56</v>
      </c>
      <c r="AU19" s="59">
        <v>57</v>
      </c>
      <c r="AV19" s="59">
        <v>58</v>
      </c>
      <c r="AW19" s="59">
        <v>59</v>
      </c>
      <c r="AX19" s="59">
        <v>60</v>
      </c>
      <c r="AY19" s="59">
        <v>61</v>
      </c>
      <c r="AZ19" s="59">
        <v>62</v>
      </c>
      <c r="BA19" s="59">
        <v>63</v>
      </c>
      <c r="BB19" s="59">
        <v>64</v>
      </c>
      <c r="BC19" s="59">
        <v>65</v>
      </c>
      <c r="BD19" s="59">
        <v>66</v>
      </c>
      <c r="BE19" s="59">
        <v>67</v>
      </c>
      <c r="BF19" s="59">
        <v>68</v>
      </c>
      <c r="BG19" s="59">
        <v>69</v>
      </c>
      <c r="BH19" s="59">
        <v>70</v>
      </c>
      <c r="BI19" s="59">
        <v>71</v>
      </c>
      <c r="BJ19" s="59">
        <v>72</v>
      </c>
      <c r="BK19" s="59">
        <v>73</v>
      </c>
      <c r="BL19" s="59">
        <v>74</v>
      </c>
      <c r="BM19" s="59">
        <v>75</v>
      </c>
      <c r="BN19" s="59">
        <v>76</v>
      </c>
      <c r="BO19" s="59">
        <v>77</v>
      </c>
    </row>
    <row r="20" spans="1:68" x14ac:dyDescent="0.15">
      <c r="A20" s="87"/>
      <c r="B20" s="87"/>
      <c r="C20" s="87"/>
      <c r="D20" s="87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</row>
    <row r="21" spans="1:68" x14ac:dyDescent="0.15">
      <c r="A21" s="78" t="s">
        <v>95</v>
      </c>
      <c r="B21" s="78"/>
      <c r="C21" s="78"/>
      <c r="D21" s="78"/>
      <c r="F21" s="88"/>
      <c r="G21" s="88"/>
      <c r="H21" s="88"/>
      <c r="I21" s="88"/>
      <c r="J21" s="89">
        <f>B7</f>
        <v>4</v>
      </c>
      <c r="K21" s="88">
        <f>J21+(J21*B4)</f>
        <v>5</v>
      </c>
      <c r="L21" s="88">
        <f>K21+(K21*B4)</f>
        <v>6.25</v>
      </c>
      <c r="M21" s="88">
        <f>L21+(L21*B4)</f>
        <v>7.8125</v>
      </c>
      <c r="N21" s="88">
        <f>M21+(M21*B4)</f>
        <v>9.765625</v>
      </c>
      <c r="O21" s="88">
        <f>N21+(N21*B4)</f>
        <v>12.20703125</v>
      </c>
      <c r="P21" s="90">
        <f>O21+(O21*B4)</f>
        <v>15.2587890625</v>
      </c>
      <c r="Q21" s="88">
        <f>P21*(1+$C$4)</f>
        <v>18.310546875</v>
      </c>
      <c r="R21" s="88">
        <f t="shared" ref="R21:AL21" si="0">Q21*(1+$C$4)</f>
        <v>21.97265625</v>
      </c>
      <c r="S21" s="88">
        <f t="shared" si="0"/>
        <v>26.3671875</v>
      </c>
      <c r="T21" s="88">
        <f t="shared" si="0"/>
        <v>31.640625</v>
      </c>
      <c r="U21" s="88">
        <f t="shared" si="0"/>
        <v>37.96875</v>
      </c>
      <c r="V21" s="88">
        <f t="shared" si="0"/>
        <v>45.5625</v>
      </c>
      <c r="W21" s="88">
        <f t="shared" si="0"/>
        <v>54.674999999999997</v>
      </c>
      <c r="X21" s="88">
        <f t="shared" si="0"/>
        <v>65.61</v>
      </c>
      <c r="Y21" s="88">
        <f t="shared" si="0"/>
        <v>78.731999999999999</v>
      </c>
      <c r="Z21" s="88">
        <f t="shared" si="0"/>
        <v>94.478399999999993</v>
      </c>
      <c r="AA21" s="88">
        <f t="shared" si="0"/>
        <v>113.37407999999999</v>
      </c>
      <c r="AB21" s="88">
        <f t="shared" si="0"/>
        <v>136.04889599999998</v>
      </c>
      <c r="AC21" s="88">
        <f t="shared" si="0"/>
        <v>163.25867519999997</v>
      </c>
      <c r="AD21" s="88">
        <f t="shared" si="0"/>
        <v>195.91041023999995</v>
      </c>
      <c r="AE21" s="88">
        <f t="shared" si="0"/>
        <v>235.09249228799993</v>
      </c>
      <c r="AF21" s="88">
        <f t="shared" si="0"/>
        <v>282.11099074559991</v>
      </c>
      <c r="AG21" s="88">
        <f t="shared" si="0"/>
        <v>338.5331888947199</v>
      </c>
      <c r="AH21" s="88">
        <f t="shared" si="0"/>
        <v>406.23982667366386</v>
      </c>
      <c r="AI21" s="88">
        <f t="shared" si="0"/>
        <v>487.48779200839658</v>
      </c>
      <c r="AJ21" s="88">
        <f t="shared" si="0"/>
        <v>584.98535041007585</v>
      </c>
      <c r="AK21" s="88">
        <f t="shared" si="0"/>
        <v>701.98242049209102</v>
      </c>
      <c r="AL21" s="88">
        <f t="shared" si="0"/>
        <v>842.37890459050925</v>
      </c>
      <c r="AM21" s="88">
        <f>AL21*(1+$D$4)</f>
        <v>926.61679504956021</v>
      </c>
      <c r="AN21" s="88">
        <f t="shared" ref="AN21:BO21" si="1">AM21*(1+$D$4)</f>
        <v>1019.2784745545163</v>
      </c>
      <c r="AO21" s="88">
        <f t="shared" si="1"/>
        <v>1121.2063220099681</v>
      </c>
      <c r="AP21" s="88">
        <f t="shared" si="1"/>
        <v>1233.3269542109649</v>
      </c>
      <c r="AQ21" s="88">
        <f t="shared" si="1"/>
        <v>1356.6596496320615</v>
      </c>
      <c r="AR21" s="88">
        <f t="shared" si="1"/>
        <v>1492.3256145952678</v>
      </c>
      <c r="AS21" s="88">
        <f t="shared" si="1"/>
        <v>1641.5581760547948</v>
      </c>
      <c r="AT21" s="88">
        <f t="shared" si="1"/>
        <v>1805.7139936602744</v>
      </c>
      <c r="AU21" s="88">
        <f t="shared" si="1"/>
        <v>1986.285393026302</v>
      </c>
      <c r="AV21" s="88">
        <f t="shared" si="1"/>
        <v>2184.9139323289323</v>
      </c>
      <c r="AW21" s="88">
        <f t="shared" si="1"/>
        <v>2403.405325561826</v>
      </c>
      <c r="AX21" s="88">
        <f t="shared" si="1"/>
        <v>2643.745858118009</v>
      </c>
      <c r="AY21" s="88">
        <f t="shared" si="1"/>
        <v>2908.1204439298103</v>
      </c>
      <c r="AZ21" s="88">
        <f t="shared" si="1"/>
        <v>3198.9324883227914</v>
      </c>
      <c r="BA21" s="88">
        <f t="shared" si="1"/>
        <v>3518.8257371550708</v>
      </c>
      <c r="BB21" s="88">
        <f t="shared" si="1"/>
        <v>3870.7083108705783</v>
      </c>
      <c r="BC21" s="88">
        <f t="shared" si="1"/>
        <v>4257.7791419576361</v>
      </c>
      <c r="BD21" s="88">
        <f t="shared" si="1"/>
        <v>4683.5570561534005</v>
      </c>
      <c r="BE21" s="88">
        <f t="shared" si="1"/>
        <v>5151.9127617687409</v>
      </c>
      <c r="BF21" s="88">
        <f t="shared" si="1"/>
        <v>5667.1040379456153</v>
      </c>
      <c r="BG21" s="88">
        <f t="shared" si="1"/>
        <v>6233.8144417401772</v>
      </c>
      <c r="BH21" s="88">
        <f t="shared" si="1"/>
        <v>6857.195885914196</v>
      </c>
      <c r="BI21" s="88">
        <f t="shared" si="1"/>
        <v>7542.9154745056157</v>
      </c>
      <c r="BJ21" s="88">
        <f t="shared" si="1"/>
        <v>8297.2070219561774</v>
      </c>
      <c r="BK21" s="88">
        <f t="shared" si="1"/>
        <v>9126.9277241517957</v>
      </c>
      <c r="BL21" s="88">
        <f t="shared" si="1"/>
        <v>10039.620496566977</v>
      </c>
      <c r="BM21" s="88">
        <f t="shared" si="1"/>
        <v>11043.582546223675</v>
      </c>
      <c r="BN21" s="88">
        <f t="shared" si="1"/>
        <v>12147.940800846043</v>
      </c>
      <c r="BO21" s="88">
        <f t="shared" si="1"/>
        <v>13362.734880930648</v>
      </c>
      <c r="BP21" s="88"/>
    </row>
    <row r="22" spans="1:68" x14ac:dyDescent="0.15">
      <c r="A22" s="87" t="s">
        <v>92</v>
      </c>
      <c r="B22" s="87"/>
      <c r="C22" s="87"/>
      <c r="D22" s="87"/>
      <c r="E22" s="91"/>
      <c r="F22" s="91"/>
      <c r="G22" s="91"/>
      <c r="H22" s="91"/>
      <c r="I22" s="91"/>
      <c r="J22" s="91">
        <f>J21*$B3</f>
        <v>11200</v>
      </c>
      <c r="K22" s="91">
        <f>K21*B3</f>
        <v>14000</v>
      </c>
      <c r="L22" s="91">
        <f>L21*B3</f>
        <v>17500</v>
      </c>
      <c r="M22" s="91">
        <f>M21*B3</f>
        <v>21875</v>
      </c>
      <c r="N22" s="91">
        <f>N21*B3</f>
        <v>27343.75</v>
      </c>
      <c r="O22" s="91">
        <f>O21*B3</f>
        <v>34179.6875</v>
      </c>
      <c r="P22" s="74">
        <f>P21*B3</f>
        <v>42724.609375</v>
      </c>
      <c r="Q22" s="91">
        <f t="shared" ref="Q22:AL22" si="2">Q21*$C$3</f>
        <v>65917.96875</v>
      </c>
      <c r="R22" s="91">
        <f t="shared" si="2"/>
        <v>79101.5625</v>
      </c>
      <c r="S22" s="91">
        <f t="shared" si="2"/>
        <v>94921.875</v>
      </c>
      <c r="T22" s="91">
        <f t="shared" si="2"/>
        <v>113906.25</v>
      </c>
      <c r="U22" s="91">
        <f t="shared" si="2"/>
        <v>136687.5</v>
      </c>
      <c r="V22" s="91">
        <f t="shared" si="2"/>
        <v>164025</v>
      </c>
      <c r="W22" s="91">
        <f t="shared" si="2"/>
        <v>196830</v>
      </c>
      <c r="X22" s="91">
        <f t="shared" si="2"/>
        <v>236196</v>
      </c>
      <c r="Y22" s="91">
        <f t="shared" si="2"/>
        <v>283435.2</v>
      </c>
      <c r="Z22" s="91">
        <f t="shared" si="2"/>
        <v>340122.24</v>
      </c>
      <c r="AA22" s="91">
        <f t="shared" si="2"/>
        <v>408146.68799999997</v>
      </c>
      <c r="AB22" s="91">
        <f t="shared" si="2"/>
        <v>489776.02559999994</v>
      </c>
      <c r="AC22" s="91">
        <f t="shared" si="2"/>
        <v>587731.23071999988</v>
      </c>
      <c r="AD22" s="91">
        <f t="shared" si="2"/>
        <v>705277.47686399985</v>
      </c>
      <c r="AE22" s="91">
        <f t="shared" si="2"/>
        <v>846332.97223679977</v>
      </c>
      <c r="AF22" s="91">
        <f t="shared" si="2"/>
        <v>1015599.5666841597</v>
      </c>
      <c r="AG22" s="91">
        <f t="shared" si="2"/>
        <v>1218719.4800209915</v>
      </c>
      <c r="AH22" s="91">
        <f t="shared" si="2"/>
        <v>1462463.3760251899</v>
      </c>
      <c r="AI22" s="91">
        <f t="shared" si="2"/>
        <v>1754956.0512302278</v>
      </c>
      <c r="AJ22" s="91">
        <f t="shared" si="2"/>
        <v>2105947.2614762732</v>
      </c>
      <c r="AK22" s="91">
        <f t="shared" si="2"/>
        <v>2527136.7137715276</v>
      </c>
      <c r="AL22" s="91">
        <f t="shared" si="2"/>
        <v>3032564.0565258334</v>
      </c>
      <c r="AM22" s="91">
        <f>AM21*$D$3</f>
        <v>3335820.4621784166</v>
      </c>
      <c r="AN22" s="91">
        <f t="shared" ref="AN22:BO22" si="3">AN21*$D$3</f>
        <v>3669402.5083962586</v>
      </c>
      <c r="AO22" s="91">
        <f t="shared" si="3"/>
        <v>4036342.759235885</v>
      </c>
      <c r="AP22" s="91">
        <f t="shared" si="3"/>
        <v>4439977.0351594733</v>
      </c>
      <c r="AQ22" s="91">
        <f t="shared" si="3"/>
        <v>4883974.7386754211</v>
      </c>
      <c r="AR22" s="91">
        <f t="shared" si="3"/>
        <v>5372372.2125429641</v>
      </c>
      <c r="AS22" s="91">
        <f t="shared" si="3"/>
        <v>5909609.4337972617</v>
      </c>
      <c r="AT22" s="91">
        <f t="shared" si="3"/>
        <v>6500570.3771769879</v>
      </c>
      <c r="AU22" s="91">
        <f t="shared" si="3"/>
        <v>7150627.414894687</v>
      </c>
      <c r="AV22" s="91">
        <f t="shared" si="3"/>
        <v>7865690.1563841561</v>
      </c>
      <c r="AW22" s="91">
        <f t="shared" si="3"/>
        <v>8652259.1720225736</v>
      </c>
      <c r="AX22" s="91">
        <f t="shared" si="3"/>
        <v>9517485.0892248321</v>
      </c>
      <c r="AY22" s="91">
        <f t="shared" si="3"/>
        <v>10469233.598147318</v>
      </c>
      <c r="AZ22" s="91">
        <f t="shared" si="3"/>
        <v>11516156.957962049</v>
      </c>
      <c r="BA22" s="91">
        <f t="shared" si="3"/>
        <v>12667772.653758254</v>
      </c>
      <c r="BB22" s="91">
        <f t="shared" si="3"/>
        <v>13934549.919134082</v>
      </c>
      <c r="BC22" s="91">
        <f t="shared" si="3"/>
        <v>15328004.91104749</v>
      </c>
      <c r="BD22" s="91">
        <f t="shared" si="3"/>
        <v>16860805.40215224</v>
      </c>
      <c r="BE22" s="91">
        <f t="shared" si="3"/>
        <v>18546885.942367468</v>
      </c>
      <c r="BF22" s="91">
        <f t="shared" si="3"/>
        <v>20401574.536604214</v>
      </c>
      <c r="BG22" s="91">
        <f t="shared" si="3"/>
        <v>22441731.990264639</v>
      </c>
      <c r="BH22" s="91">
        <f t="shared" si="3"/>
        <v>24685905.189291105</v>
      </c>
      <c r="BI22" s="91">
        <f t="shared" si="3"/>
        <v>27154495.708220217</v>
      </c>
      <c r="BJ22" s="91">
        <f t="shared" si="3"/>
        <v>29869945.27904224</v>
      </c>
      <c r="BK22" s="91">
        <f t="shared" si="3"/>
        <v>32856939.806946464</v>
      </c>
      <c r="BL22" s="91">
        <f t="shared" si="3"/>
        <v>36142633.787641115</v>
      </c>
      <c r="BM22" s="91">
        <f t="shared" si="3"/>
        <v>39756897.166405231</v>
      </c>
      <c r="BN22" s="91">
        <f t="shared" si="3"/>
        <v>43732586.883045755</v>
      </c>
      <c r="BO22" s="91">
        <f t="shared" si="3"/>
        <v>48105845.571350329</v>
      </c>
    </row>
    <row r="23" spans="1:68" x14ac:dyDescent="0.15">
      <c r="A23" s="87" t="s">
        <v>93</v>
      </c>
      <c r="B23" s="87"/>
      <c r="C23" s="87"/>
      <c r="D23" s="87"/>
      <c r="E23" s="91"/>
      <c r="F23" s="91"/>
      <c r="G23" s="91"/>
      <c r="H23" s="91"/>
      <c r="I23" s="91"/>
      <c r="J23" s="91">
        <f>J22*$B6</f>
        <v>10080</v>
      </c>
      <c r="K23" s="91">
        <f>K22*B6</f>
        <v>12600</v>
      </c>
      <c r="L23" s="91">
        <f>L22*B6</f>
        <v>15750</v>
      </c>
      <c r="M23" s="91">
        <f>M22*B6</f>
        <v>19687.5</v>
      </c>
      <c r="N23" s="91">
        <f>N22*B6</f>
        <v>24609.375</v>
      </c>
      <c r="O23" s="91">
        <f>O22*B6</f>
        <v>30761.71875</v>
      </c>
      <c r="P23" s="74">
        <f>P22*B6</f>
        <v>38452.1484375</v>
      </c>
      <c r="Q23" s="91">
        <f t="shared" ref="Q23:AL23" si="4">Q22*$C$6</f>
        <v>59326.171875</v>
      </c>
      <c r="R23" s="91">
        <f t="shared" si="4"/>
        <v>71191.40625</v>
      </c>
      <c r="S23" s="91">
        <f t="shared" si="4"/>
        <v>85429.6875</v>
      </c>
      <c r="T23" s="91">
        <f t="shared" si="4"/>
        <v>102515.625</v>
      </c>
      <c r="U23" s="91">
        <f t="shared" si="4"/>
        <v>123018.75</v>
      </c>
      <c r="V23" s="91">
        <f t="shared" si="4"/>
        <v>147622.5</v>
      </c>
      <c r="W23" s="91">
        <f t="shared" si="4"/>
        <v>177147</v>
      </c>
      <c r="X23" s="91">
        <f t="shared" si="4"/>
        <v>212576.4</v>
      </c>
      <c r="Y23" s="91">
        <f t="shared" si="4"/>
        <v>255091.68000000002</v>
      </c>
      <c r="Z23" s="91">
        <f t="shared" si="4"/>
        <v>306110.016</v>
      </c>
      <c r="AA23" s="91">
        <f t="shared" si="4"/>
        <v>367332.01919999998</v>
      </c>
      <c r="AB23" s="91">
        <f t="shared" si="4"/>
        <v>440798.42303999997</v>
      </c>
      <c r="AC23" s="91">
        <f t="shared" si="4"/>
        <v>528958.10764799989</v>
      </c>
      <c r="AD23" s="91">
        <f t="shared" si="4"/>
        <v>634749.72917759989</v>
      </c>
      <c r="AE23" s="91">
        <f t="shared" si="4"/>
        <v>761699.67501311982</v>
      </c>
      <c r="AF23" s="91">
        <f t="shared" si="4"/>
        <v>914039.61001574376</v>
      </c>
      <c r="AG23" s="91">
        <f t="shared" si="4"/>
        <v>1096847.5320188925</v>
      </c>
      <c r="AH23" s="91">
        <f t="shared" si="4"/>
        <v>1316217.0384226709</v>
      </c>
      <c r="AI23" s="91">
        <f t="shared" si="4"/>
        <v>1579460.446107205</v>
      </c>
      <c r="AJ23" s="91">
        <f t="shared" si="4"/>
        <v>1895352.535328646</v>
      </c>
      <c r="AK23" s="91">
        <f t="shared" si="4"/>
        <v>2274423.042394375</v>
      </c>
      <c r="AL23" s="91">
        <f t="shared" si="4"/>
        <v>2729307.6508732503</v>
      </c>
      <c r="AM23" s="91">
        <f>AM22*$D$6</f>
        <v>3002238.415960575</v>
      </c>
      <c r="AN23" s="91">
        <f t="shared" ref="AN23:BO23" si="5">AN22*$D$6</f>
        <v>3302462.2575566326</v>
      </c>
      <c r="AO23" s="91">
        <f t="shared" si="5"/>
        <v>3632708.4833122967</v>
      </c>
      <c r="AP23" s="91">
        <f t="shared" si="5"/>
        <v>3995979.331643526</v>
      </c>
      <c r="AQ23" s="91">
        <f t="shared" si="5"/>
        <v>4395577.264807879</v>
      </c>
      <c r="AR23" s="91">
        <f t="shared" si="5"/>
        <v>4835134.9912886675</v>
      </c>
      <c r="AS23" s="91">
        <f t="shared" si="5"/>
        <v>5318648.4904175354</v>
      </c>
      <c r="AT23" s="91">
        <f t="shared" si="5"/>
        <v>5850513.3394592889</v>
      </c>
      <c r="AU23" s="91">
        <f t="shared" si="5"/>
        <v>6435564.6734052189</v>
      </c>
      <c r="AV23" s="91">
        <f t="shared" si="5"/>
        <v>7079121.1407457404</v>
      </c>
      <c r="AW23" s="91">
        <f t="shared" si="5"/>
        <v>7787033.2548203161</v>
      </c>
      <c r="AX23" s="91">
        <f t="shared" si="5"/>
        <v>8565736.5803023484</v>
      </c>
      <c r="AY23" s="91">
        <f t="shared" si="5"/>
        <v>9422310.2383325864</v>
      </c>
      <c r="AZ23" s="91">
        <f t="shared" si="5"/>
        <v>10364541.262165844</v>
      </c>
      <c r="BA23" s="91">
        <f t="shared" si="5"/>
        <v>11400995.388382429</v>
      </c>
      <c r="BB23" s="91">
        <f t="shared" si="5"/>
        <v>12541094.927220674</v>
      </c>
      <c r="BC23" s="91">
        <f t="shared" si="5"/>
        <v>13795204.419942742</v>
      </c>
      <c r="BD23" s="91">
        <f t="shared" si="5"/>
        <v>15174724.861937016</v>
      </c>
      <c r="BE23" s="91">
        <f t="shared" si="5"/>
        <v>16692197.348130722</v>
      </c>
      <c r="BF23" s="91">
        <f t="shared" si="5"/>
        <v>18361417.082943793</v>
      </c>
      <c r="BG23" s="91">
        <f t="shared" si="5"/>
        <v>20197558.791238178</v>
      </c>
      <c r="BH23" s="91">
        <f t="shared" si="5"/>
        <v>22217314.670361996</v>
      </c>
      <c r="BI23" s="91">
        <f t="shared" si="5"/>
        <v>24439046.137398195</v>
      </c>
      <c r="BJ23" s="91">
        <f t="shared" si="5"/>
        <v>26882950.751138017</v>
      </c>
      <c r="BK23" s="91">
        <f t="shared" si="5"/>
        <v>29571245.82625182</v>
      </c>
      <c r="BL23" s="91">
        <f t="shared" si="5"/>
        <v>32528370.408877004</v>
      </c>
      <c r="BM23" s="91">
        <f t="shared" si="5"/>
        <v>35781207.449764706</v>
      </c>
      <c r="BN23" s="91">
        <f t="shared" si="5"/>
        <v>39359328.194741182</v>
      </c>
      <c r="BO23" s="91">
        <f t="shared" si="5"/>
        <v>43295261.014215298</v>
      </c>
    </row>
    <row r="24" spans="1:68" x14ac:dyDescent="0.15">
      <c r="A24" s="87" t="s">
        <v>94</v>
      </c>
      <c r="B24" s="87"/>
      <c r="C24" s="87"/>
      <c r="D24" s="87"/>
      <c r="E24" s="91"/>
      <c r="F24" s="91"/>
      <c r="G24" s="91"/>
      <c r="H24" s="91"/>
      <c r="I24" s="91"/>
      <c r="J24" s="91">
        <f>J22-J23</f>
        <v>1120</v>
      </c>
      <c r="K24" s="91">
        <f t="shared" ref="K24:Q24" si="6">K22-K23</f>
        <v>1400</v>
      </c>
      <c r="L24" s="91">
        <f t="shared" si="6"/>
        <v>1750</v>
      </c>
      <c r="M24" s="91">
        <f t="shared" si="6"/>
        <v>2187.5</v>
      </c>
      <c r="N24" s="91">
        <f t="shared" si="6"/>
        <v>2734.375</v>
      </c>
      <c r="O24" s="91">
        <f t="shared" si="6"/>
        <v>3417.96875</v>
      </c>
      <c r="P24" s="74">
        <f t="shared" si="6"/>
        <v>4272.4609375</v>
      </c>
      <c r="Q24" s="91">
        <f t="shared" si="6"/>
        <v>6591.796875</v>
      </c>
      <c r="R24" s="91">
        <f t="shared" ref="R24:AM24" si="7">R22-R23</f>
        <v>7910.15625</v>
      </c>
      <c r="S24" s="91">
        <f t="shared" si="7"/>
        <v>9492.1875</v>
      </c>
      <c r="T24" s="91">
        <f t="shared" si="7"/>
        <v>11390.625</v>
      </c>
      <c r="U24" s="91">
        <f t="shared" si="7"/>
        <v>13668.75</v>
      </c>
      <c r="V24" s="91">
        <f t="shared" si="7"/>
        <v>16402.5</v>
      </c>
      <c r="W24" s="91">
        <f t="shared" si="7"/>
        <v>19683</v>
      </c>
      <c r="X24" s="91">
        <f t="shared" si="7"/>
        <v>23619.600000000006</v>
      </c>
      <c r="Y24" s="91">
        <f t="shared" si="7"/>
        <v>28343.51999999999</v>
      </c>
      <c r="Z24" s="91">
        <f t="shared" si="7"/>
        <v>34012.223999999987</v>
      </c>
      <c r="AA24" s="91">
        <f t="shared" si="7"/>
        <v>40814.668799999985</v>
      </c>
      <c r="AB24" s="91">
        <f t="shared" si="7"/>
        <v>48977.60255999997</v>
      </c>
      <c r="AC24" s="91">
        <f t="shared" si="7"/>
        <v>58773.123071999988</v>
      </c>
      <c r="AD24" s="91">
        <f t="shared" si="7"/>
        <v>70527.747686399962</v>
      </c>
      <c r="AE24" s="91">
        <f t="shared" si="7"/>
        <v>84633.297223679954</v>
      </c>
      <c r="AF24" s="91">
        <f t="shared" si="7"/>
        <v>101559.95666841592</v>
      </c>
      <c r="AG24" s="91">
        <f t="shared" si="7"/>
        <v>121871.94800209906</v>
      </c>
      <c r="AH24" s="91">
        <f t="shared" si="7"/>
        <v>146246.33760251896</v>
      </c>
      <c r="AI24" s="91">
        <f t="shared" si="7"/>
        <v>175495.6051230228</v>
      </c>
      <c r="AJ24" s="91">
        <f t="shared" si="7"/>
        <v>210594.72614762723</v>
      </c>
      <c r="AK24" s="91">
        <f t="shared" si="7"/>
        <v>252713.67137715267</v>
      </c>
      <c r="AL24" s="91">
        <f t="shared" si="7"/>
        <v>303256.40565258311</v>
      </c>
      <c r="AM24" s="91">
        <f t="shared" si="7"/>
        <v>333582.04621784156</v>
      </c>
      <c r="AN24" s="91">
        <f t="shared" ref="AN24:BO24" si="8">AN22-AN23</f>
        <v>366940.25083962595</v>
      </c>
      <c r="AO24" s="91">
        <f t="shared" si="8"/>
        <v>403634.27592358831</v>
      </c>
      <c r="AP24" s="91">
        <f t="shared" si="8"/>
        <v>443997.70351594733</v>
      </c>
      <c r="AQ24" s="91">
        <f t="shared" si="8"/>
        <v>488397.47386754211</v>
      </c>
      <c r="AR24" s="91">
        <f t="shared" si="8"/>
        <v>537237.2212542966</v>
      </c>
      <c r="AS24" s="91">
        <f t="shared" si="8"/>
        <v>590960.94337972626</v>
      </c>
      <c r="AT24" s="91">
        <f t="shared" si="8"/>
        <v>650057.03771769907</v>
      </c>
      <c r="AU24" s="91">
        <f t="shared" si="8"/>
        <v>715062.74148946814</v>
      </c>
      <c r="AV24" s="91">
        <f t="shared" si="8"/>
        <v>786569.0156384157</v>
      </c>
      <c r="AW24" s="91">
        <f t="shared" si="8"/>
        <v>865225.91720225755</v>
      </c>
      <c r="AX24" s="91">
        <f t="shared" si="8"/>
        <v>951748.50892248377</v>
      </c>
      <c r="AY24" s="91">
        <f t="shared" si="8"/>
        <v>1046923.3598147314</v>
      </c>
      <c r="AZ24" s="91">
        <f t="shared" si="8"/>
        <v>1151615.6957962047</v>
      </c>
      <c r="BA24" s="91">
        <f t="shared" si="8"/>
        <v>1266777.2653758246</v>
      </c>
      <c r="BB24" s="91">
        <f t="shared" si="8"/>
        <v>1393454.991913408</v>
      </c>
      <c r="BC24" s="91">
        <f t="shared" si="8"/>
        <v>1532800.4911047481</v>
      </c>
      <c r="BD24" s="91">
        <f t="shared" si="8"/>
        <v>1686080.540215224</v>
      </c>
      <c r="BE24" s="91">
        <f t="shared" si="8"/>
        <v>1854688.5942367464</v>
      </c>
      <c r="BF24" s="91">
        <f t="shared" si="8"/>
        <v>2040157.4536604211</v>
      </c>
      <c r="BG24" s="91">
        <f t="shared" si="8"/>
        <v>2244173.1990264617</v>
      </c>
      <c r="BH24" s="91">
        <f t="shared" si="8"/>
        <v>2468590.518929109</v>
      </c>
      <c r="BI24" s="91">
        <f t="shared" si="8"/>
        <v>2715449.5708220229</v>
      </c>
      <c r="BJ24" s="91">
        <f t="shared" si="8"/>
        <v>2986994.5279042237</v>
      </c>
      <c r="BK24" s="91">
        <f t="shared" si="8"/>
        <v>3285693.9806946442</v>
      </c>
      <c r="BL24" s="91">
        <f t="shared" si="8"/>
        <v>3614263.3787641115</v>
      </c>
      <c r="BM24" s="91">
        <f t="shared" si="8"/>
        <v>3975689.7166405246</v>
      </c>
      <c r="BN24" s="91">
        <f t="shared" si="8"/>
        <v>4373258.6883045733</v>
      </c>
      <c r="BO24" s="91">
        <f t="shared" si="8"/>
        <v>4810584.5571350306</v>
      </c>
    </row>
    <row r="25" spans="1:68" x14ac:dyDescent="0.15">
      <c r="L25" s="79"/>
      <c r="P25" s="80"/>
      <c r="X25" s="79"/>
      <c r="AB25" s="80"/>
    </row>
    <row r="26" spans="1:68" x14ac:dyDescent="0.15">
      <c r="A26" s="78" t="s">
        <v>45</v>
      </c>
      <c r="B26" s="78"/>
      <c r="C26" s="78"/>
      <c r="D26" s="78"/>
      <c r="L26" s="79"/>
      <c r="P26" s="80"/>
      <c r="X26" s="79"/>
      <c r="AB26" s="80"/>
      <c r="AC26" s="91">
        <f>AC22*$C$8</f>
        <v>2938.6561535999995</v>
      </c>
      <c r="AD26" s="91">
        <f t="shared" ref="AD26:AL26" si="9">AD22*$C$8</f>
        <v>3526.3873843199995</v>
      </c>
      <c r="AE26" s="91">
        <f t="shared" si="9"/>
        <v>4231.6648611839992</v>
      </c>
      <c r="AF26" s="91">
        <f t="shared" si="9"/>
        <v>5077.9978334207981</v>
      </c>
      <c r="AG26" s="91">
        <f t="shared" si="9"/>
        <v>6093.5974001049581</v>
      </c>
      <c r="AH26" s="91">
        <f t="shared" si="9"/>
        <v>7312.3168801259499</v>
      </c>
      <c r="AI26" s="91">
        <f t="shared" si="9"/>
        <v>8774.7802561511398</v>
      </c>
      <c r="AJ26" s="91">
        <f t="shared" si="9"/>
        <v>10529.736307381367</v>
      </c>
      <c r="AK26" s="91">
        <f t="shared" si="9"/>
        <v>12635.683568857639</v>
      </c>
      <c r="AL26" s="91">
        <f t="shared" si="9"/>
        <v>15162.820282629167</v>
      </c>
      <c r="AM26" s="91">
        <f>AM22*$D$8</f>
        <v>16679.102310892082</v>
      </c>
      <c r="AN26" s="91">
        <f t="shared" ref="AN26:BO26" si="10">AN22*$D$8</f>
        <v>18347.012541981294</v>
      </c>
      <c r="AO26" s="91">
        <f t="shared" si="10"/>
        <v>20181.713796179425</v>
      </c>
      <c r="AP26" s="91">
        <f t="shared" si="10"/>
        <v>22199.885175797368</v>
      </c>
      <c r="AQ26" s="91">
        <f t="shared" si="10"/>
        <v>24419.873693377107</v>
      </c>
      <c r="AR26" s="91">
        <f t="shared" si="10"/>
        <v>26861.861062714823</v>
      </c>
      <c r="AS26" s="91">
        <f t="shared" si="10"/>
        <v>29548.047168986308</v>
      </c>
      <c r="AT26" s="91">
        <f t="shared" si="10"/>
        <v>32502.851885884942</v>
      </c>
      <c r="AU26" s="91">
        <f t="shared" si="10"/>
        <v>35753.137074473438</v>
      </c>
      <c r="AV26" s="91">
        <f t="shared" si="10"/>
        <v>39328.450781920779</v>
      </c>
      <c r="AW26" s="91">
        <f t="shared" si="10"/>
        <v>43261.29586011287</v>
      </c>
      <c r="AX26" s="91">
        <f t="shared" si="10"/>
        <v>47587.425446124158</v>
      </c>
      <c r="AY26" s="91">
        <f t="shared" si="10"/>
        <v>52346.167990736591</v>
      </c>
      <c r="AZ26" s="91">
        <f t="shared" si="10"/>
        <v>57580.784789810248</v>
      </c>
      <c r="BA26" s="91">
        <f t="shared" si="10"/>
        <v>63338.863268791269</v>
      </c>
      <c r="BB26" s="91">
        <f t="shared" si="10"/>
        <v>69672.749595670408</v>
      </c>
      <c r="BC26" s="91">
        <f t="shared" si="10"/>
        <v>76640.024555237454</v>
      </c>
      <c r="BD26" s="91">
        <f t="shared" si="10"/>
        <v>84304.027010761201</v>
      </c>
      <c r="BE26" s="91">
        <f t="shared" si="10"/>
        <v>92734.429711837336</v>
      </c>
      <c r="BF26" s="91">
        <f t="shared" si="10"/>
        <v>102007.87268302108</v>
      </c>
      <c r="BG26" s="91">
        <f t="shared" si="10"/>
        <v>112208.65995132319</v>
      </c>
      <c r="BH26" s="91">
        <f t="shared" si="10"/>
        <v>123429.52594645553</v>
      </c>
      <c r="BI26" s="91">
        <f t="shared" si="10"/>
        <v>135772.4785411011</v>
      </c>
      <c r="BJ26" s="91">
        <f t="shared" si="10"/>
        <v>149349.72639521121</v>
      </c>
      <c r="BK26" s="91">
        <f t="shared" si="10"/>
        <v>164284.69903473233</v>
      </c>
      <c r="BL26" s="91">
        <f t="shared" si="10"/>
        <v>180713.16893820558</v>
      </c>
      <c r="BM26" s="91">
        <f t="shared" si="10"/>
        <v>198784.48583202617</v>
      </c>
      <c r="BN26" s="91">
        <f t="shared" si="10"/>
        <v>218662.93441522878</v>
      </c>
      <c r="BO26" s="91">
        <f t="shared" si="10"/>
        <v>240529.22785675165</v>
      </c>
    </row>
    <row r="27" spans="1:68" x14ac:dyDescent="0.15">
      <c r="A27" s="78" t="s">
        <v>46</v>
      </c>
      <c r="B27" s="78"/>
      <c r="C27" s="78"/>
      <c r="D27" s="78"/>
      <c r="L27" s="79"/>
      <c r="P27" s="80"/>
      <c r="Q27" s="91">
        <f>Q22*$C$9</f>
        <v>329.58984375</v>
      </c>
      <c r="R27" s="91">
        <f t="shared" ref="R27:AL27" si="11">R22*$C$9</f>
        <v>395.5078125</v>
      </c>
      <c r="S27" s="91">
        <f t="shared" si="11"/>
        <v>474.609375</v>
      </c>
      <c r="T27" s="91">
        <f t="shared" si="11"/>
        <v>569.53125</v>
      </c>
      <c r="U27" s="91">
        <f t="shared" si="11"/>
        <v>683.4375</v>
      </c>
      <c r="V27" s="91">
        <f t="shared" si="11"/>
        <v>820.125</v>
      </c>
      <c r="W27" s="91">
        <f t="shared" si="11"/>
        <v>984.15</v>
      </c>
      <c r="X27" s="91">
        <f t="shared" si="11"/>
        <v>1180.98</v>
      </c>
      <c r="Y27" s="91">
        <f t="shared" si="11"/>
        <v>1417.1760000000002</v>
      </c>
      <c r="Z27" s="91">
        <f t="shared" si="11"/>
        <v>1700.6112000000001</v>
      </c>
      <c r="AA27" s="91">
        <f t="shared" si="11"/>
        <v>2040.73344</v>
      </c>
      <c r="AB27" s="91">
        <f t="shared" si="11"/>
        <v>2448.8801279999998</v>
      </c>
      <c r="AC27" s="91">
        <f t="shared" si="11"/>
        <v>2938.6561535999995</v>
      </c>
      <c r="AD27" s="91">
        <f t="shared" si="11"/>
        <v>3526.3873843199995</v>
      </c>
      <c r="AE27" s="91">
        <f t="shared" si="11"/>
        <v>4231.6648611839992</v>
      </c>
      <c r="AF27" s="91">
        <f t="shared" si="11"/>
        <v>5077.9978334207981</v>
      </c>
      <c r="AG27" s="91">
        <f t="shared" si="11"/>
        <v>6093.5974001049581</v>
      </c>
      <c r="AH27" s="91">
        <f t="shared" si="11"/>
        <v>7312.3168801259499</v>
      </c>
      <c r="AI27" s="91">
        <f t="shared" si="11"/>
        <v>8774.7802561511398</v>
      </c>
      <c r="AJ27" s="91">
        <f t="shared" si="11"/>
        <v>10529.736307381367</v>
      </c>
      <c r="AK27" s="91">
        <f t="shared" si="11"/>
        <v>12635.683568857639</v>
      </c>
      <c r="AL27" s="91">
        <f t="shared" si="11"/>
        <v>15162.820282629167</v>
      </c>
      <c r="AM27" s="91">
        <f>AM22*$D$9</f>
        <v>16679.102310892082</v>
      </c>
      <c r="AN27" s="91">
        <f t="shared" ref="AN27:BO27" si="12">AN22*$D$9</f>
        <v>18347.012541981294</v>
      </c>
      <c r="AO27" s="91">
        <f t="shared" si="12"/>
        <v>20181.713796179425</v>
      </c>
      <c r="AP27" s="91">
        <f t="shared" si="12"/>
        <v>22199.885175797368</v>
      </c>
      <c r="AQ27" s="91">
        <f t="shared" si="12"/>
        <v>24419.873693377107</v>
      </c>
      <c r="AR27" s="91">
        <f t="shared" si="12"/>
        <v>26861.861062714823</v>
      </c>
      <c r="AS27" s="91">
        <f t="shared" si="12"/>
        <v>29548.047168986308</v>
      </c>
      <c r="AT27" s="91">
        <f t="shared" si="12"/>
        <v>32502.851885884942</v>
      </c>
      <c r="AU27" s="91">
        <f t="shared" si="12"/>
        <v>35753.137074473438</v>
      </c>
      <c r="AV27" s="91">
        <f t="shared" si="12"/>
        <v>39328.450781920779</v>
      </c>
      <c r="AW27" s="91">
        <f t="shared" si="12"/>
        <v>43261.29586011287</v>
      </c>
      <c r="AX27" s="91">
        <f t="shared" si="12"/>
        <v>47587.425446124158</v>
      </c>
      <c r="AY27" s="91">
        <f t="shared" si="12"/>
        <v>52346.167990736591</v>
      </c>
      <c r="AZ27" s="91">
        <f t="shared" si="12"/>
        <v>57580.784789810248</v>
      </c>
      <c r="BA27" s="91">
        <f t="shared" si="12"/>
        <v>63338.863268791269</v>
      </c>
      <c r="BB27" s="91">
        <f t="shared" si="12"/>
        <v>69672.749595670408</v>
      </c>
      <c r="BC27" s="91">
        <f t="shared" si="12"/>
        <v>76640.024555237454</v>
      </c>
      <c r="BD27" s="91">
        <f t="shared" si="12"/>
        <v>84304.027010761201</v>
      </c>
      <c r="BE27" s="91">
        <f t="shared" si="12"/>
        <v>92734.429711837336</v>
      </c>
      <c r="BF27" s="91">
        <f t="shared" si="12"/>
        <v>102007.87268302108</v>
      </c>
      <c r="BG27" s="91">
        <f t="shared" si="12"/>
        <v>112208.65995132319</v>
      </c>
      <c r="BH27" s="91">
        <f t="shared" si="12"/>
        <v>123429.52594645553</v>
      </c>
      <c r="BI27" s="91">
        <f t="shared" si="12"/>
        <v>135772.4785411011</v>
      </c>
      <c r="BJ27" s="91">
        <f t="shared" si="12"/>
        <v>149349.72639521121</v>
      </c>
      <c r="BK27" s="91">
        <f t="shared" si="12"/>
        <v>164284.69903473233</v>
      </c>
      <c r="BL27" s="91">
        <f t="shared" si="12"/>
        <v>180713.16893820558</v>
      </c>
      <c r="BM27" s="91">
        <f t="shared" si="12"/>
        <v>198784.48583202617</v>
      </c>
      <c r="BN27" s="91">
        <f t="shared" si="12"/>
        <v>218662.93441522878</v>
      </c>
      <c r="BO27" s="91">
        <f t="shared" si="12"/>
        <v>240529.22785675165</v>
      </c>
    </row>
    <row r="28" spans="1:68" x14ac:dyDescent="0.15">
      <c r="L28" s="79"/>
      <c r="P28" s="80"/>
      <c r="X28" s="79"/>
      <c r="AB28" s="80"/>
    </row>
    <row r="29" spans="1:68" x14ac:dyDescent="0.15">
      <c r="A29" s="78" t="s">
        <v>101</v>
      </c>
      <c r="B29" s="78"/>
      <c r="C29" s="78"/>
      <c r="D29" s="78"/>
      <c r="J29" s="91">
        <f>J22*$C$10-J30</f>
        <v>5.6000000000000005</v>
      </c>
      <c r="K29" s="91">
        <f t="shared" ref="K29:AL29" si="13">K22*$C$10-K30</f>
        <v>7</v>
      </c>
      <c r="L29" s="91">
        <f t="shared" si="13"/>
        <v>8.75</v>
      </c>
      <c r="M29" s="91">
        <f t="shared" si="13"/>
        <v>10.9375</v>
      </c>
      <c r="N29" s="91">
        <f t="shared" si="13"/>
        <v>13.671875</v>
      </c>
      <c r="O29" s="91">
        <f t="shared" si="13"/>
        <v>17.08984375</v>
      </c>
      <c r="P29" s="91">
        <f t="shared" si="13"/>
        <v>21.3623046875</v>
      </c>
      <c r="Q29" s="91">
        <f t="shared" si="13"/>
        <v>32.958984375</v>
      </c>
      <c r="R29" s="91">
        <f t="shared" si="13"/>
        <v>39.55078125</v>
      </c>
      <c r="S29" s="91">
        <f t="shared" si="13"/>
        <v>47.4609375</v>
      </c>
      <c r="T29" s="91">
        <f t="shared" si="13"/>
        <v>56.953125</v>
      </c>
      <c r="U29" s="91">
        <f t="shared" si="13"/>
        <v>68.34375</v>
      </c>
      <c r="V29" s="91">
        <f t="shared" si="13"/>
        <v>82.012500000000003</v>
      </c>
      <c r="W29" s="91">
        <f t="shared" si="13"/>
        <v>98.415000000000006</v>
      </c>
      <c r="X29" s="91">
        <f t="shared" si="13"/>
        <v>118.098</v>
      </c>
      <c r="Y29" s="91">
        <f t="shared" si="13"/>
        <v>141.7176</v>
      </c>
      <c r="Z29" s="91">
        <f t="shared" si="13"/>
        <v>170.06111999999999</v>
      </c>
      <c r="AA29" s="91">
        <f t="shared" si="13"/>
        <v>102.036672</v>
      </c>
      <c r="AB29" s="91">
        <f t="shared" si="13"/>
        <v>122.44400639999999</v>
      </c>
      <c r="AC29" s="91">
        <f t="shared" si="13"/>
        <v>146.93280767999997</v>
      </c>
      <c r="AD29" s="91">
        <f t="shared" si="13"/>
        <v>176.31936921599996</v>
      </c>
      <c r="AE29" s="91">
        <f t="shared" si="13"/>
        <v>211.58324305919996</v>
      </c>
      <c r="AF29" s="91">
        <f t="shared" si="13"/>
        <v>253.89989167103994</v>
      </c>
      <c r="AG29" s="91">
        <f t="shared" si="13"/>
        <v>304.67987000524789</v>
      </c>
      <c r="AH29" s="91">
        <f t="shared" si="13"/>
        <v>365.61584400629749</v>
      </c>
      <c r="AI29" s="91">
        <f t="shared" si="13"/>
        <v>438.73901280755695</v>
      </c>
      <c r="AJ29" s="91">
        <f t="shared" si="13"/>
        <v>526.48681536906827</v>
      </c>
      <c r="AK29" s="91">
        <f t="shared" si="13"/>
        <v>631.78417844288197</v>
      </c>
      <c r="AL29" s="91">
        <f t="shared" si="13"/>
        <v>758.14101413145841</v>
      </c>
      <c r="AM29" s="91">
        <f>AM22*$D$10-AM30</f>
        <v>833.95511554460415</v>
      </c>
      <c r="AN29" s="91">
        <f t="shared" ref="AN29:BO29" si="14">AN22*$D$10-AN30</f>
        <v>917.3506270990647</v>
      </c>
      <c r="AO29" s="91">
        <f t="shared" si="14"/>
        <v>1009.0856898089713</v>
      </c>
      <c r="AP29" s="91">
        <f t="shared" si="14"/>
        <v>1109.9942587898684</v>
      </c>
      <c r="AQ29" s="91">
        <f t="shared" si="14"/>
        <v>1220.9936846688554</v>
      </c>
      <c r="AR29" s="91">
        <f t="shared" si="14"/>
        <v>1343.093053135741</v>
      </c>
      <c r="AS29" s="91">
        <f t="shared" si="14"/>
        <v>1477.4023584493154</v>
      </c>
      <c r="AT29" s="91">
        <f t="shared" si="14"/>
        <v>1625.1425942942469</v>
      </c>
      <c r="AU29" s="91">
        <f t="shared" si="14"/>
        <v>1787.6568537236717</v>
      </c>
      <c r="AV29" s="91">
        <f t="shared" si="14"/>
        <v>1966.4225390960391</v>
      </c>
      <c r="AW29" s="91">
        <f t="shared" si="14"/>
        <v>2163.0647930056434</v>
      </c>
      <c r="AX29" s="91">
        <f t="shared" si="14"/>
        <v>2379.3712723062081</v>
      </c>
      <c r="AY29" s="91">
        <f t="shared" si="14"/>
        <v>2617.3083995368297</v>
      </c>
      <c r="AZ29" s="91">
        <f t="shared" si="14"/>
        <v>2879.0392394905125</v>
      </c>
      <c r="BA29" s="91">
        <f t="shared" si="14"/>
        <v>3166.9431634395637</v>
      </c>
      <c r="BB29" s="91">
        <f t="shared" si="14"/>
        <v>3483.6374797835206</v>
      </c>
      <c r="BC29" s="91">
        <f t="shared" si="14"/>
        <v>3832.0012277618725</v>
      </c>
      <c r="BD29" s="91">
        <f t="shared" si="14"/>
        <v>4215.2013505380601</v>
      </c>
      <c r="BE29" s="91">
        <f t="shared" si="14"/>
        <v>4636.7214855918673</v>
      </c>
      <c r="BF29" s="91">
        <f t="shared" si="14"/>
        <v>5100.3936341510534</v>
      </c>
      <c r="BG29" s="91">
        <f t="shared" si="14"/>
        <v>5610.4329975661603</v>
      </c>
      <c r="BH29" s="91">
        <f t="shared" si="14"/>
        <v>6171.4762973227762</v>
      </c>
      <c r="BI29" s="91">
        <f t="shared" si="14"/>
        <v>6788.6239270550541</v>
      </c>
      <c r="BJ29" s="91">
        <f t="shared" si="14"/>
        <v>7467.48631976056</v>
      </c>
      <c r="BK29" s="91">
        <f t="shared" si="14"/>
        <v>8214.2349517366165</v>
      </c>
      <c r="BL29" s="91">
        <f t="shared" si="14"/>
        <v>9035.65844691028</v>
      </c>
      <c r="BM29" s="91">
        <f t="shared" si="14"/>
        <v>9939.2242916013074</v>
      </c>
      <c r="BN29" s="91">
        <f t="shared" si="14"/>
        <v>10933.146720761439</v>
      </c>
      <c r="BO29" s="91">
        <f t="shared" si="14"/>
        <v>12026.461392837582</v>
      </c>
    </row>
    <row r="30" spans="1:68" x14ac:dyDescent="0.15">
      <c r="A30" s="78" t="s">
        <v>102</v>
      </c>
      <c r="B30" s="78"/>
      <c r="C30" s="78"/>
      <c r="D30" s="78"/>
      <c r="L30" s="79"/>
      <c r="P30" s="80"/>
      <c r="V30" s="91"/>
      <c r="W30" s="91"/>
      <c r="X30" s="91"/>
      <c r="Y30" s="91"/>
      <c r="Z30" s="91"/>
      <c r="AA30" s="91">
        <f>AA22*$C$10/2</f>
        <v>102.036672</v>
      </c>
      <c r="AB30" s="91">
        <f t="shared" ref="AB30:AL30" si="15">AB22*$C$10/2</f>
        <v>122.44400639999999</v>
      </c>
      <c r="AC30" s="91">
        <f t="shared" si="15"/>
        <v>146.93280767999997</v>
      </c>
      <c r="AD30" s="91">
        <f t="shared" si="15"/>
        <v>176.31936921599996</v>
      </c>
      <c r="AE30" s="91">
        <f t="shared" si="15"/>
        <v>211.58324305919996</v>
      </c>
      <c r="AF30" s="91">
        <f t="shared" si="15"/>
        <v>253.89989167103994</v>
      </c>
      <c r="AG30" s="91">
        <f t="shared" si="15"/>
        <v>304.67987000524789</v>
      </c>
      <c r="AH30" s="91">
        <f t="shared" si="15"/>
        <v>365.61584400629749</v>
      </c>
      <c r="AI30" s="91">
        <f t="shared" si="15"/>
        <v>438.73901280755695</v>
      </c>
      <c r="AJ30" s="91">
        <f t="shared" si="15"/>
        <v>526.48681536906827</v>
      </c>
      <c r="AK30" s="91">
        <f t="shared" si="15"/>
        <v>631.78417844288197</v>
      </c>
      <c r="AL30" s="91">
        <f t="shared" si="15"/>
        <v>758.14101413145841</v>
      </c>
      <c r="AM30" s="91">
        <f>AM22*$D$10/2</f>
        <v>833.95511554460415</v>
      </c>
      <c r="AN30" s="91">
        <f t="shared" ref="AN30:BO30" si="16">AN22*$D$10/2</f>
        <v>917.3506270990647</v>
      </c>
      <c r="AO30" s="91">
        <f t="shared" si="16"/>
        <v>1009.0856898089713</v>
      </c>
      <c r="AP30" s="91">
        <f t="shared" si="16"/>
        <v>1109.9942587898684</v>
      </c>
      <c r="AQ30" s="91">
        <f t="shared" si="16"/>
        <v>1220.9936846688554</v>
      </c>
      <c r="AR30" s="91">
        <f t="shared" si="16"/>
        <v>1343.093053135741</v>
      </c>
      <c r="AS30" s="91">
        <f t="shared" si="16"/>
        <v>1477.4023584493154</v>
      </c>
      <c r="AT30" s="91">
        <f t="shared" si="16"/>
        <v>1625.1425942942469</v>
      </c>
      <c r="AU30" s="91">
        <f t="shared" si="16"/>
        <v>1787.6568537236717</v>
      </c>
      <c r="AV30" s="91">
        <f t="shared" si="16"/>
        <v>1966.4225390960391</v>
      </c>
      <c r="AW30" s="91">
        <f t="shared" si="16"/>
        <v>2163.0647930056434</v>
      </c>
      <c r="AX30" s="91">
        <f t="shared" si="16"/>
        <v>2379.3712723062081</v>
      </c>
      <c r="AY30" s="91">
        <f t="shared" si="16"/>
        <v>2617.3083995368297</v>
      </c>
      <c r="AZ30" s="91">
        <f t="shared" si="16"/>
        <v>2879.0392394905125</v>
      </c>
      <c r="BA30" s="91">
        <f t="shared" si="16"/>
        <v>3166.9431634395637</v>
      </c>
      <c r="BB30" s="91">
        <f t="shared" si="16"/>
        <v>3483.6374797835206</v>
      </c>
      <c r="BC30" s="91">
        <f t="shared" si="16"/>
        <v>3832.0012277618725</v>
      </c>
      <c r="BD30" s="91">
        <f t="shared" si="16"/>
        <v>4215.2013505380601</v>
      </c>
      <c r="BE30" s="91">
        <f t="shared" si="16"/>
        <v>4636.7214855918673</v>
      </c>
      <c r="BF30" s="91">
        <f t="shared" si="16"/>
        <v>5100.3936341510534</v>
      </c>
      <c r="BG30" s="91">
        <f t="shared" si="16"/>
        <v>5610.4329975661603</v>
      </c>
      <c r="BH30" s="91">
        <f t="shared" si="16"/>
        <v>6171.4762973227762</v>
      </c>
      <c r="BI30" s="91">
        <f t="shared" si="16"/>
        <v>6788.6239270550541</v>
      </c>
      <c r="BJ30" s="91">
        <f t="shared" si="16"/>
        <v>7467.48631976056</v>
      </c>
      <c r="BK30" s="91">
        <f t="shared" si="16"/>
        <v>8214.2349517366165</v>
      </c>
      <c r="BL30" s="91">
        <f t="shared" si="16"/>
        <v>9035.65844691028</v>
      </c>
      <c r="BM30" s="91">
        <f t="shared" si="16"/>
        <v>9939.2242916013074</v>
      </c>
      <c r="BN30" s="91">
        <f t="shared" si="16"/>
        <v>10933.146720761439</v>
      </c>
      <c r="BO30" s="91">
        <f t="shared" si="16"/>
        <v>12026.461392837582</v>
      </c>
    </row>
    <row r="31" spans="1:68" x14ac:dyDescent="0.15">
      <c r="A31" s="78"/>
      <c r="B31" s="78"/>
      <c r="C31" s="78"/>
      <c r="D31" s="78"/>
      <c r="L31" s="79"/>
      <c r="P31" s="80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</row>
    <row r="32" spans="1:68" x14ac:dyDescent="0.15">
      <c r="A32" s="78" t="s">
        <v>107</v>
      </c>
      <c r="B32" s="78"/>
      <c r="C32" s="78"/>
      <c r="D32" s="78"/>
      <c r="E32" s="91">
        <f t="shared" ref="E32:N32" si="17">SUM(E22,E25:E30)</f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1">
        <f t="shared" si="17"/>
        <v>11205.6</v>
      </c>
      <c r="K32" s="91">
        <f t="shared" si="17"/>
        <v>14007</v>
      </c>
      <c r="L32" s="91">
        <f t="shared" si="17"/>
        <v>17508.75</v>
      </c>
      <c r="M32" s="91">
        <f t="shared" si="17"/>
        <v>21885.9375</v>
      </c>
      <c r="N32" s="91">
        <f t="shared" si="17"/>
        <v>27357.421875</v>
      </c>
      <c r="O32" s="91">
        <f t="shared" ref="O32:BO32" si="18">SUM(O22,O25:O30)</f>
        <v>34196.77734375</v>
      </c>
      <c r="P32" s="91">
        <f t="shared" si="18"/>
        <v>42745.9716796875</v>
      </c>
      <c r="Q32" s="91">
        <f>SUM(Q22,Q25:Q30)</f>
        <v>66280.517578125</v>
      </c>
      <c r="R32" s="91">
        <f t="shared" si="18"/>
        <v>79536.62109375</v>
      </c>
      <c r="S32" s="91">
        <f t="shared" si="18"/>
        <v>95443.9453125</v>
      </c>
      <c r="T32" s="91">
        <f t="shared" si="18"/>
        <v>114532.734375</v>
      </c>
      <c r="U32" s="91">
        <f t="shared" si="18"/>
        <v>137439.28125</v>
      </c>
      <c r="V32" s="91">
        <f t="shared" si="18"/>
        <v>164927.13750000001</v>
      </c>
      <c r="W32" s="91">
        <f t="shared" si="18"/>
        <v>197912.565</v>
      </c>
      <c r="X32" s="91">
        <f t="shared" si="18"/>
        <v>237495.07800000001</v>
      </c>
      <c r="Y32" s="91">
        <f t="shared" si="18"/>
        <v>284994.09359999996</v>
      </c>
      <c r="Z32" s="91">
        <f t="shared" si="18"/>
        <v>341992.91232</v>
      </c>
      <c r="AA32" s="91">
        <f t="shared" si="18"/>
        <v>410391.49478399998</v>
      </c>
      <c r="AB32" s="91">
        <f t="shared" si="18"/>
        <v>492469.79374079994</v>
      </c>
      <c r="AC32" s="91">
        <f t="shared" si="18"/>
        <v>593902.40864255978</v>
      </c>
      <c r="AD32" s="91">
        <f t="shared" si="18"/>
        <v>712682.89037107187</v>
      </c>
      <c r="AE32" s="91">
        <f t="shared" si="18"/>
        <v>855219.46844528615</v>
      </c>
      <c r="AF32" s="91">
        <f t="shared" si="18"/>
        <v>1026263.3621343432</v>
      </c>
      <c r="AG32" s="91">
        <f t="shared" si="18"/>
        <v>1231516.0345612117</v>
      </c>
      <c r="AH32" s="91">
        <f t="shared" si="18"/>
        <v>1477819.2414734543</v>
      </c>
      <c r="AI32" s="91">
        <f t="shared" si="18"/>
        <v>1773383.0897681455</v>
      </c>
      <c r="AJ32" s="91">
        <f t="shared" si="18"/>
        <v>2128059.707721774</v>
      </c>
      <c r="AK32" s="91">
        <f t="shared" si="18"/>
        <v>2553671.6492661284</v>
      </c>
      <c r="AL32" s="91">
        <f t="shared" si="18"/>
        <v>3064405.9791193544</v>
      </c>
      <c r="AM32" s="91">
        <f t="shared" si="18"/>
        <v>3370846.5770312902</v>
      </c>
      <c r="AN32" s="91">
        <f t="shared" si="18"/>
        <v>3707931.2347344197</v>
      </c>
      <c r="AO32" s="91">
        <f t="shared" si="18"/>
        <v>4078724.3582078619</v>
      </c>
      <c r="AP32" s="91">
        <f t="shared" si="18"/>
        <v>4486596.7940286482</v>
      </c>
      <c r="AQ32" s="91">
        <f t="shared" si="18"/>
        <v>4935256.4734315127</v>
      </c>
      <c r="AR32" s="91">
        <f t="shared" si="18"/>
        <v>5428782.1207746658</v>
      </c>
      <c r="AS32" s="91">
        <f t="shared" si="18"/>
        <v>5971660.3328521317</v>
      </c>
      <c r="AT32" s="91">
        <f t="shared" si="18"/>
        <v>6568826.3661373472</v>
      </c>
      <c r="AU32" s="91">
        <f t="shared" si="18"/>
        <v>7225709.0027510803</v>
      </c>
      <c r="AV32" s="91">
        <f>SUM(AV22,AV25:AV30)</f>
        <v>7948279.9030261906</v>
      </c>
      <c r="AW32" s="91">
        <f t="shared" si="18"/>
        <v>8743107.893328812</v>
      </c>
      <c r="AX32" s="91">
        <f t="shared" si="18"/>
        <v>9617418.6826616954</v>
      </c>
      <c r="AY32" s="91">
        <f t="shared" si="18"/>
        <v>10579160.550927866</v>
      </c>
      <c r="AZ32" s="91">
        <f t="shared" si="18"/>
        <v>11637076.60602065</v>
      </c>
      <c r="BA32" s="91">
        <f>SUM(BA22,BA25:BA30)</f>
        <v>12800784.266622715</v>
      </c>
      <c r="BB32" s="91">
        <f t="shared" si="18"/>
        <v>14080862.69328499</v>
      </c>
      <c r="BC32" s="91">
        <f t="shared" si="18"/>
        <v>15488948.962613491</v>
      </c>
      <c r="BD32" s="91">
        <f t="shared" si="18"/>
        <v>17037843.858874843</v>
      </c>
      <c r="BE32" s="91">
        <f t="shared" si="18"/>
        <v>18741628.244762328</v>
      </c>
      <c r="BF32" s="91">
        <f t="shared" si="18"/>
        <v>20615791.069238562</v>
      </c>
      <c r="BG32" s="91">
        <f t="shared" si="18"/>
        <v>22677370.176162414</v>
      </c>
      <c r="BH32" s="91">
        <f t="shared" si="18"/>
        <v>24945107.193778664</v>
      </c>
      <c r="BI32" s="91">
        <f t="shared" si="18"/>
        <v>27439617.913156535</v>
      </c>
      <c r="BJ32" s="91">
        <f t="shared" si="18"/>
        <v>30183579.704472188</v>
      </c>
      <c r="BK32" s="91">
        <f t="shared" si="18"/>
        <v>33201937.674919404</v>
      </c>
      <c r="BL32" s="91">
        <f t="shared" si="18"/>
        <v>36522131.442411341</v>
      </c>
      <c r="BM32" s="91">
        <f t="shared" si="18"/>
        <v>40174344.586652488</v>
      </c>
      <c r="BN32" s="91">
        <f t="shared" si="18"/>
        <v>44191779.045317732</v>
      </c>
      <c r="BO32" s="91">
        <f t="shared" si="18"/>
        <v>48610956.949849509</v>
      </c>
    </row>
    <row r="33" spans="1:67" x14ac:dyDescent="0.15">
      <c r="A33" s="79" t="s">
        <v>108</v>
      </c>
      <c r="Q33" s="91">
        <f>SUM(E32:Q32)</f>
        <v>235187.97597656251</v>
      </c>
      <c r="R33" s="91">
        <f t="shared" ref="R33:AL33" si="19">SUM(F32:R32)</f>
        <v>314724.59707031248</v>
      </c>
      <c r="S33" s="91">
        <f t="shared" si="19"/>
        <v>410168.54238281248</v>
      </c>
      <c r="T33" s="91">
        <f t="shared" si="19"/>
        <v>524701.27675781248</v>
      </c>
      <c r="U33" s="91">
        <f t="shared" si="19"/>
        <v>662140.55800781248</v>
      </c>
      <c r="V33" s="91">
        <f t="shared" si="19"/>
        <v>827067.69550781255</v>
      </c>
      <c r="W33" s="91">
        <f t="shared" si="19"/>
        <v>1013774.6605078124</v>
      </c>
      <c r="X33" s="91">
        <f t="shared" si="19"/>
        <v>1237262.7385078124</v>
      </c>
      <c r="Y33" s="91">
        <f t="shared" si="19"/>
        <v>1504748.0821078124</v>
      </c>
      <c r="Z33" s="91">
        <f t="shared" si="19"/>
        <v>1824855.0569278123</v>
      </c>
      <c r="AA33" s="91">
        <f t="shared" si="19"/>
        <v>2207889.1298368121</v>
      </c>
      <c r="AB33" s="91">
        <f t="shared" si="19"/>
        <v>2666162.1462338623</v>
      </c>
      <c r="AC33" s="91">
        <f t="shared" si="19"/>
        <v>3217318.5831967345</v>
      </c>
      <c r="AD33" s="91">
        <f t="shared" si="19"/>
        <v>3863720.9559896812</v>
      </c>
      <c r="AE33" s="91">
        <f t="shared" si="19"/>
        <v>4639403.8033412173</v>
      </c>
      <c r="AF33" s="91">
        <f t="shared" si="19"/>
        <v>5570223.2201630604</v>
      </c>
      <c r="AG33" s="91">
        <f t="shared" si="19"/>
        <v>6687206.5203492716</v>
      </c>
      <c r="AH33" s="91">
        <f t="shared" si="19"/>
        <v>8027586.4805727256</v>
      </c>
      <c r="AI33" s="91">
        <f t="shared" si="19"/>
        <v>9636042.4328408726</v>
      </c>
      <c r="AJ33" s="91">
        <f t="shared" si="19"/>
        <v>11566189.575562647</v>
      </c>
      <c r="AK33" s="91">
        <f t="shared" si="19"/>
        <v>13882366.146828774</v>
      </c>
      <c r="AL33" s="91">
        <f t="shared" si="19"/>
        <v>16661778.032348128</v>
      </c>
      <c r="AM33" s="91">
        <f t="shared" ref="AM33:BO33" si="20">SUM(AA32:AM32)</f>
        <v>19690631.697059419</v>
      </c>
      <c r="AN33" s="91">
        <f t="shared" si="20"/>
        <v>22988171.437009841</v>
      </c>
      <c r="AO33" s="91">
        <f t="shared" si="20"/>
        <v>26574426.001476903</v>
      </c>
      <c r="AP33" s="91">
        <f t="shared" si="20"/>
        <v>30467120.38686299</v>
      </c>
      <c r="AQ33" s="91">
        <f t="shared" si="20"/>
        <v>34689693.969923429</v>
      </c>
      <c r="AR33" s="91">
        <f t="shared" si="20"/>
        <v>39263256.622252807</v>
      </c>
      <c r="AS33" s="91">
        <f t="shared" si="20"/>
        <v>44208653.592970602</v>
      </c>
      <c r="AT33" s="91">
        <f t="shared" si="20"/>
        <v>49545963.924546733</v>
      </c>
      <c r="AU33" s="91">
        <f t="shared" si="20"/>
        <v>55293853.685824364</v>
      </c>
      <c r="AV33" s="91">
        <f t="shared" si="20"/>
        <v>61468750.499082409</v>
      </c>
      <c r="AW33" s="91">
        <f t="shared" si="20"/>
        <v>68083798.684689447</v>
      </c>
      <c r="AX33" s="91">
        <f t="shared" si="20"/>
        <v>75147545.718085021</v>
      </c>
      <c r="AY33" s="91">
        <f t="shared" si="20"/>
        <v>82662300.289893523</v>
      </c>
      <c r="AZ33" s="91">
        <f t="shared" si="20"/>
        <v>90928530.318882883</v>
      </c>
      <c r="BA33" s="91">
        <f t="shared" si="20"/>
        <v>100021383.35077119</v>
      </c>
      <c r="BB33" s="91">
        <f t="shared" si="20"/>
        <v>110023521.6858483</v>
      </c>
      <c r="BC33" s="91">
        <f t="shared" si="20"/>
        <v>121025873.85443315</v>
      </c>
      <c r="BD33" s="91">
        <f t="shared" si="20"/>
        <v>133128461.23987646</v>
      </c>
      <c r="BE33" s="91">
        <f t="shared" si="20"/>
        <v>146441307.36386412</v>
      </c>
      <c r="BF33" s="91">
        <f t="shared" si="20"/>
        <v>161085438.10025057</v>
      </c>
      <c r="BG33" s="91">
        <f t="shared" si="20"/>
        <v>177193981.91027567</v>
      </c>
      <c r="BH33" s="91">
        <f t="shared" si="20"/>
        <v>194913380.10130325</v>
      </c>
      <c r="BI33" s="91">
        <f t="shared" si="20"/>
        <v>214404718.1114336</v>
      </c>
      <c r="BJ33" s="91">
        <f t="shared" si="20"/>
        <v>235845189.92257693</v>
      </c>
      <c r="BK33" s="91">
        <f t="shared" si="20"/>
        <v>259429708.91483465</v>
      </c>
      <c r="BL33" s="91">
        <f t="shared" si="20"/>
        <v>285372679.8063181</v>
      </c>
      <c r="BM33" s="91">
        <f t="shared" si="20"/>
        <v>313909947.78694999</v>
      </c>
      <c r="BN33" s="91">
        <f t="shared" si="20"/>
        <v>345300942.56564492</v>
      </c>
      <c r="BO33" s="91">
        <f t="shared" si="20"/>
        <v>379831036.82220942</v>
      </c>
    </row>
    <row r="34" spans="1:67" x14ac:dyDescent="0.15"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</row>
    <row r="35" spans="1:67" x14ac:dyDescent="0.15">
      <c r="A35" s="79" t="s">
        <v>113</v>
      </c>
      <c r="Q35" s="91">
        <f>SUM(E23:Q23)</f>
        <v>211266.9140625</v>
      </c>
      <c r="R35" s="91">
        <f t="shared" ref="R35:BO35" si="21">SUM(F23:R23)</f>
        <v>282458.3203125</v>
      </c>
      <c r="S35" s="91">
        <f t="shared" si="21"/>
        <v>367888.0078125</v>
      </c>
      <c r="T35" s="91">
        <f t="shared" si="21"/>
        <v>470403.6328125</v>
      </c>
      <c r="U35" s="91">
        <f t="shared" si="21"/>
        <v>593422.3828125</v>
      </c>
      <c r="V35" s="91">
        <f t="shared" si="21"/>
        <v>741044.8828125</v>
      </c>
      <c r="W35" s="91">
        <f t="shared" si="21"/>
        <v>908111.8828125</v>
      </c>
      <c r="X35" s="91">
        <f t="shared" si="21"/>
        <v>1108088.2828124999</v>
      </c>
      <c r="Y35" s="91">
        <f t="shared" si="21"/>
        <v>1347429.9628124998</v>
      </c>
      <c r="Z35" s="91">
        <f t="shared" si="21"/>
        <v>1633852.4788124999</v>
      </c>
      <c r="AA35" s="91">
        <f t="shared" si="21"/>
        <v>1976575.1230125001</v>
      </c>
      <c r="AB35" s="91">
        <f t="shared" si="21"/>
        <v>2386611.8273025001</v>
      </c>
      <c r="AC35" s="91">
        <f t="shared" si="21"/>
        <v>2877117.7865129998</v>
      </c>
      <c r="AD35" s="91">
        <f t="shared" si="21"/>
        <v>3452541.3438155996</v>
      </c>
      <c r="AE35" s="91">
        <f t="shared" si="21"/>
        <v>4143049.6125787194</v>
      </c>
      <c r="AF35" s="91">
        <f t="shared" si="21"/>
        <v>4971659.5350944633</v>
      </c>
      <c r="AG35" s="91">
        <f t="shared" si="21"/>
        <v>5965991.4421133557</v>
      </c>
      <c r="AH35" s="91">
        <f t="shared" si="21"/>
        <v>7159189.7305360269</v>
      </c>
      <c r="AI35" s="91">
        <f t="shared" si="21"/>
        <v>8591027.6766432319</v>
      </c>
      <c r="AJ35" s="91">
        <f t="shared" si="21"/>
        <v>10309233.211971877</v>
      </c>
      <c r="AK35" s="91">
        <f t="shared" si="21"/>
        <v>12371079.854366252</v>
      </c>
      <c r="AL35" s="91">
        <f t="shared" si="21"/>
        <v>14845295.825239506</v>
      </c>
      <c r="AM35" s="91">
        <f t="shared" si="21"/>
        <v>17541424.225200079</v>
      </c>
      <c r="AN35" s="91">
        <f t="shared" si="21"/>
        <v>20476554.463556711</v>
      </c>
      <c r="AO35" s="91">
        <f t="shared" si="21"/>
        <v>23668464.523829009</v>
      </c>
      <c r="AP35" s="91">
        <f t="shared" si="21"/>
        <v>27135485.747824535</v>
      </c>
      <c r="AQ35" s="91">
        <f>SUM(AE23:AQ23)</f>
        <v>30896313.283454817</v>
      </c>
      <c r="AR35" s="91">
        <f t="shared" si="21"/>
        <v>34969748.599730365</v>
      </c>
      <c r="AS35" s="91">
        <f t="shared" si="21"/>
        <v>39374357.480132155</v>
      </c>
      <c r="AT35" s="91">
        <f t="shared" si="21"/>
        <v>44128023.287572548</v>
      </c>
      <c r="AU35" s="91">
        <f t="shared" si="21"/>
        <v>49247370.922555089</v>
      </c>
      <c r="AV35" s="91">
        <f t="shared" si="21"/>
        <v>54747031.617193624</v>
      </c>
      <c r="AW35" s="91">
        <f t="shared" si="21"/>
        <v>60638712.3366853</v>
      </c>
      <c r="AX35" s="91">
        <f t="shared" si="21"/>
        <v>66930025.87459328</v>
      </c>
      <c r="AY35" s="91">
        <f t="shared" si="21"/>
        <v>73623028.462052628</v>
      </c>
      <c r="AZ35" s="91">
        <f t="shared" si="21"/>
        <v>80985331.308257893</v>
      </c>
      <c r="BA35" s="91">
        <f t="shared" si="21"/>
        <v>89083864.439083695</v>
      </c>
      <c r="BB35" s="91">
        <f t="shared" si="21"/>
        <v>97992250.882992059</v>
      </c>
      <c r="BC35" s="91">
        <f t="shared" si="21"/>
        <v>107791475.97129127</v>
      </c>
      <c r="BD35" s="91">
        <f t="shared" si="21"/>
        <v>118570623.5684204</v>
      </c>
      <c r="BE35" s="91">
        <f t="shared" si="21"/>
        <v>130427685.92526245</v>
      </c>
      <c r="BF35" s="91">
        <f t="shared" si="21"/>
        <v>143470454.51778871</v>
      </c>
      <c r="BG35" s="91">
        <f t="shared" si="21"/>
        <v>157817499.9695676</v>
      </c>
      <c r="BH35" s="91">
        <f t="shared" si="21"/>
        <v>173599249.96652439</v>
      </c>
      <c r="BI35" s="91">
        <f t="shared" si="21"/>
        <v>190959174.96317682</v>
      </c>
      <c r="BJ35" s="91">
        <f t="shared" si="21"/>
        <v>210055092.45949453</v>
      </c>
      <c r="BK35" s="91">
        <f t="shared" si="21"/>
        <v>231060601.70544398</v>
      </c>
      <c r="BL35" s="91">
        <f t="shared" si="21"/>
        <v>254166661.87598842</v>
      </c>
      <c r="BM35" s="91">
        <f t="shared" si="21"/>
        <v>279583328.06358731</v>
      </c>
      <c r="BN35" s="91">
        <f t="shared" si="21"/>
        <v>307541660.869946</v>
      </c>
      <c r="BO35" s="91">
        <f t="shared" si="21"/>
        <v>338295826.95694065</v>
      </c>
    </row>
    <row r="36" spans="1:67" x14ac:dyDescent="0.15"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</row>
    <row r="37" spans="1:67" x14ac:dyDescent="0.15">
      <c r="A37" s="76" t="s">
        <v>105</v>
      </c>
    </row>
    <row r="39" spans="1:67" x14ac:dyDescent="0.15">
      <c r="J39" s="88">
        <f>SUM(J21:S21)</f>
        <v>126.9443359375</v>
      </c>
    </row>
    <row r="40" spans="1:67" x14ac:dyDescent="0.15">
      <c r="J40" s="88">
        <f>SUM(T21:AE21)</f>
        <v>1252.3518287279999</v>
      </c>
    </row>
    <row r="41" spans="1:67" x14ac:dyDescent="0.15">
      <c r="J41" s="88">
        <f>SUM(AF21:AQ21)</f>
        <v>9300.8066692721259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9"/>
  <sheetViews>
    <sheetView workbookViewId="0">
      <pane xSplit="1" topLeftCell="AR1" activePane="topRight" state="frozen"/>
      <selection activeCell="A2" sqref="A2"/>
      <selection pane="topRight" activeCell="R32" sqref="R32"/>
    </sheetView>
  </sheetViews>
  <sheetFormatPr baseColWidth="10" defaultColWidth="11.5" defaultRowHeight="15" x14ac:dyDescent="0.2"/>
  <cols>
    <col min="1" max="1" width="35.33203125" bestFit="1" customWidth="1"/>
  </cols>
  <sheetData>
    <row r="3" spans="1:49" s="28" customFormat="1" ht="24" customHeight="1" x14ac:dyDescent="0.25">
      <c r="A3" s="26"/>
      <c r="B3" s="25">
        <v>42948</v>
      </c>
      <c r="C3" s="25">
        <v>42995</v>
      </c>
      <c r="D3" s="25">
        <v>43009</v>
      </c>
      <c r="E3" s="25">
        <v>43056</v>
      </c>
      <c r="F3" s="25">
        <v>43086</v>
      </c>
      <c r="G3" s="25">
        <v>43101</v>
      </c>
      <c r="H3" s="25">
        <v>43149</v>
      </c>
      <c r="I3" s="25">
        <v>43177</v>
      </c>
      <c r="J3" s="25">
        <v>43208</v>
      </c>
      <c r="K3" s="27">
        <v>43238</v>
      </c>
      <c r="L3" s="25">
        <v>43269</v>
      </c>
      <c r="M3" s="25">
        <v>43299</v>
      </c>
      <c r="N3" s="25">
        <v>43330</v>
      </c>
      <c r="O3" s="25">
        <v>43361</v>
      </c>
      <c r="P3" s="25">
        <v>43391</v>
      </c>
      <c r="Q3" s="25">
        <v>43422</v>
      </c>
      <c r="R3" s="25">
        <v>43452</v>
      </c>
      <c r="S3" s="25">
        <v>43484</v>
      </c>
      <c r="T3" s="25">
        <v>43515</v>
      </c>
      <c r="U3" s="27">
        <v>43525</v>
      </c>
      <c r="V3" s="25">
        <v>43556</v>
      </c>
      <c r="W3" s="25">
        <v>43604</v>
      </c>
      <c r="X3" s="25">
        <v>43635</v>
      </c>
      <c r="Y3" s="25">
        <v>43665</v>
      </c>
      <c r="Z3" s="25">
        <v>43678</v>
      </c>
      <c r="AA3" s="25">
        <v>43727</v>
      </c>
      <c r="AB3" s="25">
        <v>43757</v>
      </c>
      <c r="AC3" s="25">
        <v>43788</v>
      </c>
      <c r="AD3" s="25">
        <v>43818</v>
      </c>
      <c r="AE3" s="25">
        <v>43831</v>
      </c>
      <c r="AF3" s="25">
        <v>43881</v>
      </c>
      <c r="AG3" s="25">
        <v>43891</v>
      </c>
      <c r="AH3" s="25">
        <v>43922</v>
      </c>
      <c r="AI3" s="25">
        <v>43952</v>
      </c>
      <c r="AJ3" s="25">
        <v>43983</v>
      </c>
      <c r="AK3" s="25">
        <v>44013</v>
      </c>
      <c r="AL3" s="25">
        <v>44044</v>
      </c>
      <c r="AM3" s="25">
        <v>44094</v>
      </c>
      <c r="AN3" s="25">
        <v>44105</v>
      </c>
      <c r="AO3" s="25">
        <v>44136</v>
      </c>
      <c r="AP3" s="25">
        <v>44166</v>
      </c>
      <c r="AQ3" s="25">
        <v>44197</v>
      </c>
      <c r="AR3" s="25">
        <v>44248</v>
      </c>
      <c r="AS3" s="25">
        <v>44256</v>
      </c>
      <c r="AT3" s="25">
        <v>44287</v>
      </c>
      <c r="AU3" s="25">
        <v>44317</v>
      </c>
      <c r="AV3" s="25">
        <v>44348</v>
      </c>
      <c r="AW3" s="25">
        <v>44378</v>
      </c>
    </row>
    <row r="4" spans="1:49" ht="19" x14ac:dyDescent="0.25">
      <c r="A4" s="7" t="s">
        <v>39</v>
      </c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13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8">
        <v>16</v>
      </c>
      <c r="R4" s="8">
        <v>17</v>
      </c>
      <c r="S4" s="8">
        <v>18</v>
      </c>
      <c r="T4" s="8">
        <v>19</v>
      </c>
      <c r="U4" s="13">
        <v>20</v>
      </c>
      <c r="V4" s="8">
        <v>21</v>
      </c>
      <c r="W4" s="8">
        <v>22</v>
      </c>
      <c r="X4" s="8">
        <v>23</v>
      </c>
      <c r="Y4" s="8">
        <v>24</v>
      </c>
      <c r="Z4" s="8">
        <v>25</v>
      </c>
      <c r="AA4" s="8">
        <v>26</v>
      </c>
      <c r="AB4" s="8">
        <v>27</v>
      </c>
      <c r="AC4" s="8">
        <v>28</v>
      </c>
      <c r="AD4" s="8">
        <v>29</v>
      </c>
      <c r="AE4" s="8">
        <v>30</v>
      </c>
      <c r="AF4" s="8">
        <v>31</v>
      </c>
      <c r="AG4" s="8">
        <v>32</v>
      </c>
      <c r="AH4" s="8">
        <v>33</v>
      </c>
      <c r="AI4" s="8">
        <v>34</v>
      </c>
      <c r="AJ4" s="8">
        <v>35</v>
      </c>
      <c r="AK4" s="8">
        <v>36</v>
      </c>
      <c r="AL4" s="8">
        <v>37</v>
      </c>
      <c r="AM4" s="8">
        <v>38</v>
      </c>
      <c r="AN4" s="8">
        <v>39</v>
      </c>
      <c r="AO4" s="8">
        <v>40</v>
      </c>
      <c r="AP4" s="8">
        <v>41</v>
      </c>
      <c r="AQ4" s="8">
        <v>42</v>
      </c>
      <c r="AR4" s="8">
        <v>43</v>
      </c>
      <c r="AS4" s="8">
        <v>44</v>
      </c>
      <c r="AT4" s="8">
        <v>45</v>
      </c>
      <c r="AU4" s="8">
        <v>46</v>
      </c>
      <c r="AV4" s="8">
        <v>47</v>
      </c>
      <c r="AW4" s="8">
        <v>48</v>
      </c>
    </row>
    <row r="5" spans="1:49" s="12" customFormat="1" ht="21" customHeight="1" x14ac:dyDescent="0.25">
      <c r="A5" s="18" t="s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  <c r="P5" s="15"/>
      <c r="Q5" s="15"/>
      <c r="R5" s="15"/>
      <c r="S5" s="15"/>
      <c r="T5" s="15"/>
      <c r="U5" s="17"/>
      <c r="V5" s="15"/>
      <c r="W5" s="15"/>
      <c r="X5" s="15"/>
      <c r="Y5" s="15"/>
      <c r="Z5" s="15"/>
      <c r="AA5" s="15"/>
      <c r="AB5" s="15"/>
      <c r="AC5" s="15"/>
      <c r="AD5" s="15"/>
    </row>
    <row r="6" spans="1:49" s="12" customFormat="1" ht="21" customHeight="1" x14ac:dyDescent="0.25">
      <c r="A6" s="19" t="s">
        <v>87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>
        <v>80000</v>
      </c>
      <c r="M6" s="16">
        <v>80000</v>
      </c>
      <c r="N6" s="16">
        <v>80000</v>
      </c>
      <c r="O6" s="16">
        <v>80000</v>
      </c>
      <c r="P6" s="16">
        <v>80000</v>
      </c>
      <c r="Q6" s="16">
        <v>80000</v>
      </c>
      <c r="R6" s="16">
        <v>80000</v>
      </c>
      <c r="S6" s="16">
        <v>80000</v>
      </c>
      <c r="T6" s="16">
        <v>80000</v>
      </c>
      <c r="U6" s="14"/>
      <c r="V6" s="15"/>
      <c r="W6" s="15"/>
      <c r="X6" s="15"/>
      <c r="Y6" s="15"/>
      <c r="Z6" s="15"/>
      <c r="AA6" s="15"/>
      <c r="AB6" s="15"/>
      <c r="AC6" s="15"/>
      <c r="AD6" s="15"/>
    </row>
    <row r="7" spans="1:49" s="12" customFormat="1" ht="21" customHeight="1" x14ac:dyDescent="0.25">
      <c r="A7" s="19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/>
      <c r="P7" s="15"/>
      <c r="Q7" s="15"/>
      <c r="R7" s="15"/>
      <c r="S7" s="15"/>
      <c r="T7" s="15"/>
      <c r="U7" s="14"/>
      <c r="V7" s="15"/>
      <c r="W7" s="15"/>
      <c r="X7" s="15"/>
      <c r="Y7" s="15"/>
      <c r="Z7" s="15"/>
      <c r="AA7" s="15"/>
      <c r="AB7" s="15"/>
      <c r="AC7" s="15"/>
      <c r="AD7" s="15"/>
    </row>
    <row r="8" spans="1:49" s="12" customFormat="1" ht="21" customHeight="1" x14ac:dyDescent="0.25">
      <c r="A8" s="187" t="s">
        <v>151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15"/>
      <c r="Q8" s="15"/>
      <c r="R8" s="15"/>
      <c r="S8" s="15"/>
      <c r="T8" s="15"/>
      <c r="U8" s="14"/>
      <c r="V8" s="15"/>
      <c r="W8" s="15"/>
      <c r="X8" s="15"/>
      <c r="Y8" s="15"/>
      <c r="Z8" s="15"/>
      <c r="AA8" s="15"/>
      <c r="AB8" s="15"/>
      <c r="AC8" s="15"/>
      <c r="AD8" s="15"/>
    </row>
    <row r="9" spans="1:49" s="12" customFormat="1" ht="21" customHeight="1" x14ac:dyDescent="0.25">
      <c r="A9" s="19" t="s">
        <v>24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2"/>
      <c r="P9" s="15"/>
      <c r="Q9" s="15"/>
      <c r="R9" s="15"/>
      <c r="S9" s="15"/>
      <c r="T9" s="15"/>
      <c r="U9" s="14">
        <v>50000</v>
      </c>
      <c r="V9" s="15"/>
      <c r="W9" s="15"/>
      <c r="X9" s="15"/>
      <c r="Y9" s="15"/>
      <c r="Z9" s="15"/>
      <c r="AA9" s="15"/>
      <c r="AB9" s="15"/>
      <c r="AC9" s="15"/>
      <c r="AD9" s="15"/>
      <c r="AG9" s="12">
        <v>90000</v>
      </c>
      <c r="AL9" s="12">
        <v>50000</v>
      </c>
      <c r="AQ9" s="12">
        <v>20000</v>
      </c>
    </row>
    <row r="10" spans="1:49" s="12" customFormat="1" ht="21" customHeight="1" x14ac:dyDescent="0.25">
      <c r="A10" s="19" t="s">
        <v>25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2"/>
      <c r="P10" s="15"/>
      <c r="Q10" s="15"/>
      <c r="R10" s="15"/>
      <c r="S10" s="15"/>
      <c r="T10" s="15"/>
      <c r="U10" s="14">
        <v>50000</v>
      </c>
      <c r="V10" s="15"/>
      <c r="W10" s="15"/>
      <c r="X10" s="15"/>
      <c r="Y10" s="15"/>
      <c r="Z10" s="15"/>
      <c r="AA10" s="15"/>
      <c r="AB10" s="15"/>
      <c r="AC10" s="15"/>
      <c r="AD10" s="15"/>
      <c r="AG10" s="12">
        <v>40000</v>
      </c>
      <c r="AL10" s="12">
        <v>40000</v>
      </c>
      <c r="AQ10" s="12">
        <v>20000</v>
      </c>
    </row>
    <row r="11" spans="1:49" s="12" customFormat="1" ht="21" customHeight="1" x14ac:dyDescent="0.25">
      <c r="A11" s="19" t="s">
        <v>26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2"/>
      <c r="P11" s="15"/>
      <c r="Q11" s="15"/>
      <c r="R11" s="15"/>
      <c r="S11" s="15"/>
      <c r="T11" s="15"/>
      <c r="U11" s="14">
        <v>50000</v>
      </c>
      <c r="V11" s="15"/>
      <c r="W11" s="15"/>
      <c r="X11" s="15"/>
      <c r="Y11" s="15"/>
      <c r="Z11" s="15"/>
      <c r="AA11" s="15"/>
      <c r="AB11" s="15"/>
      <c r="AC11" s="15"/>
      <c r="AD11" s="15"/>
      <c r="AG11" s="12">
        <v>40000</v>
      </c>
      <c r="AL11" s="12">
        <v>40000</v>
      </c>
      <c r="AQ11" s="12">
        <v>20000</v>
      </c>
    </row>
    <row r="12" spans="1:49" s="12" customFormat="1" ht="21" customHeight="1" x14ac:dyDescent="0.25">
      <c r="A12" s="19" t="s">
        <v>27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"/>
      <c r="P12" s="15"/>
      <c r="Q12" s="15"/>
      <c r="R12" s="15"/>
      <c r="S12" s="15"/>
      <c r="T12" s="15"/>
      <c r="U12" s="14">
        <v>50000</v>
      </c>
      <c r="V12" s="15"/>
      <c r="W12" s="15"/>
      <c r="X12" s="15"/>
      <c r="Y12" s="15"/>
      <c r="Z12" s="15"/>
      <c r="AA12" s="15"/>
      <c r="AB12" s="15"/>
      <c r="AC12" s="15"/>
      <c r="AD12" s="15"/>
      <c r="AG12" s="12">
        <v>40000</v>
      </c>
      <c r="AL12" s="12">
        <v>25000</v>
      </c>
      <c r="AQ12" s="12">
        <v>20000</v>
      </c>
    </row>
    <row r="13" spans="1:49" ht="19" x14ac:dyDescent="0.25">
      <c r="A13" s="22" t="s">
        <v>86</v>
      </c>
      <c r="U13" s="23">
        <v>50000</v>
      </c>
      <c r="AG13" s="12">
        <v>40000</v>
      </c>
      <c r="AL13" s="12">
        <v>75000</v>
      </c>
      <c r="AQ13" s="12">
        <v>50000</v>
      </c>
    </row>
    <row r="14" spans="1:49" ht="19" x14ac:dyDescent="0.25">
      <c r="AQ14" s="5"/>
    </row>
    <row r="15" spans="1:49" ht="19" x14ac:dyDescent="0.25">
      <c r="A15" s="22" t="s">
        <v>1</v>
      </c>
      <c r="K15" s="12">
        <f>SUM(K6:K13)</f>
        <v>0</v>
      </c>
      <c r="L15" s="12">
        <f t="shared" ref="L15:AW15" si="0">SUM(L6:L13)</f>
        <v>80000</v>
      </c>
      <c r="M15" s="12">
        <f t="shared" si="0"/>
        <v>80000</v>
      </c>
      <c r="N15" s="12">
        <f t="shared" si="0"/>
        <v>80000</v>
      </c>
      <c r="O15" s="12">
        <f t="shared" si="0"/>
        <v>80000</v>
      </c>
      <c r="P15" s="12">
        <f t="shared" si="0"/>
        <v>80000</v>
      </c>
      <c r="Q15" s="12">
        <f t="shared" si="0"/>
        <v>80000</v>
      </c>
      <c r="R15" s="12">
        <f t="shared" si="0"/>
        <v>80000</v>
      </c>
      <c r="S15" s="12">
        <f t="shared" si="0"/>
        <v>80000</v>
      </c>
      <c r="T15" s="12">
        <f t="shared" si="0"/>
        <v>80000</v>
      </c>
      <c r="U15" s="12">
        <f t="shared" si="0"/>
        <v>250000</v>
      </c>
      <c r="V15" s="12">
        <f t="shared" si="0"/>
        <v>0</v>
      </c>
      <c r="W15" s="12">
        <f t="shared" si="0"/>
        <v>0</v>
      </c>
      <c r="X15" s="12">
        <f t="shared" si="0"/>
        <v>0</v>
      </c>
      <c r="Y15" s="12">
        <f t="shared" si="0"/>
        <v>0</v>
      </c>
      <c r="Z15" s="12">
        <f t="shared" si="0"/>
        <v>0</v>
      </c>
      <c r="AA15" s="12">
        <f t="shared" si="0"/>
        <v>0</v>
      </c>
      <c r="AB15" s="12">
        <f t="shared" si="0"/>
        <v>0</v>
      </c>
      <c r="AC15" s="12">
        <f t="shared" si="0"/>
        <v>0</v>
      </c>
      <c r="AD15" s="12">
        <f t="shared" si="0"/>
        <v>0</v>
      </c>
      <c r="AE15" s="12">
        <f t="shared" si="0"/>
        <v>0</v>
      </c>
      <c r="AF15" s="12">
        <f t="shared" si="0"/>
        <v>0</v>
      </c>
      <c r="AG15" s="12">
        <f t="shared" si="0"/>
        <v>250000</v>
      </c>
      <c r="AH15" s="12">
        <f t="shared" si="0"/>
        <v>0</v>
      </c>
      <c r="AI15" s="12">
        <f t="shared" si="0"/>
        <v>0</v>
      </c>
      <c r="AJ15" s="12">
        <f t="shared" si="0"/>
        <v>0</v>
      </c>
      <c r="AK15" s="12">
        <f t="shared" si="0"/>
        <v>0</v>
      </c>
      <c r="AL15" s="12">
        <f t="shared" si="0"/>
        <v>230000</v>
      </c>
      <c r="AM15" s="12">
        <f t="shared" si="0"/>
        <v>0</v>
      </c>
      <c r="AN15" s="12">
        <f t="shared" si="0"/>
        <v>0</v>
      </c>
      <c r="AO15" s="12">
        <f t="shared" si="0"/>
        <v>0</v>
      </c>
      <c r="AP15" s="12">
        <f t="shared" si="0"/>
        <v>0</v>
      </c>
      <c r="AQ15" s="12">
        <f t="shared" si="0"/>
        <v>130000</v>
      </c>
      <c r="AR15" s="12">
        <f t="shared" si="0"/>
        <v>0</v>
      </c>
      <c r="AS15" s="12">
        <f t="shared" si="0"/>
        <v>0</v>
      </c>
      <c r="AT15" s="12">
        <f t="shared" si="0"/>
        <v>0</v>
      </c>
      <c r="AU15" s="12">
        <f t="shared" si="0"/>
        <v>0</v>
      </c>
      <c r="AV15" s="12">
        <f t="shared" si="0"/>
        <v>0</v>
      </c>
      <c r="AW15" s="12">
        <f t="shared" si="0"/>
        <v>0</v>
      </c>
    </row>
    <row r="17" spans="12:12" x14ac:dyDescent="0.2">
      <c r="L17" s="188" t="s">
        <v>152</v>
      </c>
    </row>
    <row r="18" spans="12:12" x14ac:dyDescent="0.2">
      <c r="L18" s="188" t="s">
        <v>153</v>
      </c>
    </row>
    <row r="19" spans="12:12" x14ac:dyDescent="0.2">
      <c r="L19" s="188" t="s">
        <v>154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023"/>
  <sheetViews>
    <sheetView topLeftCell="A2" zoomScale="90" workbookViewId="0">
      <pane xSplit="1" ySplit="2" topLeftCell="B47" activePane="bottomRight" state="frozen"/>
      <selection activeCell="A2" sqref="A2"/>
      <selection pane="topRight" activeCell="B2" sqref="B2"/>
      <selection pane="bottomLeft" activeCell="A4" sqref="A4"/>
      <selection pane="bottomRight" activeCell="A9" sqref="A9"/>
    </sheetView>
  </sheetViews>
  <sheetFormatPr baseColWidth="10" defaultColWidth="17.33203125" defaultRowHeight="15" customHeight="1" x14ac:dyDescent="0.25"/>
  <cols>
    <col min="1" max="1" width="55.6640625" style="189" customWidth="1"/>
    <col min="2" max="2" width="13.5" style="2" customWidth="1"/>
    <col min="3" max="11" width="12" style="2" customWidth="1"/>
    <col min="12" max="13" width="13.6640625" style="2" customWidth="1"/>
    <col min="14" max="14" width="10.33203125" style="2" bestFit="1" customWidth="1"/>
    <col min="15" max="15" width="12.6640625" style="2" customWidth="1"/>
    <col min="16" max="37" width="13.5" style="2" customWidth="1"/>
    <col min="38" max="16384" width="17.33203125" style="2"/>
  </cols>
  <sheetData>
    <row r="2" spans="1:49" s="28" customFormat="1" ht="24" customHeight="1" x14ac:dyDescent="0.25">
      <c r="A2" s="26"/>
      <c r="B2" s="25">
        <v>42948</v>
      </c>
      <c r="C2" s="25">
        <v>42995</v>
      </c>
      <c r="D2" s="25">
        <v>43009</v>
      </c>
      <c r="E2" s="25">
        <v>43056</v>
      </c>
      <c r="F2" s="25">
        <v>43086</v>
      </c>
      <c r="G2" s="25">
        <v>43101</v>
      </c>
      <c r="H2" s="25">
        <v>43149</v>
      </c>
      <c r="I2" s="25">
        <v>43177</v>
      </c>
      <c r="J2" s="25">
        <v>43208</v>
      </c>
      <c r="K2" s="25">
        <v>43238</v>
      </c>
      <c r="L2" s="25">
        <v>43269</v>
      </c>
      <c r="M2" s="25">
        <v>43299</v>
      </c>
      <c r="N2" s="25">
        <v>43330</v>
      </c>
      <c r="O2" s="25">
        <v>43361</v>
      </c>
      <c r="P2" s="25">
        <v>43391</v>
      </c>
      <c r="Q2" s="25">
        <v>43422</v>
      </c>
      <c r="R2" s="25">
        <v>43452</v>
      </c>
      <c r="S2" s="25">
        <v>43484</v>
      </c>
      <c r="T2" s="25">
        <v>43515</v>
      </c>
      <c r="U2" s="27">
        <v>43525</v>
      </c>
      <c r="V2" s="25">
        <v>43556</v>
      </c>
      <c r="W2" s="25">
        <v>43604</v>
      </c>
      <c r="X2" s="25">
        <v>43635</v>
      </c>
      <c r="Y2" s="25">
        <v>43665</v>
      </c>
      <c r="Z2" s="25">
        <v>43678</v>
      </c>
      <c r="AA2" s="25">
        <v>43727</v>
      </c>
      <c r="AB2" s="25">
        <v>43757</v>
      </c>
      <c r="AC2" s="25">
        <v>43788</v>
      </c>
      <c r="AD2" s="25">
        <v>43818</v>
      </c>
      <c r="AE2" s="25">
        <v>43831</v>
      </c>
      <c r="AF2" s="25">
        <v>43881</v>
      </c>
      <c r="AG2" s="25">
        <v>43891</v>
      </c>
      <c r="AH2" s="25">
        <v>43922</v>
      </c>
      <c r="AI2" s="25">
        <v>43952</v>
      </c>
      <c r="AJ2" s="25">
        <v>43983</v>
      </c>
      <c r="AK2" s="25">
        <v>44013</v>
      </c>
      <c r="AL2" s="25">
        <v>44044</v>
      </c>
      <c r="AM2" s="25">
        <v>44094</v>
      </c>
      <c r="AN2" s="25">
        <v>44105</v>
      </c>
      <c r="AO2" s="25">
        <v>44136</v>
      </c>
      <c r="AP2" s="25">
        <v>44166</v>
      </c>
      <c r="AQ2" s="25">
        <v>44197</v>
      </c>
      <c r="AR2" s="25">
        <v>44248</v>
      </c>
      <c r="AS2" s="25">
        <v>44256</v>
      </c>
      <c r="AT2" s="25">
        <v>44287</v>
      </c>
      <c r="AU2" s="25">
        <v>44317</v>
      </c>
      <c r="AV2" s="25">
        <v>44348</v>
      </c>
      <c r="AW2" s="25">
        <v>44378</v>
      </c>
    </row>
    <row r="3" spans="1:49" ht="18.75" customHeight="1" x14ac:dyDescent="0.25">
      <c r="A3" s="7" t="s">
        <v>39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  <c r="AR3" s="8">
        <v>43</v>
      </c>
      <c r="AS3" s="8">
        <v>44</v>
      </c>
      <c r="AT3" s="8">
        <v>45</v>
      </c>
      <c r="AU3" s="8">
        <v>46</v>
      </c>
      <c r="AV3" s="8">
        <v>47</v>
      </c>
      <c r="AW3" s="8">
        <v>48</v>
      </c>
    </row>
    <row r="4" spans="1:49" ht="18.75" customHeight="1" x14ac:dyDescent="0.2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49" ht="18.75" customHeight="1" x14ac:dyDescent="0.25">
      <c r="A5" s="189" t="s">
        <v>164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4"/>
      <c r="P5" s="24"/>
      <c r="Q5" s="24"/>
      <c r="R5" s="24"/>
      <c r="S5" s="24"/>
      <c r="T5" s="24"/>
      <c r="U5" s="24">
        <v>7000</v>
      </c>
      <c r="V5" s="24">
        <v>7000</v>
      </c>
      <c r="W5" s="24">
        <v>7000</v>
      </c>
      <c r="X5" s="24">
        <v>7000</v>
      </c>
      <c r="Y5" s="24">
        <v>7000</v>
      </c>
      <c r="Z5" s="24">
        <v>7000</v>
      </c>
      <c r="AA5" s="24">
        <v>7000</v>
      </c>
      <c r="AB5" s="24">
        <v>7000</v>
      </c>
      <c r="AC5" s="24">
        <v>7000</v>
      </c>
      <c r="AD5" s="24">
        <v>7000</v>
      </c>
      <c r="AE5" s="24">
        <v>7250</v>
      </c>
      <c r="AF5" s="24">
        <v>7250</v>
      </c>
      <c r="AG5" s="24">
        <v>7250</v>
      </c>
      <c r="AH5" s="24">
        <v>7250</v>
      </c>
      <c r="AI5" s="24">
        <v>7250</v>
      </c>
      <c r="AJ5" s="24">
        <v>7250</v>
      </c>
      <c r="AK5" s="24">
        <v>7250</v>
      </c>
      <c r="AL5" s="24">
        <v>7250</v>
      </c>
      <c r="AM5" s="24">
        <v>7250</v>
      </c>
      <c r="AN5" s="24">
        <v>7250</v>
      </c>
      <c r="AO5" s="24">
        <v>7250</v>
      </c>
      <c r="AP5" s="24">
        <v>7250</v>
      </c>
      <c r="AQ5" s="2">
        <v>8334</v>
      </c>
      <c r="AR5" s="2">
        <v>8334</v>
      </c>
      <c r="AS5" s="2">
        <v>8334</v>
      </c>
      <c r="AT5" s="2">
        <v>8334</v>
      </c>
      <c r="AU5" s="2">
        <v>8334</v>
      </c>
      <c r="AV5" s="2">
        <v>8334</v>
      </c>
      <c r="AW5" s="2">
        <v>8334</v>
      </c>
    </row>
    <row r="6" spans="1:49" ht="18.75" customHeight="1" x14ac:dyDescent="0.25">
      <c r="A6" s="189" t="s">
        <v>165</v>
      </c>
      <c r="B6" s="17">
        <v>5416</v>
      </c>
      <c r="C6" s="20">
        <v>5416</v>
      </c>
      <c r="D6" s="20">
        <v>5416</v>
      </c>
      <c r="E6" s="17">
        <v>5416</v>
      </c>
      <c r="F6" s="20">
        <v>5416</v>
      </c>
      <c r="G6" s="20">
        <v>5416</v>
      </c>
      <c r="H6" s="17">
        <v>5416</v>
      </c>
      <c r="I6" s="20">
        <v>5416</v>
      </c>
      <c r="J6" s="20">
        <v>5416</v>
      </c>
      <c r="K6" s="20">
        <v>5416</v>
      </c>
      <c r="L6" s="20">
        <v>5500</v>
      </c>
      <c r="M6" s="20">
        <v>5500</v>
      </c>
      <c r="N6" s="20">
        <v>5500</v>
      </c>
      <c r="O6" s="20">
        <v>5500</v>
      </c>
      <c r="P6" s="20">
        <v>5500</v>
      </c>
      <c r="Q6" s="20">
        <v>5500</v>
      </c>
      <c r="R6" s="20">
        <v>5500</v>
      </c>
      <c r="S6" s="20">
        <v>5500</v>
      </c>
      <c r="T6" s="20">
        <v>5500</v>
      </c>
      <c r="U6" s="24">
        <v>7000</v>
      </c>
      <c r="V6" s="24">
        <v>7000</v>
      </c>
      <c r="W6" s="24">
        <v>7000</v>
      </c>
      <c r="X6" s="24">
        <v>7000</v>
      </c>
      <c r="Y6" s="24">
        <v>7000</v>
      </c>
      <c r="Z6" s="24">
        <v>7000</v>
      </c>
      <c r="AA6" s="24">
        <v>7000</v>
      </c>
      <c r="AB6" s="24">
        <v>7000</v>
      </c>
      <c r="AC6" s="24">
        <v>7000</v>
      </c>
      <c r="AD6" s="24">
        <v>7000</v>
      </c>
      <c r="AE6" s="24">
        <v>7250</v>
      </c>
      <c r="AF6" s="24">
        <v>7250</v>
      </c>
      <c r="AG6" s="24">
        <v>7250</v>
      </c>
      <c r="AH6" s="24">
        <v>7250</v>
      </c>
      <c r="AI6" s="24">
        <v>7250</v>
      </c>
      <c r="AJ6" s="24">
        <v>7250</v>
      </c>
      <c r="AK6" s="24">
        <v>7250</v>
      </c>
      <c r="AL6" s="24">
        <v>7250</v>
      </c>
      <c r="AM6" s="24">
        <v>7250</v>
      </c>
      <c r="AN6" s="24">
        <v>7250</v>
      </c>
      <c r="AO6" s="24">
        <v>7250</v>
      </c>
      <c r="AP6" s="24">
        <v>7250</v>
      </c>
      <c r="AQ6" s="24">
        <v>8334</v>
      </c>
      <c r="AR6" s="24">
        <v>8334</v>
      </c>
      <c r="AS6" s="24">
        <v>8334</v>
      </c>
      <c r="AT6" s="24">
        <v>8334</v>
      </c>
      <c r="AU6" s="24">
        <v>8334</v>
      </c>
      <c r="AV6" s="24">
        <v>8334</v>
      </c>
      <c r="AW6" s="24">
        <v>8334</v>
      </c>
    </row>
    <row r="7" spans="1:49" ht="18.75" customHeight="1" x14ac:dyDescent="0.25">
      <c r="A7" s="189" t="s">
        <v>162</v>
      </c>
      <c r="B7" s="17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4"/>
      <c r="P7" s="24"/>
      <c r="Q7" s="24"/>
      <c r="R7" s="24"/>
      <c r="S7" s="24"/>
      <c r="T7" s="24"/>
      <c r="U7" s="24">
        <v>8334</v>
      </c>
      <c r="V7" s="24">
        <v>8334</v>
      </c>
      <c r="W7" s="24">
        <v>8334</v>
      </c>
      <c r="X7" s="24">
        <v>8334</v>
      </c>
      <c r="Y7" s="24">
        <v>8334</v>
      </c>
      <c r="Z7" s="24">
        <v>8334</v>
      </c>
      <c r="AA7" s="24">
        <v>8334</v>
      </c>
      <c r="AB7" s="24">
        <v>8334</v>
      </c>
      <c r="AC7" s="24">
        <v>8334</v>
      </c>
      <c r="AD7" s="24">
        <v>8334</v>
      </c>
      <c r="AE7" s="24">
        <v>8334</v>
      </c>
      <c r="AF7" s="24">
        <v>8334</v>
      </c>
      <c r="AG7" s="24">
        <v>8334</v>
      </c>
      <c r="AH7" s="24">
        <v>8334</v>
      </c>
      <c r="AI7" s="24">
        <v>8334</v>
      </c>
      <c r="AJ7" s="24">
        <v>8334</v>
      </c>
      <c r="AK7" s="24">
        <v>8334</v>
      </c>
      <c r="AL7" s="24">
        <v>8334</v>
      </c>
      <c r="AM7" s="24">
        <v>8334</v>
      </c>
      <c r="AN7" s="24">
        <v>8334</v>
      </c>
      <c r="AO7" s="24">
        <v>8334</v>
      </c>
      <c r="AP7" s="24">
        <v>8334</v>
      </c>
      <c r="AQ7" s="2">
        <v>8750</v>
      </c>
      <c r="AR7" s="2">
        <v>8750</v>
      </c>
      <c r="AS7" s="2">
        <v>8750</v>
      </c>
      <c r="AT7" s="2">
        <v>8750</v>
      </c>
      <c r="AU7" s="2">
        <v>8750</v>
      </c>
      <c r="AV7" s="2">
        <v>8750</v>
      </c>
      <c r="AW7" s="2">
        <v>8750</v>
      </c>
    </row>
    <row r="8" spans="1:49" ht="18.75" customHeight="1" x14ac:dyDescent="0.25">
      <c r="A8" s="189" t="s">
        <v>163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>
        <v>7000</v>
      </c>
      <c r="AF8" s="24">
        <v>7000</v>
      </c>
      <c r="AG8" s="24">
        <v>7000</v>
      </c>
      <c r="AH8" s="24">
        <v>7000</v>
      </c>
      <c r="AI8" s="24">
        <v>7000</v>
      </c>
      <c r="AJ8" s="24">
        <v>7000</v>
      </c>
      <c r="AK8" s="24">
        <v>7000</v>
      </c>
      <c r="AL8" s="24">
        <v>7000</v>
      </c>
      <c r="AM8" s="24">
        <v>7000</v>
      </c>
      <c r="AN8" s="24">
        <v>7000</v>
      </c>
      <c r="AO8" s="24">
        <v>7000</v>
      </c>
      <c r="AP8" s="24">
        <v>7000</v>
      </c>
      <c r="AQ8" s="2">
        <v>7500</v>
      </c>
      <c r="AR8" s="2">
        <v>7500</v>
      </c>
      <c r="AS8" s="2">
        <v>7500</v>
      </c>
      <c r="AT8" s="2">
        <v>7500</v>
      </c>
      <c r="AU8" s="2">
        <v>7500</v>
      </c>
      <c r="AV8" s="2">
        <v>7500</v>
      </c>
      <c r="AW8" s="2">
        <v>7500</v>
      </c>
    </row>
    <row r="9" spans="1:49" ht="18.75" customHeight="1" x14ac:dyDescent="0.25">
      <c r="A9" s="189" t="s">
        <v>159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49" ht="18.75" customHeight="1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49" ht="18.75" customHeight="1" x14ac:dyDescent="0.25">
      <c r="A11" s="189" t="s">
        <v>28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4"/>
      <c r="P11" s="24"/>
      <c r="Q11" s="24"/>
      <c r="R11" s="24"/>
      <c r="S11" s="24"/>
      <c r="T11" s="24"/>
      <c r="U11" s="24">
        <v>6000</v>
      </c>
      <c r="V11" s="24">
        <v>6000</v>
      </c>
      <c r="W11" s="24">
        <v>6000</v>
      </c>
      <c r="X11" s="24">
        <v>6000</v>
      </c>
      <c r="Y11" s="24">
        <v>6000</v>
      </c>
      <c r="Z11" s="24">
        <v>6000</v>
      </c>
      <c r="AA11" s="24">
        <v>6000</v>
      </c>
      <c r="AB11" s="24">
        <v>6000</v>
      </c>
      <c r="AC11" s="24">
        <v>6000</v>
      </c>
      <c r="AD11" s="24">
        <v>6000</v>
      </c>
      <c r="AE11" s="24">
        <v>6250</v>
      </c>
      <c r="AF11" s="24">
        <v>6250</v>
      </c>
      <c r="AG11" s="24">
        <v>6250</v>
      </c>
      <c r="AH11" s="24">
        <v>6250</v>
      </c>
      <c r="AI11" s="24">
        <v>6250</v>
      </c>
      <c r="AJ11" s="24">
        <v>6250</v>
      </c>
      <c r="AK11" s="24">
        <v>6250</v>
      </c>
      <c r="AL11" s="24">
        <v>6250</v>
      </c>
      <c r="AM11" s="24">
        <v>6250</v>
      </c>
      <c r="AN11" s="24">
        <v>6250</v>
      </c>
      <c r="AO11" s="24">
        <v>6250</v>
      </c>
      <c r="AP11" s="24">
        <v>6250</v>
      </c>
      <c r="AQ11" s="24">
        <v>7660</v>
      </c>
      <c r="AR11" s="24">
        <v>7660</v>
      </c>
      <c r="AS11" s="24">
        <v>7660</v>
      </c>
      <c r="AT11" s="24">
        <v>7660</v>
      </c>
      <c r="AU11" s="24">
        <v>7660</v>
      </c>
      <c r="AV11" s="24">
        <v>7660</v>
      </c>
      <c r="AW11" s="24">
        <v>7660</v>
      </c>
    </row>
    <row r="12" spans="1:49" ht="18.75" customHeight="1" x14ac:dyDescent="0.25">
      <c r="A12" s="189" t="s">
        <v>57</v>
      </c>
      <c r="B12" s="22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4"/>
      <c r="P12" s="24"/>
      <c r="Q12" s="24"/>
      <c r="R12" s="24"/>
      <c r="S12" s="24"/>
      <c r="T12" s="24"/>
      <c r="U12" s="24">
        <v>6000</v>
      </c>
      <c r="V12" s="24">
        <v>6000</v>
      </c>
      <c r="W12" s="24">
        <v>6000</v>
      </c>
      <c r="X12" s="24">
        <v>6000</v>
      </c>
      <c r="Y12" s="24">
        <v>6000</v>
      </c>
      <c r="Z12" s="24">
        <v>6000</v>
      </c>
      <c r="AA12" s="24">
        <v>6000</v>
      </c>
      <c r="AB12" s="24">
        <v>6000</v>
      </c>
      <c r="AC12" s="24">
        <v>6000</v>
      </c>
      <c r="AD12" s="24">
        <v>6000</v>
      </c>
      <c r="AE12" s="24">
        <v>6250</v>
      </c>
      <c r="AF12" s="24">
        <v>6250</v>
      </c>
      <c r="AG12" s="24">
        <v>6250</v>
      </c>
      <c r="AH12" s="24">
        <v>6250</v>
      </c>
      <c r="AI12" s="24">
        <v>6250</v>
      </c>
      <c r="AJ12" s="24">
        <v>6250</v>
      </c>
      <c r="AK12" s="24">
        <v>6250</v>
      </c>
      <c r="AL12" s="24">
        <v>6250</v>
      </c>
      <c r="AM12" s="24">
        <v>6250</v>
      </c>
      <c r="AN12" s="24">
        <v>6250</v>
      </c>
      <c r="AO12" s="24">
        <v>6250</v>
      </c>
      <c r="AP12" s="24">
        <v>6250</v>
      </c>
      <c r="AQ12" s="2">
        <v>7660</v>
      </c>
      <c r="AR12" s="2">
        <v>7660</v>
      </c>
      <c r="AS12" s="2">
        <v>7660</v>
      </c>
      <c r="AT12" s="2">
        <v>7660</v>
      </c>
      <c r="AU12" s="2">
        <v>7660</v>
      </c>
      <c r="AV12" s="2">
        <v>7660</v>
      </c>
      <c r="AW12" s="2">
        <v>7660</v>
      </c>
    </row>
    <row r="13" spans="1:49" ht="18.75" customHeight="1" x14ac:dyDescent="0.25">
      <c r="A13" s="189" t="s">
        <v>58</v>
      </c>
      <c r="B13" s="22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>
        <v>6000</v>
      </c>
      <c r="AD13" s="24">
        <v>6000</v>
      </c>
      <c r="AE13" s="24">
        <v>6000</v>
      </c>
      <c r="AF13" s="24">
        <v>6000</v>
      </c>
      <c r="AG13" s="24">
        <v>6000</v>
      </c>
      <c r="AH13" s="24">
        <v>6000</v>
      </c>
      <c r="AI13" s="24">
        <v>6000</v>
      </c>
      <c r="AJ13" s="24">
        <v>6250</v>
      </c>
      <c r="AK13" s="24">
        <v>6250</v>
      </c>
      <c r="AL13" s="24">
        <v>6250</v>
      </c>
      <c r="AM13" s="24">
        <v>6250</v>
      </c>
      <c r="AN13" s="24">
        <v>6250</v>
      </c>
      <c r="AO13" s="24">
        <v>6250</v>
      </c>
      <c r="AP13" s="24">
        <v>6250</v>
      </c>
      <c r="AQ13" s="2">
        <v>7660</v>
      </c>
      <c r="AR13" s="2">
        <v>7660</v>
      </c>
      <c r="AS13" s="2">
        <v>7660</v>
      </c>
      <c r="AT13" s="2">
        <v>7660</v>
      </c>
      <c r="AU13" s="2">
        <v>7660</v>
      </c>
      <c r="AV13" s="2">
        <v>7660</v>
      </c>
      <c r="AW13" s="2">
        <v>7660</v>
      </c>
    </row>
    <row r="14" spans="1:49" ht="18.75" customHeight="1" x14ac:dyDescent="0.25">
      <c r="A14" s="189" t="s">
        <v>69</v>
      </c>
      <c r="B14" s="22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49" ht="18.75" customHeight="1" x14ac:dyDescent="0.25">
      <c r="B15" s="2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49" ht="18.75" customHeight="1" x14ac:dyDescent="0.25">
      <c r="A16" s="189" t="s">
        <v>100</v>
      </c>
      <c r="B16" s="22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>
        <v>7500</v>
      </c>
      <c r="AJ16" s="24">
        <v>7500</v>
      </c>
      <c r="AK16" s="24">
        <v>7500</v>
      </c>
      <c r="AL16" s="24">
        <v>7500</v>
      </c>
      <c r="AM16" s="24">
        <v>7500</v>
      </c>
      <c r="AN16" s="24">
        <v>7500</v>
      </c>
      <c r="AO16" s="24">
        <v>7500</v>
      </c>
      <c r="AP16" s="24">
        <v>7500</v>
      </c>
      <c r="AQ16" s="24">
        <v>7500</v>
      </c>
      <c r="AR16" s="24">
        <v>7500</v>
      </c>
      <c r="AS16" s="24">
        <v>7500</v>
      </c>
      <c r="AT16" s="24">
        <v>7500</v>
      </c>
      <c r="AU16" s="24">
        <v>7500</v>
      </c>
      <c r="AV16" s="24">
        <v>7500</v>
      </c>
      <c r="AW16" s="24">
        <v>7500</v>
      </c>
    </row>
    <row r="17" spans="1:49" ht="18.75" customHeight="1" x14ac:dyDescent="0.25">
      <c r="A17" s="189" t="s">
        <v>59</v>
      </c>
      <c r="B17" s="22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4"/>
      <c r="P17" s="24"/>
      <c r="Q17" s="24"/>
      <c r="R17" s="24"/>
      <c r="S17" s="24"/>
      <c r="T17" s="24"/>
      <c r="U17" s="24">
        <v>4834</v>
      </c>
      <c r="V17" s="24">
        <v>4834</v>
      </c>
      <c r="W17" s="24">
        <v>4834</v>
      </c>
      <c r="X17" s="24">
        <v>4834</v>
      </c>
      <c r="Y17" s="24">
        <v>4834</v>
      </c>
      <c r="Z17" s="24">
        <v>4834</v>
      </c>
      <c r="AA17" s="24">
        <v>4834</v>
      </c>
      <c r="AB17" s="24">
        <v>4834</v>
      </c>
      <c r="AC17" s="24">
        <v>4834</v>
      </c>
      <c r="AD17" s="24">
        <v>4834</v>
      </c>
      <c r="AE17" s="24">
        <v>5000</v>
      </c>
      <c r="AF17" s="24">
        <v>5000</v>
      </c>
      <c r="AG17" s="24">
        <v>5000</v>
      </c>
      <c r="AH17" s="24">
        <v>5000</v>
      </c>
      <c r="AI17" s="24">
        <v>5000</v>
      </c>
      <c r="AJ17" s="24">
        <v>5000</v>
      </c>
      <c r="AK17" s="24">
        <v>5000</v>
      </c>
      <c r="AL17" s="24">
        <v>5000</v>
      </c>
      <c r="AM17" s="24">
        <v>5000</v>
      </c>
      <c r="AN17" s="24">
        <v>5000</v>
      </c>
      <c r="AO17" s="24">
        <v>5000</v>
      </c>
      <c r="AP17" s="24">
        <v>5000</v>
      </c>
      <c r="AQ17" s="24">
        <v>5000</v>
      </c>
      <c r="AR17" s="24">
        <v>5000</v>
      </c>
      <c r="AS17" s="24">
        <v>5000</v>
      </c>
      <c r="AT17" s="24">
        <v>5000</v>
      </c>
      <c r="AU17" s="24">
        <v>5000</v>
      </c>
      <c r="AV17" s="24">
        <v>5000</v>
      </c>
      <c r="AW17" s="24">
        <v>5000</v>
      </c>
    </row>
    <row r="18" spans="1:49" ht="18.75" customHeight="1" x14ac:dyDescent="0.25">
      <c r="A18" s="189" t="s">
        <v>160</v>
      </c>
      <c r="B18" s="22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4"/>
      <c r="P18" s="24"/>
      <c r="Q18" s="24"/>
      <c r="R18" s="24"/>
      <c r="S18" s="24"/>
      <c r="T18" s="24"/>
      <c r="U18" s="24">
        <v>4834</v>
      </c>
      <c r="V18" s="24">
        <v>4834</v>
      </c>
      <c r="W18" s="24">
        <v>4834</v>
      </c>
      <c r="X18" s="24">
        <v>4834</v>
      </c>
      <c r="Y18" s="24">
        <v>4834</v>
      </c>
      <c r="Z18" s="24">
        <v>4834</v>
      </c>
      <c r="AA18" s="24">
        <v>4834</v>
      </c>
      <c r="AB18" s="24">
        <v>4834</v>
      </c>
      <c r="AC18" s="24">
        <v>4834</v>
      </c>
      <c r="AD18" s="24">
        <v>4834</v>
      </c>
      <c r="AE18" s="24">
        <v>5000</v>
      </c>
      <c r="AF18" s="24">
        <v>5000</v>
      </c>
      <c r="AG18" s="24">
        <v>5000</v>
      </c>
      <c r="AH18" s="24">
        <v>5000</v>
      </c>
      <c r="AI18" s="24">
        <v>5000</v>
      </c>
      <c r="AJ18" s="24">
        <v>5000</v>
      </c>
      <c r="AK18" s="24">
        <v>5000</v>
      </c>
      <c r="AL18" s="24">
        <v>5000</v>
      </c>
      <c r="AM18" s="24">
        <v>5000</v>
      </c>
      <c r="AN18" s="24">
        <v>5000</v>
      </c>
      <c r="AO18" s="24">
        <v>5000</v>
      </c>
      <c r="AP18" s="24">
        <v>5000</v>
      </c>
      <c r="AQ18" s="24">
        <v>5000</v>
      </c>
      <c r="AR18" s="24">
        <v>5000</v>
      </c>
      <c r="AS18" s="24">
        <v>5000</v>
      </c>
      <c r="AT18" s="24"/>
      <c r="AU18" s="24"/>
      <c r="AV18" s="24"/>
      <c r="AW18" s="24"/>
    </row>
    <row r="19" spans="1:49" ht="18.75" customHeight="1" x14ac:dyDescent="0.25">
      <c r="A19" s="189" t="s">
        <v>76</v>
      </c>
      <c r="B19" s="2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4"/>
      <c r="P19" s="24"/>
      <c r="Q19" s="24"/>
      <c r="R19" s="24"/>
      <c r="S19" s="24"/>
      <c r="T19" s="24"/>
      <c r="U19" s="24">
        <f>Sales!J29</f>
        <v>5.6000000000000005</v>
      </c>
      <c r="V19" s="24">
        <f>Sales!K29</f>
        <v>7</v>
      </c>
      <c r="W19" s="24">
        <f>Sales!L29</f>
        <v>8.75</v>
      </c>
      <c r="X19" s="24">
        <f>Sales!M29</f>
        <v>10.9375</v>
      </c>
      <c r="Y19" s="24">
        <f>Sales!N29</f>
        <v>13.671875</v>
      </c>
      <c r="Z19" s="24">
        <f>Sales!O29</f>
        <v>17.08984375</v>
      </c>
      <c r="AA19" s="24">
        <f>Sales!P29</f>
        <v>21.3623046875</v>
      </c>
      <c r="AB19" s="24">
        <f>Sales!Q29</f>
        <v>32.958984375</v>
      </c>
      <c r="AC19" s="24">
        <f>Sales!R29</f>
        <v>39.55078125</v>
      </c>
      <c r="AD19" s="24">
        <f>Sales!S29</f>
        <v>47.4609375</v>
      </c>
      <c r="AE19" s="24">
        <f>Sales!T29</f>
        <v>56.953125</v>
      </c>
      <c r="AF19" s="24">
        <f>Sales!U29</f>
        <v>68.34375</v>
      </c>
      <c r="AG19" s="24">
        <f>Sales!V29</f>
        <v>82.012500000000003</v>
      </c>
      <c r="AH19" s="24">
        <f>Sales!W29</f>
        <v>98.415000000000006</v>
      </c>
      <c r="AI19" s="24">
        <f>Sales!X29</f>
        <v>118.098</v>
      </c>
      <c r="AJ19" s="24">
        <f>Sales!Y29</f>
        <v>141.7176</v>
      </c>
      <c r="AK19" s="24">
        <f>Sales!Z29</f>
        <v>170.06111999999999</v>
      </c>
      <c r="AL19" s="24">
        <f>Sales!AA29</f>
        <v>102.036672</v>
      </c>
      <c r="AM19" s="24">
        <f>Sales!AB29</f>
        <v>122.44400639999999</v>
      </c>
      <c r="AN19" s="24">
        <f>Sales!AC29</f>
        <v>146.93280767999997</v>
      </c>
      <c r="AO19" s="24">
        <f>Sales!AD29</f>
        <v>176.31936921599996</v>
      </c>
      <c r="AP19" s="24">
        <f>Sales!AE29</f>
        <v>211.58324305919996</v>
      </c>
      <c r="AQ19" s="24">
        <f>Sales!AF29</f>
        <v>253.89989167103994</v>
      </c>
      <c r="AR19" s="24">
        <f>Sales!AG29</f>
        <v>304.67987000524789</v>
      </c>
      <c r="AS19" s="24">
        <f>Sales!AH29</f>
        <v>365.61584400629749</v>
      </c>
      <c r="AT19" s="24">
        <f>Sales!AI29</f>
        <v>438.73901280755695</v>
      </c>
      <c r="AU19" s="24">
        <f>Sales!AJ29</f>
        <v>526.48681536906827</v>
      </c>
      <c r="AV19" s="24">
        <f>Sales!AK29</f>
        <v>631.78417844288197</v>
      </c>
      <c r="AW19" s="24">
        <f>Sales!AL29</f>
        <v>758.14101413145841</v>
      </c>
    </row>
    <row r="20" spans="1:49" ht="18.75" customHeight="1" x14ac:dyDescent="0.25">
      <c r="A20" s="189" t="s">
        <v>60</v>
      </c>
      <c r="B20" s="2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">
        <v>4800</v>
      </c>
      <c r="AM20" s="2">
        <v>4800</v>
      </c>
      <c r="AN20" s="2">
        <v>4800</v>
      </c>
      <c r="AO20" s="2">
        <v>4800</v>
      </c>
      <c r="AP20" s="2">
        <v>4800</v>
      </c>
      <c r="AQ20" s="2">
        <v>4800</v>
      </c>
      <c r="AR20" s="2">
        <v>4800</v>
      </c>
      <c r="AS20" s="2">
        <v>5000</v>
      </c>
      <c r="AT20" s="2">
        <v>5000</v>
      </c>
      <c r="AU20" s="2">
        <v>5000</v>
      </c>
      <c r="AV20" s="2">
        <v>5000</v>
      </c>
      <c r="AW20" s="2">
        <v>5000</v>
      </c>
    </row>
    <row r="21" spans="1:49" ht="18.75" customHeight="1" x14ac:dyDescent="0.25">
      <c r="A21" s="189" t="s">
        <v>161</v>
      </c>
      <c r="B21" s="22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">
        <v>4500</v>
      </c>
      <c r="AM21" s="2">
        <v>4500</v>
      </c>
      <c r="AN21" s="2">
        <v>4500</v>
      </c>
      <c r="AO21" s="2">
        <v>4500</v>
      </c>
      <c r="AP21" s="2">
        <v>4500</v>
      </c>
      <c r="AQ21" s="2">
        <v>4500</v>
      </c>
      <c r="AR21" s="2">
        <v>4500</v>
      </c>
      <c r="AS21" s="2">
        <v>4500</v>
      </c>
      <c r="AT21" s="2">
        <v>4500</v>
      </c>
      <c r="AU21" s="2">
        <v>4500</v>
      </c>
      <c r="AV21" s="2">
        <v>4500</v>
      </c>
      <c r="AW21" s="2">
        <v>4500</v>
      </c>
    </row>
    <row r="22" spans="1:49" ht="18.75" customHeight="1" x14ac:dyDescent="0.25">
      <c r="A22" s="189" t="s">
        <v>75</v>
      </c>
      <c r="B22" s="22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">
        <f>Sales!AA30</f>
        <v>102.036672</v>
      </c>
      <c r="AM22" s="2">
        <f>Sales!AB30</f>
        <v>122.44400639999999</v>
      </c>
      <c r="AN22" s="2">
        <f>Sales!AC30</f>
        <v>146.93280767999997</v>
      </c>
      <c r="AO22" s="2">
        <f>Sales!AD30</f>
        <v>176.31936921599996</v>
      </c>
      <c r="AP22" s="2">
        <f>Sales!AE30</f>
        <v>211.58324305919996</v>
      </c>
      <c r="AQ22" s="2">
        <f>Sales!AF30</f>
        <v>253.89989167103994</v>
      </c>
      <c r="AR22" s="2">
        <f>Sales!AG30</f>
        <v>304.67987000524789</v>
      </c>
      <c r="AS22" s="2">
        <f>Sales!AH30</f>
        <v>365.61584400629749</v>
      </c>
      <c r="AT22" s="2">
        <f>Sales!AI30</f>
        <v>438.73901280755695</v>
      </c>
      <c r="AU22" s="2">
        <f>Sales!AJ30</f>
        <v>526.48681536906827</v>
      </c>
      <c r="AV22" s="2">
        <f>Sales!AK30</f>
        <v>631.78417844288197</v>
      </c>
      <c r="AW22" s="2">
        <f>Sales!AL30</f>
        <v>758.14101413145841</v>
      </c>
    </row>
    <row r="23" spans="1:49" ht="18.75" customHeight="1" x14ac:dyDescent="0.25">
      <c r="A23" s="189" t="s">
        <v>61</v>
      </c>
      <c r="B23" s="22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>
        <v>4000</v>
      </c>
      <c r="AH23" s="24">
        <v>4000</v>
      </c>
      <c r="AI23" s="24">
        <v>4000</v>
      </c>
      <c r="AJ23" s="24">
        <v>4000</v>
      </c>
      <c r="AK23" s="24">
        <v>4000</v>
      </c>
      <c r="AL23" s="2">
        <v>4000</v>
      </c>
      <c r="AM23" s="2">
        <v>4000</v>
      </c>
      <c r="AN23" s="2">
        <v>4000</v>
      </c>
      <c r="AO23" s="2">
        <v>4000</v>
      </c>
      <c r="AP23" s="2">
        <v>4000</v>
      </c>
      <c r="AQ23" s="2">
        <v>4000</v>
      </c>
      <c r="AR23" s="2">
        <v>4000</v>
      </c>
      <c r="AS23" s="2">
        <v>4500</v>
      </c>
      <c r="AT23" s="2">
        <v>4500</v>
      </c>
      <c r="AU23" s="2">
        <v>4500</v>
      </c>
      <c r="AV23" s="2">
        <v>4500</v>
      </c>
      <c r="AW23" s="2">
        <v>4500</v>
      </c>
    </row>
    <row r="24" spans="1:49" ht="18.75" customHeight="1" x14ac:dyDescent="0.25">
      <c r="A24" s="189" t="s">
        <v>61</v>
      </c>
      <c r="B24" s="22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>
        <v>4000</v>
      </c>
      <c r="AL24" s="2">
        <v>4000</v>
      </c>
      <c r="AM24" s="2">
        <v>4000</v>
      </c>
      <c r="AN24" s="2">
        <v>4000</v>
      </c>
      <c r="AO24" s="2">
        <v>4000</v>
      </c>
      <c r="AP24" s="2">
        <v>4000</v>
      </c>
      <c r="AQ24" s="2">
        <v>4000</v>
      </c>
      <c r="AR24" s="2">
        <v>4000</v>
      </c>
      <c r="AS24" s="2">
        <v>4000</v>
      </c>
      <c r="AT24" s="2">
        <v>4000</v>
      </c>
      <c r="AU24" s="2">
        <v>4000</v>
      </c>
      <c r="AV24" s="2">
        <v>4000</v>
      </c>
      <c r="AW24" s="2">
        <v>4000</v>
      </c>
    </row>
    <row r="25" spans="1:49" ht="18.75" customHeight="1" x14ac:dyDescent="0.25">
      <c r="A25" s="189" t="s">
        <v>62</v>
      </c>
      <c r="B25" s="22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">
        <v>3800</v>
      </c>
      <c r="AM25" s="2">
        <v>3800</v>
      </c>
      <c r="AN25" s="2">
        <v>3800</v>
      </c>
      <c r="AO25" s="2">
        <v>3800</v>
      </c>
      <c r="AP25" s="2">
        <v>3800</v>
      </c>
      <c r="AQ25" s="2">
        <v>3800</v>
      </c>
      <c r="AR25" s="2">
        <v>3800</v>
      </c>
      <c r="AS25" s="2">
        <v>4200</v>
      </c>
      <c r="AT25" s="2">
        <v>4200</v>
      </c>
      <c r="AU25" s="2">
        <v>4200</v>
      </c>
      <c r="AV25" s="2">
        <v>4200</v>
      </c>
      <c r="AW25" s="2">
        <v>4200</v>
      </c>
    </row>
    <row r="26" spans="1:49" ht="18.75" customHeight="1" x14ac:dyDescent="0.25">
      <c r="A26" s="189" t="s">
        <v>62</v>
      </c>
      <c r="B26" s="22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R26" s="2">
        <v>3800</v>
      </c>
      <c r="AS26" s="2">
        <v>3800</v>
      </c>
      <c r="AT26" s="2">
        <v>3800</v>
      </c>
      <c r="AU26" s="2">
        <v>3800</v>
      </c>
      <c r="AV26" s="2">
        <v>3800</v>
      </c>
      <c r="AW26" s="2">
        <v>3800</v>
      </c>
    </row>
    <row r="27" spans="1:49" ht="18.75" customHeight="1" x14ac:dyDescent="0.25">
      <c r="B27" s="22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49" ht="18.75" customHeight="1" x14ac:dyDescent="0.25">
      <c r="A28" s="189" t="s">
        <v>63</v>
      </c>
      <c r="B28" s="19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4"/>
      <c r="P28" s="24"/>
      <c r="Q28" s="24"/>
      <c r="R28" s="24"/>
      <c r="S28" s="24"/>
      <c r="T28" s="24"/>
      <c r="U28" s="24">
        <v>4000</v>
      </c>
      <c r="V28" s="24">
        <v>4000</v>
      </c>
      <c r="W28" s="24">
        <v>4000</v>
      </c>
      <c r="X28" s="24">
        <v>4000</v>
      </c>
      <c r="Y28" s="24">
        <v>4000</v>
      </c>
      <c r="Z28" s="24">
        <v>4000</v>
      </c>
      <c r="AA28" s="24">
        <v>4000</v>
      </c>
      <c r="AB28" s="24">
        <v>4000</v>
      </c>
      <c r="AC28" s="24">
        <v>4000</v>
      </c>
      <c r="AD28" s="24">
        <v>4000</v>
      </c>
      <c r="AE28" s="24">
        <v>4167</v>
      </c>
      <c r="AF28" s="24">
        <v>4167</v>
      </c>
      <c r="AG28" s="24">
        <v>4167</v>
      </c>
      <c r="AH28" s="24">
        <v>4167</v>
      </c>
      <c r="AI28" s="24">
        <v>4167</v>
      </c>
      <c r="AJ28" s="24">
        <v>4167</v>
      </c>
      <c r="AK28" s="24">
        <v>4167</v>
      </c>
      <c r="AL28" s="24">
        <v>4500</v>
      </c>
      <c r="AM28" s="24">
        <v>4500</v>
      </c>
      <c r="AN28" s="24">
        <v>4500</v>
      </c>
      <c r="AO28" s="24">
        <v>4500</v>
      </c>
      <c r="AP28" s="24">
        <v>4500</v>
      </c>
      <c r="AQ28" s="24">
        <v>4500</v>
      </c>
      <c r="AR28" s="24">
        <v>4500</v>
      </c>
      <c r="AS28" s="24">
        <v>4500</v>
      </c>
      <c r="AT28" s="24">
        <v>4500</v>
      </c>
      <c r="AU28" s="24">
        <v>4500</v>
      </c>
      <c r="AV28" s="24">
        <v>4500</v>
      </c>
      <c r="AW28" s="24">
        <v>4500</v>
      </c>
    </row>
    <row r="29" spans="1:49" ht="18.75" customHeight="1" x14ac:dyDescent="0.25">
      <c r="A29" s="189" t="s">
        <v>64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">
        <v>4250</v>
      </c>
      <c r="AM29" s="2">
        <v>4250</v>
      </c>
      <c r="AN29" s="2">
        <v>4250</v>
      </c>
      <c r="AO29" s="2">
        <v>4250</v>
      </c>
      <c r="AP29" s="2">
        <v>4250</v>
      </c>
      <c r="AQ29" s="2">
        <v>4250</v>
      </c>
      <c r="AR29" s="2">
        <v>4250</v>
      </c>
      <c r="AS29" s="2">
        <v>4250</v>
      </c>
      <c r="AT29" s="2">
        <v>4250</v>
      </c>
      <c r="AU29" s="2">
        <v>4250</v>
      </c>
      <c r="AV29" s="2">
        <v>4250</v>
      </c>
      <c r="AW29" s="2">
        <v>4250</v>
      </c>
    </row>
    <row r="30" spans="1:49" ht="18.75" customHeight="1" x14ac:dyDescent="0.25">
      <c r="A30" s="189" t="s">
        <v>65</v>
      </c>
      <c r="B30" s="22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>
        <v>3250</v>
      </c>
      <c r="Z30" s="24">
        <v>3250</v>
      </c>
      <c r="AA30" s="24">
        <v>3250</v>
      </c>
      <c r="AB30" s="24">
        <v>3250</v>
      </c>
      <c r="AC30" s="24">
        <v>3250</v>
      </c>
      <c r="AD30" s="24">
        <v>3250</v>
      </c>
      <c r="AE30" s="24">
        <v>3250</v>
      </c>
      <c r="AF30" s="24">
        <v>3250</v>
      </c>
      <c r="AG30" s="24">
        <v>3250</v>
      </c>
      <c r="AH30" s="24">
        <v>3250</v>
      </c>
      <c r="AI30" s="24">
        <v>3250</v>
      </c>
      <c r="AJ30" s="24">
        <v>3650</v>
      </c>
      <c r="AK30" s="24">
        <v>3650</v>
      </c>
      <c r="AL30" s="24">
        <v>3650</v>
      </c>
      <c r="AM30" s="24">
        <v>3650</v>
      </c>
      <c r="AN30" s="24">
        <v>3650</v>
      </c>
      <c r="AO30" s="24">
        <v>3650</v>
      </c>
      <c r="AP30" s="24">
        <v>3650</v>
      </c>
      <c r="AQ30" s="24">
        <v>3650</v>
      </c>
      <c r="AR30" s="24">
        <v>3650</v>
      </c>
      <c r="AS30" s="24">
        <v>3650</v>
      </c>
      <c r="AT30" s="24">
        <v>3650</v>
      </c>
      <c r="AU30" s="24">
        <v>3650</v>
      </c>
      <c r="AV30" s="24">
        <v>3650</v>
      </c>
      <c r="AW30" s="24">
        <v>3650</v>
      </c>
    </row>
    <row r="31" spans="1:49" ht="18.75" customHeight="1" x14ac:dyDescent="0.25">
      <c r="A31" s="189" t="s">
        <v>66</v>
      </c>
      <c r="B31" s="22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>
        <v>3250</v>
      </c>
      <c r="AJ31" s="24">
        <v>3250</v>
      </c>
      <c r="AK31" s="24">
        <v>3250</v>
      </c>
      <c r="AL31" s="24">
        <v>3250</v>
      </c>
      <c r="AM31" s="24">
        <v>3250</v>
      </c>
      <c r="AN31" s="24">
        <v>3250</v>
      </c>
      <c r="AO31" s="24">
        <v>3250</v>
      </c>
      <c r="AP31" s="24">
        <v>3250</v>
      </c>
      <c r="AQ31" s="24">
        <v>3250</v>
      </c>
      <c r="AR31" s="24">
        <v>3250</v>
      </c>
      <c r="AS31" s="24">
        <v>3250</v>
      </c>
      <c r="AT31" s="24">
        <v>3250</v>
      </c>
      <c r="AU31" s="24">
        <v>3250</v>
      </c>
      <c r="AV31" s="24">
        <v>3250</v>
      </c>
      <c r="AW31" s="24">
        <v>3250</v>
      </c>
    </row>
    <row r="32" spans="1:49" ht="18.75" customHeight="1" x14ac:dyDescent="0.25">
      <c r="A32" s="189" t="s">
        <v>67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>
        <v>3250</v>
      </c>
      <c r="AM32" s="24">
        <v>3250</v>
      </c>
      <c r="AN32" s="24">
        <v>3250</v>
      </c>
      <c r="AO32" s="24">
        <v>3250</v>
      </c>
      <c r="AP32" s="24">
        <v>3250</v>
      </c>
      <c r="AQ32" s="24">
        <v>3250</v>
      </c>
      <c r="AR32" s="24">
        <v>3250</v>
      </c>
      <c r="AS32" s="24">
        <v>3250</v>
      </c>
      <c r="AT32" s="24">
        <v>3250</v>
      </c>
      <c r="AU32" s="24">
        <v>3250</v>
      </c>
      <c r="AV32" s="24">
        <v>3250</v>
      </c>
      <c r="AW32" s="24">
        <v>3250</v>
      </c>
    </row>
    <row r="33" spans="1:50" ht="18.75" customHeight="1" x14ac:dyDescent="0.25">
      <c r="A33" s="189" t="s">
        <v>68</v>
      </c>
      <c r="B33" s="22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O33" s="2">
        <v>3250</v>
      </c>
      <c r="AP33" s="2">
        <v>3250</v>
      </c>
      <c r="AQ33" s="2">
        <v>3250</v>
      </c>
      <c r="AR33" s="2">
        <v>3250</v>
      </c>
      <c r="AS33" s="2">
        <v>3250</v>
      </c>
      <c r="AT33" s="2">
        <v>3250</v>
      </c>
      <c r="AU33" s="2">
        <v>3250</v>
      </c>
      <c r="AV33" s="2">
        <v>3250</v>
      </c>
      <c r="AW33" s="2">
        <v>3250</v>
      </c>
    </row>
    <row r="34" spans="1:50" ht="18.75" customHeight="1" x14ac:dyDescent="0.25">
      <c r="A34" s="189" t="s">
        <v>74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>
        <v>3200</v>
      </c>
      <c r="AF34" s="24">
        <v>3200</v>
      </c>
      <c r="AG34" s="24">
        <v>3200</v>
      </c>
      <c r="AH34" s="24">
        <v>3200</v>
      </c>
      <c r="AI34" s="24">
        <v>3200</v>
      </c>
      <c r="AJ34" s="24">
        <v>3200</v>
      </c>
      <c r="AK34" s="24">
        <v>3200</v>
      </c>
      <c r="AL34" s="24">
        <v>3200</v>
      </c>
      <c r="AM34" s="2">
        <v>3500</v>
      </c>
      <c r="AN34" s="2">
        <v>3500</v>
      </c>
      <c r="AO34" s="2">
        <v>3500</v>
      </c>
      <c r="AP34" s="2">
        <v>3500</v>
      </c>
      <c r="AQ34" s="2">
        <v>3500</v>
      </c>
      <c r="AR34" s="2">
        <v>3500</v>
      </c>
      <c r="AS34" s="2">
        <v>3500</v>
      </c>
      <c r="AT34" s="2">
        <v>3500</v>
      </c>
      <c r="AU34" s="2">
        <v>3500</v>
      </c>
      <c r="AV34" s="2">
        <v>3500</v>
      </c>
      <c r="AW34" s="2">
        <v>3500</v>
      </c>
    </row>
    <row r="35" spans="1:50" ht="18.75" customHeight="1" x14ac:dyDescent="0.25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50" ht="18.75" customHeight="1" x14ac:dyDescent="0.25">
      <c r="A36" s="189" t="s">
        <v>73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>
        <v>4835</v>
      </c>
      <c r="AF36" s="24">
        <v>4835</v>
      </c>
      <c r="AG36" s="24">
        <v>4835</v>
      </c>
      <c r="AH36" s="24">
        <v>4835</v>
      </c>
      <c r="AI36" s="24">
        <v>4835</v>
      </c>
      <c r="AJ36" s="24">
        <v>4835</v>
      </c>
      <c r="AK36" s="24">
        <v>4835</v>
      </c>
      <c r="AL36" s="24">
        <v>4835</v>
      </c>
      <c r="AM36" s="24">
        <v>4835</v>
      </c>
      <c r="AN36" s="24">
        <v>4835</v>
      </c>
      <c r="AO36" s="24">
        <v>4835</v>
      </c>
      <c r="AP36" s="24">
        <v>4835</v>
      </c>
      <c r="AQ36" s="24">
        <v>4835</v>
      </c>
      <c r="AR36" s="24">
        <v>4835</v>
      </c>
      <c r="AS36" s="24">
        <v>4835</v>
      </c>
      <c r="AT36" s="24">
        <v>4835</v>
      </c>
      <c r="AU36" s="24">
        <v>4835</v>
      </c>
      <c r="AV36" s="24">
        <v>4835</v>
      </c>
      <c r="AW36" s="24">
        <v>4835</v>
      </c>
    </row>
    <row r="37" spans="1:50" ht="18.75" customHeight="1" x14ac:dyDescent="0.25">
      <c r="A37" s="189" t="s">
        <v>70</v>
      </c>
      <c r="B37" s="189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</row>
    <row r="38" spans="1:50" ht="18.75" customHeight="1" x14ac:dyDescent="0.25">
      <c r="A38" s="189" t="s">
        <v>71</v>
      </c>
      <c r="B38" s="18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</row>
    <row r="39" spans="1:50" ht="18.75" customHeight="1" x14ac:dyDescent="0.25">
      <c r="A39" s="189" t="s">
        <v>72</v>
      </c>
      <c r="B39" s="189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</row>
    <row r="40" spans="1:50" ht="18.75" customHeight="1" x14ac:dyDescent="0.25">
      <c r="B40" s="189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</row>
    <row r="41" spans="1:50" ht="18.75" customHeight="1" x14ac:dyDescent="0.25">
      <c r="A41" s="189" t="s">
        <v>20</v>
      </c>
      <c r="B41" s="3">
        <f t="shared" ref="B41:AW41" si="0">SUM(B5:B39)</f>
        <v>5416</v>
      </c>
      <c r="C41" s="3">
        <f t="shared" si="0"/>
        <v>5416</v>
      </c>
      <c r="D41" s="3">
        <f t="shared" si="0"/>
        <v>5416</v>
      </c>
      <c r="E41" s="3">
        <f t="shared" si="0"/>
        <v>5416</v>
      </c>
      <c r="F41" s="3">
        <f t="shared" si="0"/>
        <v>5416</v>
      </c>
      <c r="G41" s="3">
        <f t="shared" si="0"/>
        <v>5416</v>
      </c>
      <c r="H41" s="3">
        <f t="shared" si="0"/>
        <v>5416</v>
      </c>
      <c r="I41" s="3">
        <f t="shared" si="0"/>
        <v>5416</v>
      </c>
      <c r="J41" s="3">
        <f t="shared" si="0"/>
        <v>5416</v>
      </c>
      <c r="K41" s="3">
        <f t="shared" si="0"/>
        <v>5416</v>
      </c>
      <c r="L41" s="3">
        <f t="shared" si="0"/>
        <v>5500</v>
      </c>
      <c r="M41" s="3">
        <f t="shared" si="0"/>
        <v>5500</v>
      </c>
      <c r="N41" s="3">
        <f t="shared" si="0"/>
        <v>5500</v>
      </c>
      <c r="O41" s="3">
        <f t="shared" si="0"/>
        <v>5500</v>
      </c>
      <c r="P41" s="3">
        <f t="shared" si="0"/>
        <v>5500</v>
      </c>
      <c r="Q41" s="3">
        <f t="shared" si="0"/>
        <v>5500</v>
      </c>
      <c r="R41" s="3">
        <f t="shared" si="0"/>
        <v>5500</v>
      </c>
      <c r="S41" s="3">
        <f t="shared" si="0"/>
        <v>5500</v>
      </c>
      <c r="T41" s="3">
        <f t="shared" si="0"/>
        <v>5500</v>
      </c>
      <c r="U41" s="3">
        <f t="shared" si="0"/>
        <v>48007.6</v>
      </c>
      <c r="V41" s="3">
        <f t="shared" si="0"/>
        <v>48009</v>
      </c>
      <c r="W41" s="3">
        <f t="shared" si="0"/>
        <v>48010.75</v>
      </c>
      <c r="X41" s="3">
        <f t="shared" si="0"/>
        <v>48012.9375</v>
      </c>
      <c r="Y41" s="3">
        <f t="shared" si="0"/>
        <v>51265.671875</v>
      </c>
      <c r="Z41" s="3">
        <f t="shared" si="0"/>
        <v>51269.08984375</v>
      </c>
      <c r="AA41" s="3">
        <f t="shared" si="0"/>
        <v>51273.3623046875</v>
      </c>
      <c r="AB41" s="3">
        <f t="shared" si="0"/>
        <v>51284.958984375</v>
      </c>
      <c r="AC41" s="3">
        <f t="shared" si="0"/>
        <v>57291.55078125</v>
      </c>
      <c r="AD41" s="3">
        <f t="shared" si="0"/>
        <v>57299.4609375</v>
      </c>
      <c r="AE41" s="3">
        <f t="shared" si="0"/>
        <v>73842.953125</v>
      </c>
      <c r="AF41" s="3">
        <f t="shared" si="0"/>
        <v>73854.34375</v>
      </c>
      <c r="AG41" s="3">
        <f t="shared" si="0"/>
        <v>77868.012499999997</v>
      </c>
      <c r="AH41" s="3">
        <f t="shared" si="0"/>
        <v>77884.415000000008</v>
      </c>
      <c r="AI41" s="3">
        <f t="shared" si="0"/>
        <v>88654.097999999998</v>
      </c>
      <c r="AJ41" s="3">
        <f t="shared" si="0"/>
        <v>89327.717600000004</v>
      </c>
      <c r="AK41" s="3">
        <f t="shared" si="0"/>
        <v>93356.061119999998</v>
      </c>
      <c r="AL41" s="3">
        <f t="shared" si="0"/>
        <v>114323.073344</v>
      </c>
      <c r="AM41" s="3">
        <f t="shared" si="0"/>
        <v>114663.88801279999</v>
      </c>
      <c r="AN41" s="3">
        <f t="shared" si="0"/>
        <v>114712.86561536</v>
      </c>
      <c r="AO41" s="3">
        <f t="shared" si="0"/>
        <v>118021.638738432</v>
      </c>
      <c r="AP41" s="3">
        <f t="shared" si="0"/>
        <v>118092.1664861184</v>
      </c>
      <c r="AQ41" s="3">
        <f t="shared" si="0"/>
        <v>125490.79978334208</v>
      </c>
      <c r="AR41" s="3">
        <f t="shared" si="0"/>
        <v>129392.35974001049</v>
      </c>
      <c r="AS41" s="3">
        <f t="shared" si="0"/>
        <v>130614.2316880126</v>
      </c>
      <c r="AT41" s="3">
        <f t="shared" si="0"/>
        <v>125760.47802561513</v>
      </c>
      <c r="AU41" s="3">
        <f t="shared" si="0"/>
        <v>125935.97363073812</v>
      </c>
      <c r="AV41" s="3">
        <f t="shared" si="0"/>
        <v>126146.56835688575</v>
      </c>
      <c r="AW41" s="3">
        <f t="shared" si="0"/>
        <v>126399.28202826291</v>
      </c>
      <c r="AX41" s="3"/>
    </row>
    <row r="42" spans="1:50" ht="18.75" customHeight="1" x14ac:dyDescent="0.25">
      <c r="B42" s="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</row>
    <row r="43" spans="1:50" ht="18.75" customHeight="1" x14ac:dyDescent="0.25">
      <c r="B43" s="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</row>
    <row r="44" spans="1:50" ht="18.75" customHeight="1" x14ac:dyDescent="0.25">
      <c r="B44" s="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</row>
    <row r="45" spans="1:50" ht="18.75" customHeight="1" x14ac:dyDescent="0.25">
      <c r="B45" s="189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</row>
    <row r="46" spans="1:50" ht="18.75" customHeight="1" x14ac:dyDescent="0.25">
      <c r="A46" s="7" t="s">
        <v>29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</row>
    <row r="47" spans="1:50" ht="18.75" customHeight="1" x14ac:dyDescent="0.25">
      <c r="A47" s="189" t="s">
        <v>30</v>
      </c>
      <c r="B47" s="20"/>
      <c r="C47" s="20"/>
      <c r="E47" s="20"/>
      <c r="F47" s="20"/>
      <c r="G47" s="20"/>
      <c r="H47" s="20"/>
      <c r="I47" s="20"/>
      <c r="J47" s="20">
        <v>3500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</row>
    <row r="48" spans="1:50" ht="18.75" customHeight="1" x14ac:dyDescent="0.25">
      <c r="A48" s="189" t="s">
        <v>31</v>
      </c>
      <c r="B48" s="20"/>
      <c r="C48" s="1">
        <v>5000</v>
      </c>
      <c r="D48" s="1">
        <v>5000</v>
      </c>
      <c r="E48" s="1">
        <v>5000</v>
      </c>
      <c r="F48" s="1">
        <v>5000</v>
      </c>
      <c r="G48" s="1">
        <v>5000</v>
      </c>
      <c r="H48" s="1">
        <v>5000</v>
      </c>
      <c r="I48" s="1">
        <v>5000</v>
      </c>
      <c r="J48" s="1">
        <v>5000</v>
      </c>
      <c r="K48" s="1">
        <v>5000</v>
      </c>
      <c r="L48" s="1">
        <v>5500</v>
      </c>
      <c r="M48" s="1">
        <v>5500</v>
      </c>
      <c r="N48" s="1">
        <v>5500</v>
      </c>
      <c r="O48" s="1">
        <v>5500</v>
      </c>
      <c r="P48" s="1">
        <v>5500</v>
      </c>
      <c r="Q48" s="1">
        <v>5500</v>
      </c>
      <c r="R48" s="1">
        <v>5500</v>
      </c>
      <c r="S48" s="1">
        <v>5500</v>
      </c>
      <c r="T48" s="1">
        <v>5500</v>
      </c>
      <c r="U48" s="20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</row>
    <row r="49" spans="1:49" ht="18.75" customHeight="1" x14ac:dyDescent="0.25">
      <c r="A49" s="189" t="s">
        <v>36</v>
      </c>
      <c r="B49" s="20"/>
      <c r="C49" s="20"/>
      <c r="D49" s="20"/>
      <c r="E49" s="20"/>
      <c r="F49" s="20"/>
      <c r="G49" s="20"/>
      <c r="H49" s="20"/>
      <c r="I49" s="20">
        <v>4000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</row>
    <row r="50" spans="1:49" ht="18.75" customHeight="1" x14ac:dyDescent="0.25">
      <c r="A50" s="189" t="s">
        <v>32</v>
      </c>
      <c r="B50" s="20"/>
      <c r="C50" s="20"/>
      <c r="D50" s="20"/>
      <c r="E50" s="20"/>
      <c r="F50" s="20"/>
      <c r="G50" s="20"/>
      <c r="H50" s="20"/>
      <c r="I50" s="20">
        <v>2000</v>
      </c>
      <c r="J50" s="20"/>
      <c r="K50" s="20">
        <v>10000</v>
      </c>
      <c r="L50" s="20"/>
      <c r="M50" s="20"/>
      <c r="N50" s="20"/>
      <c r="O50" s="20"/>
      <c r="P50" s="20"/>
      <c r="Q50" s="20"/>
      <c r="R50" s="20"/>
      <c r="S50" s="20"/>
      <c r="T50" s="20"/>
      <c r="U50" s="20">
        <v>35000</v>
      </c>
      <c r="V50" s="24"/>
      <c r="W50" s="24"/>
      <c r="X50" s="24"/>
      <c r="Y50" s="24"/>
      <c r="Z50" s="24"/>
      <c r="AA50" s="24"/>
      <c r="AB50" s="24"/>
      <c r="AC50" s="24"/>
      <c r="AD50" s="24">
        <v>10000</v>
      </c>
      <c r="AE50" s="24"/>
      <c r="AF50" s="24"/>
      <c r="AG50" s="24"/>
      <c r="AH50" s="24"/>
      <c r="AI50" s="24"/>
      <c r="AJ50" s="24"/>
      <c r="AK50" s="24"/>
      <c r="AL50" s="2">
        <v>25000</v>
      </c>
      <c r="AP50" s="2">
        <v>15000</v>
      </c>
    </row>
    <row r="51" spans="1:49" ht="18.75" customHeight="1" x14ac:dyDescent="0.25">
      <c r="A51" s="189" t="s">
        <v>33</v>
      </c>
      <c r="B51" s="20"/>
      <c r="C51" s="20"/>
      <c r="D51" s="20"/>
      <c r="E51" s="20"/>
      <c r="F51" s="20"/>
      <c r="G51" s="20"/>
      <c r="H51" s="2">
        <v>12173.75</v>
      </c>
      <c r="I51" s="9"/>
      <c r="J51" s="1"/>
      <c r="K51" s="1">
        <v>14000</v>
      </c>
      <c r="L51" s="1"/>
      <c r="M51" s="1"/>
      <c r="N51" s="1"/>
      <c r="O51" s="1"/>
      <c r="P51" s="1"/>
      <c r="Q51" s="1"/>
      <c r="R51" s="1"/>
      <c r="S51" s="1"/>
      <c r="T51" s="11"/>
      <c r="U51" s="11">
        <v>10000</v>
      </c>
      <c r="V51" s="1"/>
      <c r="W51" s="1"/>
      <c r="X51" s="1"/>
      <c r="Y51" s="1"/>
      <c r="Z51" s="1">
        <v>15000</v>
      </c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</row>
    <row r="52" spans="1:49" ht="18.75" customHeight="1" x14ac:dyDescent="0.25">
      <c r="A52" s="189" t="s">
        <v>34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7000</v>
      </c>
      <c r="S52" s="20"/>
      <c r="T52" s="20"/>
      <c r="U52" s="20"/>
      <c r="V52" s="24"/>
      <c r="W52" s="24"/>
      <c r="X52" s="24"/>
      <c r="Y52" s="24"/>
      <c r="Z52" s="24"/>
      <c r="AA52" s="24"/>
      <c r="AB52" s="24"/>
      <c r="AC52" s="24"/>
      <c r="AD52" s="24">
        <v>10000</v>
      </c>
      <c r="AE52" s="24"/>
      <c r="AF52" s="24"/>
      <c r="AG52" s="24"/>
      <c r="AH52" s="24"/>
      <c r="AI52" s="24"/>
      <c r="AJ52" s="24"/>
      <c r="AK52" s="24"/>
      <c r="AP52" s="2">
        <v>10000</v>
      </c>
    </row>
    <row r="53" spans="1:49" ht="18.75" customHeight="1" x14ac:dyDescent="0.25">
      <c r="A53" s="189" t="s">
        <v>35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>
        <v>5000</v>
      </c>
      <c r="N53" s="20"/>
      <c r="O53" s="20"/>
      <c r="P53" s="20"/>
      <c r="Q53" s="20"/>
      <c r="R53" s="20"/>
      <c r="S53" s="20"/>
      <c r="T53" s="20"/>
      <c r="U53" s="20"/>
      <c r="V53" s="24"/>
      <c r="W53" s="24"/>
      <c r="X53" s="24"/>
      <c r="Y53" s="24">
        <v>7000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>
        <v>7000</v>
      </c>
      <c r="AW53" s="2">
        <v>7000</v>
      </c>
    </row>
    <row r="54" spans="1:49" ht="18.75" customHeight="1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</row>
    <row r="55" spans="1:49" ht="18.75" customHeight="1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</row>
    <row r="56" spans="1:49" ht="18.75" customHeight="1" x14ac:dyDescent="0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7" spans="1:49" ht="18.75" customHeight="1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</row>
    <row r="58" spans="1:49" ht="18.75" customHeight="1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</row>
    <row r="59" spans="1:49" ht="18.75" customHeight="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</row>
    <row r="60" spans="1:49" ht="18.75" customHeight="1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</row>
    <row r="61" spans="1:49" ht="18.75" customHeight="1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</row>
    <row r="62" spans="1:49" ht="18.75" customHeight="1" x14ac:dyDescent="0.2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</row>
    <row r="63" spans="1:49" ht="18.75" customHeight="1" x14ac:dyDescent="0.2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</row>
    <row r="64" spans="1:49" ht="18.75" customHeight="1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</row>
    <row r="65" spans="2:37" ht="18.75" customHeight="1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</row>
    <row r="66" spans="2:37" ht="18.75" customHeight="1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</row>
    <row r="67" spans="2:37" ht="18.75" customHeight="1" x14ac:dyDescent="0.2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</row>
    <row r="68" spans="2:37" ht="18.75" customHeight="1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</row>
    <row r="69" spans="2:37" ht="18.75" customHeight="1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</row>
    <row r="70" spans="2:37" ht="18.75" customHeight="1" x14ac:dyDescent="0.2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</row>
    <row r="71" spans="2:37" ht="18.75" customHeight="1" x14ac:dyDescent="0.2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</row>
    <row r="72" spans="2:37" ht="18.75" customHeight="1" x14ac:dyDescent="0.2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</row>
    <row r="73" spans="2:37" ht="18.75" customHeight="1" x14ac:dyDescent="0.2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</row>
    <row r="74" spans="2:37" ht="18.75" customHeight="1" x14ac:dyDescent="0.2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</row>
    <row r="75" spans="2:37" ht="18.75" customHeight="1" x14ac:dyDescent="0.2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</row>
    <row r="76" spans="2:37" ht="18.75" customHeight="1" x14ac:dyDescent="0.2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</row>
    <row r="77" spans="2:37" ht="18.75" customHeight="1" x14ac:dyDescent="0.2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</row>
    <row r="78" spans="2:37" ht="18.75" customHeight="1" x14ac:dyDescent="0.2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2:37" ht="18.75" customHeight="1" x14ac:dyDescent="0.2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</row>
    <row r="80" spans="2:37" ht="18.75" customHeight="1" x14ac:dyDescent="0.2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</row>
    <row r="81" spans="2:37" ht="18.75" customHeight="1" x14ac:dyDescent="0.2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</row>
    <row r="82" spans="2:37" ht="18.75" customHeight="1" x14ac:dyDescent="0.2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</row>
    <row r="83" spans="2:37" ht="18.75" customHeight="1" x14ac:dyDescent="0.2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</row>
    <row r="84" spans="2:37" ht="18.75" customHeight="1" x14ac:dyDescent="0.2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</row>
    <row r="85" spans="2:37" ht="18.75" customHeight="1" x14ac:dyDescent="0.2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</row>
    <row r="86" spans="2:37" ht="18.75" customHeight="1" x14ac:dyDescent="0.25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</row>
    <row r="87" spans="2:37" ht="18.75" customHeight="1" x14ac:dyDescent="0.25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</row>
    <row r="88" spans="2:37" ht="18.75" customHeight="1" x14ac:dyDescent="0.25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</row>
    <row r="89" spans="2:37" ht="18.75" customHeight="1" x14ac:dyDescent="0.25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</row>
    <row r="90" spans="2:37" ht="18.75" customHeight="1" x14ac:dyDescent="0.25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</row>
    <row r="91" spans="2:37" ht="18.75" customHeight="1" x14ac:dyDescent="0.25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</row>
    <row r="92" spans="2:37" ht="18.75" customHeight="1" x14ac:dyDescent="0.2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</row>
    <row r="93" spans="2:37" ht="18.75" customHeight="1" x14ac:dyDescent="0.25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</row>
    <row r="94" spans="2:37" ht="18.75" customHeight="1" x14ac:dyDescent="0.25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</row>
    <row r="95" spans="2:37" ht="18.75" customHeight="1" x14ac:dyDescent="0.25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</row>
    <row r="96" spans="2:37" ht="18.75" customHeight="1" x14ac:dyDescent="0.25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</row>
    <row r="97" spans="2:37" ht="18.75" customHeight="1" x14ac:dyDescent="0.25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</row>
    <row r="98" spans="2:37" ht="18.75" customHeight="1" x14ac:dyDescent="0.25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</row>
    <row r="99" spans="2:37" ht="18.75" customHeight="1" x14ac:dyDescent="0.25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</row>
    <row r="100" spans="2:37" ht="18.75" customHeight="1" x14ac:dyDescent="0.25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</row>
    <row r="101" spans="2:37" ht="18.75" customHeight="1" x14ac:dyDescent="0.2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</row>
    <row r="102" spans="2:37" ht="18.75" customHeight="1" x14ac:dyDescent="0.25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</row>
    <row r="103" spans="2:37" ht="18.75" customHeight="1" x14ac:dyDescent="0.25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</row>
    <row r="104" spans="2:37" ht="18.75" customHeight="1" x14ac:dyDescent="0.25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</row>
    <row r="105" spans="2:37" ht="18.75" customHeight="1" x14ac:dyDescent="0.25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</row>
    <row r="106" spans="2:37" ht="18.75" customHeight="1" x14ac:dyDescent="0.25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</row>
    <row r="107" spans="2:37" ht="18.75" customHeight="1" x14ac:dyDescent="0.25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</row>
    <row r="108" spans="2:37" ht="18.75" customHeight="1" x14ac:dyDescent="0.25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</row>
    <row r="109" spans="2:37" ht="18.75" customHeight="1" x14ac:dyDescent="0.25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</row>
    <row r="110" spans="2:37" ht="18.75" customHeight="1" x14ac:dyDescent="0.25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</row>
    <row r="111" spans="2:37" ht="18.75" customHeight="1" x14ac:dyDescent="0.25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</row>
    <row r="112" spans="2:37" ht="18.75" customHeight="1" x14ac:dyDescent="0.2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</row>
    <row r="113" spans="2:37" ht="18.75" customHeight="1" x14ac:dyDescent="0.25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</row>
    <row r="114" spans="2:37" ht="18.75" customHeight="1" x14ac:dyDescent="0.25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</row>
    <row r="115" spans="2:37" ht="18.75" customHeight="1" x14ac:dyDescent="0.25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</row>
    <row r="116" spans="2:37" ht="18.75" customHeight="1" x14ac:dyDescent="0.25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</row>
    <row r="117" spans="2:37" ht="18.75" customHeight="1" x14ac:dyDescent="0.25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</row>
    <row r="118" spans="2:37" ht="18.75" customHeight="1" x14ac:dyDescent="0.25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</row>
    <row r="119" spans="2:37" ht="18.75" customHeight="1" x14ac:dyDescent="0.25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</row>
    <row r="120" spans="2:37" ht="18.75" customHeight="1" x14ac:dyDescent="0.25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</row>
    <row r="121" spans="2:37" ht="18.75" customHeight="1" x14ac:dyDescent="0.25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</row>
    <row r="122" spans="2:37" ht="18.75" customHeight="1" x14ac:dyDescent="0.25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</row>
    <row r="123" spans="2:37" ht="18.75" customHeight="1" x14ac:dyDescent="0.25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</row>
    <row r="124" spans="2:37" ht="18.75" customHeight="1" x14ac:dyDescent="0.25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</row>
    <row r="125" spans="2:37" ht="18.75" customHeight="1" x14ac:dyDescent="0.25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</row>
    <row r="126" spans="2:37" ht="18.75" customHeight="1" x14ac:dyDescent="0.25"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</row>
    <row r="127" spans="2:37" ht="18.75" customHeight="1" x14ac:dyDescent="0.25"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</row>
    <row r="128" spans="2:37" ht="18.75" customHeight="1" x14ac:dyDescent="0.25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</row>
    <row r="129" spans="2:37" ht="18.75" customHeight="1" x14ac:dyDescent="0.2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</row>
    <row r="130" spans="2:37" ht="18.75" customHeight="1" x14ac:dyDescent="0.2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</row>
    <row r="131" spans="2:37" ht="18.75" customHeight="1" x14ac:dyDescent="0.2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</row>
    <row r="132" spans="2:37" ht="18.75" customHeight="1" x14ac:dyDescent="0.2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</row>
    <row r="133" spans="2:37" ht="18.75" customHeight="1" x14ac:dyDescent="0.2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</row>
    <row r="134" spans="2:37" ht="18.75" customHeight="1" x14ac:dyDescent="0.25"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</row>
    <row r="135" spans="2:37" ht="18.75" customHeight="1" x14ac:dyDescent="0.25"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</row>
    <row r="136" spans="2:37" ht="18.75" customHeight="1" x14ac:dyDescent="0.25"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</row>
    <row r="137" spans="2:37" ht="18.75" customHeight="1" x14ac:dyDescent="0.25"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</row>
    <row r="138" spans="2:37" ht="18.75" customHeight="1" x14ac:dyDescent="0.25"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</row>
    <row r="139" spans="2:37" ht="18.75" customHeight="1" x14ac:dyDescent="0.25"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</row>
    <row r="140" spans="2:37" ht="18.75" customHeight="1" x14ac:dyDescent="0.25"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</row>
    <row r="141" spans="2:37" ht="18.75" customHeight="1" x14ac:dyDescent="0.25"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</row>
    <row r="142" spans="2:37" ht="18.75" customHeight="1" x14ac:dyDescent="0.25"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</row>
    <row r="143" spans="2:37" ht="18.75" customHeight="1" x14ac:dyDescent="0.25"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</row>
    <row r="144" spans="2:37" ht="18.75" customHeight="1" x14ac:dyDescent="0.25"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</row>
    <row r="145" spans="2:37" ht="18.75" customHeight="1" x14ac:dyDescent="0.25"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</row>
    <row r="146" spans="2:37" ht="18.75" customHeight="1" x14ac:dyDescent="0.25"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</row>
    <row r="147" spans="2:37" ht="18.75" customHeight="1" x14ac:dyDescent="0.25"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</row>
    <row r="148" spans="2:37" ht="18.75" customHeight="1" x14ac:dyDescent="0.25"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</row>
    <row r="149" spans="2:37" ht="18.75" customHeight="1" x14ac:dyDescent="0.25"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</row>
    <row r="150" spans="2:37" ht="18.75" customHeight="1" x14ac:dyDescent="0.2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</row>
    <row r="151" spans="2:37" ht="18.75" customHeight="1" x14ac:dyDescent="0.2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</row>
    <row r="152" spans="2:37" ht="18.75" customHeight="1" x14ac:dyDescent="0.2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</row>
    <row r="153" spans="2:37" ht="18.75" customHeight="1" x14ac:dyDescent="0.2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</row>
    <row r="154" spans="2:37" ht="18.75" customHeight="1" x14ac:dyDescent="0.2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</row>
    <row r="155" spans="2:37" ht="18.75" customHeight="1" x14ac:dyDescent="0.2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</row>
    <row r="156" spans="2:37" ht="18.75" customHeight="1" x14ac:dyDescent="0.2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</row>
    <row r="157" spans="2:37" ht="18.75" customHeight="1" x14ac:dyDescent="0.25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</row>
    <row r="158" spans="2:37" ht="18.75" customHeight="1" x14ac:dyDescent="0.25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</row>
    <row r="159" spans="2:37" ht="18.75" customHeight="1" x14ac:dyDescent="0.25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</row>
    <row r="160" spans="2:37" ht="18.75" customHeight="1" x14ac:dyDescent="0.25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</row>
    <row r="161" spans="2:37" ht="18.75" customHeight="1" x14ac:dyDescent="0.25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</row>
    <row r="162" spans="2:37" ht="18.75" customHeight="1" x14ac:dyDescent="0.25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</row>
    <row r="163" spans="2:37" ht="18.75" customHeight="1" x14ac:dyDescent="0.25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</row>
    <row r="164" spans="2:37" ht="18.75" customHeight="1" x14ac:dyDescent="0.25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</row>
    <row r="165" spans="2:37" ht="18.75" customHeight="1" x14ac:dyDescent="0.25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</row>
    <row r="166" spans="2:37" ht="18.75" customHeight="1" x14ac:dyDescent="0.25"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</row>
    <row r="167" spans="2:37" ht="18.75" customHeight="1" x14ac:dyDescent="0.25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</row>
    <row r="168" spans="2:37" ht="18.75" customHeight="1" x14ac:dyDescent="0.25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</row>
    <row r="169" spans="2:37" ht="18.75" customHeight="1" x14ac:dyDescent="0.25"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</row>
    <row r="170" spans="2:37" ht="18.75" customHeight="1" x14ac:dyDescent="0.25"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</row>
    <row r="171" spans="2:37" ht="18.75" customHeight="1" x14ac:dyDescent="0.25"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</row>
    <row r="172" spans="2:37" ht="18.75" customHeight="1" x14ac:dyDescent="0.25"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</row>
    <row r="173" spans="2:37" ht="18.75" customHeight="1" x14ac:dyDescent="0.25"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</row>
    <row r="174" spans="2:37" ht="18.75" customHeight="1" x14ac:dyDescent="0.25"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</row>
    <row r="175" spans="2:37" ht="18.75" customHeight="1" x14ac:dyDescent="0.25"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</row>
    <row r="176" spans="2:37" ht="18.75" customHeight="1" x14ac:dyDescent="0.25"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</row>
    <row r="177" spans="2:37" ht="18.75" customHeight="1" x14ac:dyDescent="0.25"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</row>
    <row r="178" spans="2:37" ht="18.75" customHeight="1" x14ac:dyDescent="0.25"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</row>
    <row r="179" spans="2:37" ht="18.75" customHeight="1" x14ac:dyDescent="0.25"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</row>
    <row r="180" spans="2:37" ht="18.75" customHeight="1" x14ac:dyDescent="0.25"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</row>
    <row r="181" spans="2:37" ht="18.75" customHeight="1" x14ac:dyDescent="0.25"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</row>
    <row r="182" spans="2:37" ht="18.75" customHeight="1" x14ac:dyDescent="0.25"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</row>
    <row r="183" spans="2:37" ht="18.75" customHeight="1" x14ac:dyDescent="0.25"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</row>
    <row r="184" spans="2:37" ht="18.75" customHeight="1" x14ac:dyDescent="0.25"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</row>
    <row r="185" spans="2:37" ht="18.75" customHeight="1" x14ac:dyDescent="0.25"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</row>
    <row r="186" spans="2:37" ht="18.75" customHeight="1" x14ac:dyDescent="0.25"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</row>
    <row r="187" spans="2:37" ht="18.75" customHeight="1" x14ac:dyDescent="0.25"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</row>
    <row r="188" spans="2:37" ht="18.75" customHeight="1" x14ac:dyDescent="0.25"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</row>
    <row r="189" spans="2:37" ht="18.75" customHeight="1" x14ac:dyDescent="0.25"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</row>
    <row r="190" spans="2:37" ht="18.75" customHeight="1" x14ac:dyDescent="0.25"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</row>
    <row r="191" spans="2:37" ht="18.75" customHeight="1" x14ac:dyDescent="0.25"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</row>
    <row r="192" spans="2:37" ht="18.75" customHeight="1" x14ac:dyDescent="0.25"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</row>
    <row r="193" spans="2:37" ht="18.75" customHeight="1" x14ac:dyDescent="0.25"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</row>
    <row r="194" spans="2:37" ht="18.75" customHeight="1" x14ac:dyDescent="0.25"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</row>
    <row r="195" spans="2:37" ht="18.75" customHeight="1" x14ac:dyDescent="0.25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</row>
    <row r="196" spans="2:37" ht="18.75" customHeight="1" x14ac:dyDescent="0.25"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</row>
    <row r="197" spans="2:37" ht="18.75" customHeight="1" x14ac:dyDescent="0.25"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</row>
    <row r="198" spans="2:37" ht="18.75" customHeight="1" x14ac:dyDescent="0.25"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</row>
    <row r="199" spans="2:37" ht="18.75" customHeight="1" x14ac:dyDescent="0.25"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</row>
    <row r="200" spans="2:37" ht="18.75" customHeight="1" x14ac:dyDescent="0.25"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</row>
    <row r="201" spans="2:37" ht="18.75" customHeight="1" x14ac:dyDescent="0.25"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</row>
    <row r="202" spans="2:37" ht="18.75" customHeight="1" x14ac:dyDescent="0.25"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</row>
    <row r="203" spans="2:37" ht="18.75" customHeight="1" x14ac:dyDescent="0.25"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</row>
    <row r="204" spans="2:37" ht="18.75" customHeight="1" x14ac:dyDescent="0.25"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</row>
    <row r="205" spans="2:37" ht="18.75" customHeight="1" x14ac:dyDescent="0.25"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</row>
    <row r="206" spans="2:37" ht="18.75" customHeight="1" x14ac:dyDescent="0.25"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</row>
    <row r="207" spans="2:37" ht="18.75" customHeight="1" x14ac:dyDescent="0.25"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</row>
    <row r="208" spans="2:37" ht="18.75" customHeight="1" x14ac:dyDescent="0.25"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</row>
    <row r="209" spans="2:37" ht="18.75" customHeight="1" x14ac:dyDescent="0.25"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</row>
    <row r="210" spans="2:37" ht="18.75" customHeight="1" x14ac:dyDescent="0.25"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</row>
    <row r="211" spans="2:37" ht="18.75" customHeight="1" x14ac:dyDescent="0.25"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</row>
    <row r="212" spans="2:37" ht="18.75" customHeight="1" x14ac:dyDescent="0.25"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</row>
    <row r="213" spans="2:37" ht="18.75" customHeight="1" x14ac:dyDescent="0.25"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</row>
    <row r="214" spans="2:37" ht="18.75" customHeight="1" x14ac:dyDescent="0.25"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</row>
    <row r="215" spans="2:37" ht="18.75" customHeight="1" x14ac:dyDescent="0.25"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</row>
    <row r="216" spans="2:37" ht="18.75" customHeight="1" x14ac:dyDescent="0.25"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</row>
    <row r="217" spans="2:37" ht="18.75" customHeight="1" x14ac:dyDescent="0.25"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</row>
    <row r="218" spans="2:37" ht="18.75" customHeight="1" x14ac:dyDescent="0.25"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</row>
    <row r="219" spans="2:37" ht="18.75" customHeight="1" x14ac:dyDescent="0.25"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</row>
    <row r="220" spans="2:37" ht="18.75" customHeight="1" x14ac:dyDescent="0.25"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</row>
    <row r="221" spans="2:37" ht="18.75" customHeight="1" x14ac:dyDescent="0.25"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</row>
    <row r="222" spans="2:37" ht="18.75" customHeight="1" x14ac:dyDescent="0.25"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</row>
    <row r="223" spans="2:37" ht="18.75" customHeight="1" x14ac:dyDescent="0.25"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</row>
    <row r="224" spans="2:37" ht="18.75" customHeight="1" x14ac:dyDescent="0.25"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</row>
    <row r="225" spans="2:37" ht="18.75" customHeight="1" x14ac:dyDescent="0.25"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</row>
    <row r="226" spans="2:37" ht="18.75" customHeight="1" x14ac:dyDescent="0.25"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</row>
    <row r="227" spans="2:37" ht="18.75" customHeight="1" x14ac:dyDescent="0.25"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</row>
    <row r="228" spans="2:37" ht="18.75" customHeight="1" x14ac:dyDescent="0.25"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</row>
    <row r="229" spans="2:37" ht="18.75" customHeight="1" x14ac:dyDescent="0.25"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</row>
    <row r="230" spans="2:37" ht="18.75" customHeight="1" x14ac:dyDescent="0.25"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</row>
    <row r="231" spans="2:37" ht="18.75" customHeight="1" x14ac:dyDescent="0.25"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</row>
    <row r="232" spans="2:37" ht="18.75" customHeight="1" x14ac:dyDescent="0.25"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</row>
    <row r="233" spans="2:37" ht="18.75" customHeight="1" x14ac:dyDescent="0.25"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</row>
    <row r="234" spans="2:37" ht="18.75" customHeight="1" x14ac:dyDescent="0.25"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</row>
    <row r="235" spans="2:37" ht="18.75" customHeight="1" x14ac:dyDescent="0.25"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</row>
    <row r="236" spans="2:37" ht="18.75" customHeight="1" x14ac:dyDescent="0.25"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</row>
    <row r="237" spans="2:37" ht="18.75" customHeight="1" x14ac:dyDescent="0.25"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</row>
    <row r="238" spans="2:37" ht="18.75" customHeight="1" x14ac:dyDescent="0.25"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</row>
    <row r="239" spans="2:37" ht="18.75" customHeight="1" x14ac:dyDescent="0.25"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</row>
    <row r="240" spans="2:37" ht="18.75" customHeight="1" x14ac:dyDescent="0.25"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</row>
    <row r="241" spans="2:37" ht="18.75" customHeight="1" x14ac:dyDescent="0.25"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</row>
    <row r="242" spans="2:37" ht="18.75" customHeight="1" x14ac:dyDescent="0.25"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</row>
    <row r="243" spans="2:37" ht="18.75" customHeight="1" x14ac:dyDescent="0.25"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</row>
    <row r="244" spans="2:37" ht="18.75" customHeight="1" x14ac:dyDescent="0.25"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</row>
    <row r="245" spans="2:37" ht="18.75" customHeight="1" x14ac:dyDescent="0.25"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</row>
    <row r="246" spans="2:37" ht="18.75" customHeight="1" x14ac:dyDescent="0.25"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</row>
    <row r="247" spans="2:37" ht="18.75" customHeight="1" x14ac:dyDescent="0.25"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</row>
    <row r="248" spans="2:37" ht="18.75" customHeight="1" x14ac:dyDescent="0.25"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</row>
    <row r="249" spans="2:37" ht="18.75" customHeight="1" x14ac:dyDescent="0.25"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</row>
    <row r="250" spans="2:37" ht="18.75" customHeight="1" x14ac:dyDescent="0.25"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</row>
    <row r="251" spans="2:37" ht="18.75" customHeight="1" x14ac:dyDescent="0.25"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</row>
    <row r="252" spans="2:37" ht="18.75" customHeight="1" x14ac:dyDescent="0.25"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</row>
    <row r="253" spans="2:37" ht="18.75" customHeight="1" x14ac:dyDescent="0.25"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</row>
    <row r="254" spans="2:37" ht="18.75" customHeight="1" x14ac:dyDescent="0.25"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</row>
    <row r="255" spans="2:37" ht="18.75" customHeight="1" x14ac:dyDescent="0.25"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</row>
    <row r="256" spans="2:37" ht="18.75" customHeight="1" x14ac:dyDescent="0.25"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</row>
    <row r="257" spans="2:37" ht="18.75" customHeight="1" x14ac:dyDescent="0.25"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</row>
    <row r="258" spans="2:37" ht="18.75" customHeight="1" x14ac:dyDescent="0.25"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</row>
    <row r="259" spans="2:37" ht="18.75" customHeight="1" x14ac:dyDescent="0.25"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</row>
    <row r="260" spans="2:37" ht="18.75" customHeight="1" x14ac:dyDescent="0.25"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</row>
    <row r="261" spans="2:37" ht="18.75" customHeight="1" x14ac:dyDescent="0.25"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</row>
    <row r="262" spans="2:37" ht="18.75" customHeight="1" x14ac:dyDescent="0.25"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</row>
    <row r="263" spans="2:37" ht="18.75" customHeight="1" x14ac:dyDescent="0.25"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</row>
    <row r="264" spans="2:37" ht="18.75" customHeight="1" x14ac:dyDescent="0.25"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</row>
    <row r="265" spans="2:37" ht="18.75" customHeight="1" x14ac:dyDescent="0.25"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</row>
    <row r="266" spans="2:37" ht="18.75" customHeight="1" x14ac:dyDescent="0.25"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</row>
    <row r="267" spans="2:37" ht="18.75" customHeight="1" x14ac:dyDescent="0.25"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</row>
    <row r="268" spans="2:37" ht="18.75" customHeight="1" x14ac:dyDescent="0.25"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</row>
    <row r="269" spans="2:37" ht="18.75" customHeight="1" x14ac:dyDescent="0.25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</row>
    <row r="270" spans="2:37" ht="18.75" customHeight="1" x14ac:dyDescent="0.25"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</row>
    <row r="271" spans="2:37" ht="18.75" customHeight="1" x14ac:dyDescent="0.25"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</row>
    <row r="272" spans="2:37" ht="18.75" customHeight="1" x14ac:dyDescent="0.25"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</row>
    <row r="273" spans="2:37" ht="18.75" customHeight="1" x14ac:dyDescent="0.25"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</row>
    <row r="274" spans="2:37" ht="18.75" customHeight="1" x14ac:dyDescent="0.25"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</row>
    <row r="275" spans="2:37" ht="18.75" customHeight="1" x14ac:dyDescent="0.25"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</row>
    <row r="276" spans="2:37" ht="18.75" customHeight="1" x14ac:dyDescent="0.25"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</row>
    <row r="277" spans="2:37" ht="18.75" customHeight="1" x14ac:dyDescent="0.25"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</row>
    <row r="278" spans="2:37" ht="18.75" customHeight="1" x14ac:dyDescent="0.25"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</row>
    <row r="279" spans="2:37" ht="18.75" customHeight="1" x14ac:dyDescent="0.25"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</row>
    <row r="280" spans="2:37" ht="18.75" customHeight="1" x14ac:dyDescent="0.25"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</row>
    <row r="281" spans="2:37" ht="18.75" customHeight="1" x14ac:dyDescent="0.25"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</row>
    <row r="282" spans="2:37" ht="18.75" customHeight="1" x14ac:dyDescent="0.25"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</row>
    <row r="283" spans="2:37" ht="18.75" customHeight="1" x14ac:dyDescent="0.25"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</row>
    <row r="284" spans="2:37" ht="18.75" customHeight="1" x14ac:dyDescent="0.25"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</row>
    <row r="285" spans="2:37" ht="18.75" customHeight="1" x14ac:dyDescent="0.25"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</row>
    <row r="286" spans="2:37" ht="18.75" customHeight="1" x14ac:dyDescent="0.25"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</row>
    <row r="287" spans="2:37" ht="18.75" customHeight="1" x14ac:dyDescent="0.25"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</row>
    <row r="288" spans="2:37" ht="18.75" customHeight="1" x14ac:dyDescent="0.25"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</row>
    <row r="289" spans="2:37" ht="18.75" customHeight="1" x14ac:dyDescent="0.25"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</row>
    <row r="290" spans="2:37" ht="18.75" customHeight="1" x14ac:dyDescent="0.25"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</row>
    <row r="291" spans="2:37" ht="18.75" customHeight="1" x14ac:dyDescent="0.25"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</row>
    <row r="292" spans="2:37" ht="18.75" customHeight="1" x14ac:dyDescent="0.25"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</row>
    <row r="293" spans="2:37" ht="18.75" customHeight="1" x14ac:dyDescent="0.25"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</row>
    <row r="294" spans="2:37" ht="18.75" customHeight="1" x14ac:dyDescent="0.25"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</row>
    <row r="295" spans="2:37" ht="18.75" customHeight="1" x14ac:dyDescent="0.25"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</row>
    <row r="296" spans="2:37" ht="18.75" customHeight="1" x14ac:dyDescent="0.25"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</row>
    <row r="297" spans="2:37" ht="18.75" customHeight="1" x14ac:dyDescent="0.25"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</row>
    <row r="298" spans="2:37" ht="18.75" customHeight="1" x14ac:dyDescent="0.25"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</row>
    <row r="299" spans="2:37" ht="18.75" customHeight="1" x14ac:dyDescent="0.25"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</row>
    <row r="300" spans="2:37" ht="18.75" customHeight="1" x14ac:dyDescent="0.25"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</row>
    <row r="301" spans="2:37" ht="18.75" customHeight="1" x14ac:dyDescent="0.25"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</row>
    <row r="302" spans="2:37" ht="18.75" customHeight="1" x14ac:dyDescent="0.25"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</row>
    <row r="303" spans="2:37" ht="18.75" customHeight="1" x14ac:dyDescent="0.25"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</row>
    <row r="304" spans="2:37" ht="18.75" customHeight="1" x14ac:dyDescent="0.25"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</row>
    <row r="305" spans="2:37" ht="18.75" customHeight="1" x14ac:dyDescent="0.25"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</row>
    <row r="306" spans="2:37" ht="18.75" customHeight="1" x14ac:dyDescent="0.25"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</row>
    <row r="307" spans="2:37" ht="18.75" customHeight="1" x14ac:dyDescent="0.25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</row>
    <row r="308" spans="2:37" ht="18.75" customHeight="1" x14ac:dyDescent="0.25"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</row>
    <row r="309" spans="2:37" ht="18.75" customHeight="1" x14ac:dyDescent="0.25"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</row>
    <row r="310" spans="2:37" ht="18.75" customHeight="1" x14ac:dyDescent="0.25"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</row>
    <row r="311" spans="2:37" ht="18.75" customHeight="1" x14ac:dyDescent="0.25"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</row>
    <row r="312" spans="2:37" ht="18.75" customHeight="1" x14ac:dyDescent="0.25"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</row>
    <row r="313" spans="2:37" ht="18.75" customHeight="1" x14ac:dyDescent="0.25"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</row>
    <row r="314" spans="2:37" ht="18.75" customHeight="1" x14ac:dyDescent="0.25"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</row>
    <row r="315" spans="2:37" ht="18.75" customHeight="1" x14ac:dyDescent="0.2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</row>
    <row r="316" spans="2:37" ht="18.75" customHeight="1" x14ac:dyDescent="0.25"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</row>
    <row r="317" spans="2:37" ht="18.75" customHeight="1" x14ac:dyDescent="0.25"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</row>
    <row r="318" spans="2:37" ht="18.75" customHeight="1" x14ac:dyDescent="0.25"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</row>
    <row r="319" spans="2:37" ht="18.75" customHeight="1" x14ac:dyDescent="0.25"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</row>
    <row r="320" spans="2:37" ht="18.75" customHeight="1" x14ac:dyDescent="0.25"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</row>
    <row r="321" spans="2:37" ht="18.75" customHeight="1" x14ac:dyDescent="0.25"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</row>
    <row r="322" spans="2:37" ht="18.75" customHeight="1" x14ac:dyDescent="0.25"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</row>
    <row r="323" spans="2:37" ht="18.75" customHeight="1" x14ac:dyDescent="0.25"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</row>
    <row r="324" spans="2:37" ht="18.75" customHeight="1" x14ac:dyDescent="0.25"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</row>
    <row r="325" spans="2:37" ht="18.75" customHeight="1" x14ac:dyDescent="0.25"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</row>
    <row r="326" spans="2:37" ht="18.75" customHeight="1" x14ac:dyDescent="0.25"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</row>
    <row r="327" spans="2:37" ht="18.75" customHeight="1" x14ac:dyDescent="0.25"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</row>
    <row r="328" spans="2:37" ht="18.75" customHeight="1" x14ac:dyDescent="0.25"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</row>
    <row r="329" spans="2:37" ht="18.75" customHeight="1" x14ac:dyDescent="0.25"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</row>
    <row r="330" spans="2:37" ht="18.75" customHeight="1" x14ac:dyDescent="0.25"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</row>
    <row r="331" spans="2:37" ht="18.75" customHeight="1" x14ac:dyDescent="0.25"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</row>
    <row r="332" spans="2:37" ht="18.75" customHeight="1" x14ac:dyDescent="0.25"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</row>
    <row r="333" spans="2:37" ht="18.75" customHeight="1" x14ac:dyDescent="0.25"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</row>
    <row r="334" spans="2:37" ht="18.75" customHeight="1" x14ac:dyDescent="0.25"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</row>
    <row r="335" spans="2:37" ht="18.75" customHeight="1" x14ac:dyDescent="0.25"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</row>
    <row r="336" spans="2:37" ht="18.75" customHeight="1" x14ac:dyDescent="0.25"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</row>
    <row r="337" spans="2:37" ht="18.75" customHeight="1" x14ac:dyDescent="0.25"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</row>
    <row r="338" spans="2:37" ht="18.75" customHeight="1" x14ac:dyDescent="0.25"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</row>
    <row r="339" spans="2:37" ht="18.75" customHeight="1" x14ac:dyDescent="0.25"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</row>
    <row r="340" spans="2:37" ht="18.75" customHeight="1" x14ac:dyDescent="0.25"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</row>
    <row r="341" spans="2:37" ht="18.75" customHeight="1" x14ac:dyDescent="0.25"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</row>
    <row r="342" spans="2:37" ht="18.75" customHeight="1" x14ac:dyDescent="0.25"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</row>
    <row r="343" spans="2:37" ht="18.75" customHeight="1" x14ac:dyDescent="0.25"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</row>
    <row r="344" spans="2:37" ht="18.75" customHeight="1" x14ac:dyDescent="0.25"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</row>
    <row r="345" spans="2:37" ht="18.75" customHeight="1" x14ac:dyDescent="0.25"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</row>
    <row r="346" spans="2:37" ht="18.75" customHeight="1" x14ac:dyDescent="0.25"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</row>
    <row r="347" spans="2:37" ht="18.75" customHeight="1" x14ac:dyDescent="0.25"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</row>
    <row r="348" spans="2:37" ht="18.75" customHeight="1" x14ac:dyDescent="0.25"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</row>
    <row r="349" spans="2:37" ht="18.75" customHeight="1" x14ac:dyDescent="0.25"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</row>
    <row r="350" spans="2:37" ht="18.75" customHeight="1" x14ac:dyDescent="0.25"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</row>
    <row r="351" spans="2:37" ht="18.75" customHeight="1" x14ac:dyDescent="0.25"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</row>
    <row r="352" spans="2:37" ht="18.75" customHeight="1" x14ac:dyDescent="0.25"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</row>
    <row r="353" spans="2:37" ht="18.75" customHeight="1" x14ac:dyDescent="0.25"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</row>
    <row r="354" spans="2:37" ht="18.75" customHeight="1" x14ac:dyDescent="0.25"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</row>
    <row r="355" spans="2:37" ht="18.75" customHeight="1" x14ac:dyDescent="0.25"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</row>
    <row r="356" spans="2:37" ht="18.75" customHeight="1" x14ac:dyDescent="0.25"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</row>
    <row r="357" spans="2:37" ht="18.75" customHeight="1" x14ac:dyDescent="0.25"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</row>
    <row r="358" spans="2:37" ht="18.75" customHeight="1" x14ac:dyDescent="0.25"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</row>
    <row r="359" spans="2:37" ht="18.75" customHeight="1" x14ac:dyDescent="0.25"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</row>
    <row r="360" spans="2:37" ht="18.75" customHeight="1" x14ac:dyDescent="0.25"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</row>
    <row r="361" spans="2:37" ht="18.75" customHeight="1" x14ac:dyDescent="0.25"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</row>
    <row r="362" spans="2:37" ht="18.75" customHeight="1" x14ac:dyDescent="0.25"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</row>
    <row r="363" spans="2:37" ht="18.75" customHeight="1" x14ac:dyDescent="0.25"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</row>
    <row r="364" spans="2:37" ht="18.75" customHeight="1" x14ac:dyDescent="0.25"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</row>
    <row r="365" spans="2:37" ht="18.75" customHeight="1" x14ac:dyDescent="0.25"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</row>
    <row r="366" spans="2:37" ht="18.75" customHeight="1" x14ac:dyDescent="0.25"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</row>
    <row r="367" spans="2:37" ht="18.75" customHeight="1" x14ac:dyDescent="0.25"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</row>
    <row r="368" spans="2:37" ht="18.75" customHeight="1" x14ac:dyDescent="0.25"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</row>
    <row r="369" spans="2:37" ht="18.75" customHeight="1" x14ac:dyDescent="0.25"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</row>
    <row r="370" spans="2:37" ht="18.75" customHeight="1" x14ac:dyDescent="0.25"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</row>
    <row r="371" spans="2:37" ht="18.75" customHeight="1" x14ac:dyDescent="0.25"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</row>
    <row r="372" spans="2:37" ht="18.75" customHeight="1" x14ac:dyDescent="0.25"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</row>
    <row r="373" spans="2:37" ht="18.75" customHeight="1" x14ac:dyDescent="0.25"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</row>
    <row r="374" spans="2:37" ht="18.75" customHeight="1" x14ac:dyDescent="0.25"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</row>
    <row r="375" spans="2:37" ht="18.75" customHeight="1" x14ac:dyDescent="0.25"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</row>
    <row r="376" spans="2:37" ht="18.75" customHeight="1" x14ac:dyDescent="0.25"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</row>
    <row r="377" spans="2:37" ht="18.75" customHeight="1" x14ac:dyDescent="0.25"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</row>
    <row r="378" spans="2:37" ht="18.75" customHeight="1" x14ac:dyDescent="0.25"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</row>
    <row r="379" spans="2:37" ht="18.75" customHeight="1" x14ac:dyDescent="0.25"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</row>
    <row r="380" spans="2:37" ht="18.75" customHeight="1" x14ac:dyDescent="0.25"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</row>
    <row r="381" spans="2:37" ht="18.75" customHeight="1" x14ac:dyDescent="0.25"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</row>
    <row r="382" spans="2:37" ht="18.75" customHeight="1" x14ac:dyDescent="0.25"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</row>
    <row r="383" spans="2:37" ht="18.75" customHeight="1" x14ac:dyDescent="0.25"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</row>
    <row r="384" spans="2:37" ht="18.75" customHeight="1" x14ac:dyDescent="0.25"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</row>
    <row r="385" spans="2:37" ht="18.75" customHeight="1" x14ac:dyDescent="0.25"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</row>
    <row r="386" spans="2:37" ht="18.75" customHeight="1" x14ac:dyDescent="0.25"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</row>
    <row r="387" spans="2:37" ht="18.75" customHeight="1" x14ac:dyDescent="0.25"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</row>
    <row r="388" spans="2:37" ht="18.75" customHeight="1" x14ac:dyDescent="0.25"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</row>
    <row r="389" spans="2:37" ht="18.75" customHeight="1" x14ac:dyDescent="0.25"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</row>
    <row r="390" spans="2:37" ht="18.75" customHeight="1" x14ac:dyDescent="0.25"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</row>
    <row r="391" spans="2:37" ht="18.75" customHeight="1" x14ac:dyDescent="0.25"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</row>
    <row r="392" spans="2:37" ht="18.75" customHeight="1" x14ac:dyDescent="0.25"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</row>
    <row r="393" spans="2:37" ht="18.75" customHeight="1" x14ac:dyDescent="0.25"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</row>
    <row r="394" spans="2:37" ht="18.75" customHeight="1" x14ac:dyDescent="0.25"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</row>
    <row r="395" spans="2:37" ht="18.75" customHeight="1" x14ac:dyDescent="0.25"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</row>
    <row r="396" spans="2:37" ht="18.75" customHeight="1" x14ac:dyDescent="0.25"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</row>
    <row r="397" spans="2:37" ht="18.75" customHeight="1" x14ac:dyDescent="0.25"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</row>
    <row r="398" spans="2:37" ht="18.75" customHeight="1" x14ac:dyDescent="0.25"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</row>
    <row r="399" spans="2:37" ht="18.75" customHeight="1" x14ac:dyDescent="0.25"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</row>
    <row r="400" spans="2:37" ht="18.75" customHeight="1" x14ac:dyDescent="0.25"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</row>
    <row r="401" spans="2:37" ht="18.75" customHeight="1" x14ac:dyDescent="0.25"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</row>
    <row r="402" spans="2:37" ht="18.75" customHeight="1" x14ac:dyDescent="0.25"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</row>
    <row r="403" spans="2:37" ht="18.75" customHeight="1" x14ac:dyDescent="0.25"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</row>
    <row r="404" spans="2:37" ht="18.75" customHeight="1" x14ac:dyDescent="0.25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</row>
    <row r="405" spans="2:37" ht="18.75" customHeight="1" x14ac:dyDescent="0.25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</row>
    <row r="406" spans="2:37" ht="18.75" customHeight="1" x14ac:dyDescent="0.25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</row>
    <row r="407" spans="2:37" ht="18.75" customHeight="1" x14ac:dyDescent="0.25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</row>
    <row r="408" spans="2:37" ht="18.75" customHeight="1" x14ac:dyDescent="0.25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</row>
    <row r="409" spans="2:37" ht="18.75" customHeight="1" x14ac:dyDescent="0.25"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</row>
    <row r="410" spans="2:37" ht="18.75" customHeight="1" x14ac:dyDescent="0.25"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</row>
    <row r="411" spans="2:37" ht="18.75" customHeight="1" x14ac:dyDescent="0.25"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</row>
    <row r="412" spans="2:37" ht="18.75" customHeight="1" x14ac:dyDescent="0.25"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</row>
    <row r="413" spans="2:37" ht="18.75" customHeight="1" x14ac:dyDescent="0.25"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</row>
    <row r="414" spans="2:37" ht="18.75" customHeight="1" x14ac:dyDescent="0.25"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</row>
    <row r="415" spans="2:37" ht="18.75" customHeight="1" x14ac:dyDescent="0.25"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</row>
    <row r="416" spans="2:37" ht="18.75" customHeight="1" x14ac:dyDescent="0.25"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</row>
    <row r="417" spans="2:37" ht="18.75" customHeight="1" x14ac:dyDescent="0.25"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</row>
    <row r="418" spans="2:37" ht="18.75" customHeight="1" x14ac:dyDescent="0.25"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</row>
    <row r="419" spans="2:37" ht="18.75" customHeight="1" x14ac:dyDescent="0.25"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</row>
    <row r="420" spans="2:37" ht="18.75" customHeight="1" x14ac:dyDescent="0.25"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</row>
    <row r="421" spans="2:37" ht="18.75" customHeight="1" x14ac:dyDescent="0.25"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</row>
    <row r="422" spans="2:37" ht="18.75" customHeight="1" x14ac:dyDescent="0.25"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</row>
    <row r="423" spans="2:37" ht="18.75" customHeight="1" x14ac:dyDescent="0.25"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</row>
    <row r="424" spans="2:37" ht="18.75" customHeight="1" x14ac:dyDescent="0.25"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</row>
    <row r="425" spans="2:37" ht="18.75" customHeight="1" x14ac:dyDescent="0.25"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</row>
    <row r="426" spans="2:37" ht="18.75" customHeight="1" x14ac:dyDescent="0.25"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</row>
    <row r="427" spans="2:37" ht="18.75" customHeight="1" x14ac:dyDescent="0.25"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</row>
    <row r="428" spans="2:37" ht="18.75" customHeight="1" x14ac:dyDescent="0.25"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</row>
    <row r="429" spans="2:37" ht="18.75" customHeight="1" x14ac:dyDescent="0.25"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</row>
    <row r="430" spans="2:37" ht="18.75" customHeight="1" x14ac:dyDescent="0.25"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</row>
    <row r="431" spans="2:37" ht="18.75" customHeight="1" x14ac:dyDescent="0.25"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</row>
    <row r="432" spans="2:37" ht="18.75" customHeight="1" x14ac:dyDescent="0.25"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</row>
    <row r="433" spans="2:37" ht="18.75" customHeight="1" x14ac:dyDescent="0.25"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</row>
    <row r="434" spans="2:37" ht="18.75" customHeight="1" x14ac:dyDescent="0.25"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</row>
    <row r="435" spans="2:37" ht="18.75" customHeight="1" x14ac:dyDescent="0.25"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</row>
    <row r="436" spans="2:37" ht="18.75" customHeight="1" x14ac:dyDescent="0.25"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</row>
    <row r="437" spans="2:37" ht="18.75" customHeight="1" x14ac:dyDescent="0.25"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</row>
    <row r="438" spans="2:37" ht="18.75" customHeight="1" x14ac:dyDescent="0.25"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</row>
    <row r="439" spans="2:37" ht="18.75" customHeight="1" x14ac:dyDescent="0.25"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</row>
    <row r="440" spans="2:37" ht="18.75" customHeight="1" x14ac:dyDescent="0.25"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</row>
    <row r="441" spans="2:37" ht="18.75" customHeight="1" x14ac:dyDescent="0.25"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</row>
    <row r="442" spans="2:37" ht="18.75" customHeight="1" x14ac:dyDescent="0.25"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</row>
    <row r="443" spans="2:37" ht="18.75" customHeight="1" x14ac:dyDescent="0.25"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</row>
    <row r="444" spans="2:37" ht="18.75" customHeight="1" x14ac:dyDescent="0.25"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</row>
    <row r="445" spans="2:37" ht="18.75" customHeight="1" x14ac:dyDescent="0.25"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</row>
    <row r="446" spans="2:37" ht="18.75" customHeight="1" x14ac:dyDescent="0.25"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</row>
    <row r="447" spans="2:37" ht="18.75" customHeight="1" x14ac:dyDescent="0.25"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</row>
    <row r="448" spans="2:37" ht="18.75" customHeight="1" x14ac:dyDescent="0.25"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</row>
    <row r="449" spans="2:37" ht="18.75" customHeight="1" x14ac:dyDescent="0.25"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</row>
    <row r="450" spans="2:37" ht="18.75" customHeight="1" x14ac:dyDescent="0.25"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</row>
    <row r="451" spans="2:37" ht="18.75" customHeight="1" x14ac:dyDescent="0.25"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</row>
    <row r="452" spans="2:37" ht="18.75" customHeight="1" x14ac:dyDescent="0.25"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</row>
    <row r="453" spans="2:37" ht="18.75" customHeight="1" x14ac:dyDescent="0.25"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</row>
    <row r="454" spans="2:37" ht="18.75" customHeight="1" x14ac:dyDescent="0.25"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</row>
    <row r="455" spans="2:37" ht="18.75" customHeight="1" x14ac:dyDescent="0.25"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</row>
    <row r="456" spans="2:37" ht="18.75" customHeight="1" x14ac:dyDescent="0.25"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</row>
    <row r="457" spans="2:37" ht="18.75" customHeight="1" x14ac:dyDescent="0.25"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</row>
    <row r="458" spans="2:37" ht="18.75" customHeight="1" x14ac:dyDescent="0.25"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</row>
    <row r="459" spans="2:37" ht="18.75" customHeight="1" x14ac:dyDescent="0.25"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</row>
    <row r="460" spans="2:37" ht="18.75" customHeight="1" x14ac:dyDescent="0.25"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</row>
    <row r="461" spans="2:37" ht="18.75" customHeight="1" x14ac:dyDescent="0.25"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</row>
    <row r="462" spans="2:37" ht="18.75" customHeight="1" x14ac:dyDescent="0.25"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</row>
    <row r="463" spans="2:37" ht="18.75" customHeight="1" x14ac:dyDescent="0.25"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</row>
    <row r="464" spans="2:37" ht="18.75" customHeight="1" x14ac:dyDescent="0.25"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</row>
    <row r="465" spans="2:37" ht="18.75" customHeight="1" x14ac:dyDescent="0.25"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</row>
    <row r="466" spans="2:37" ht="18.75" customHeight="1" x14ac:dyDescent="0.25"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</row>
    <row r="467" spans="2:37" ht="18.75" customHeight="1" x14ac:dyDescent="0.25"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</row>
    <row r="468" spans="2:37" ht="18.75" customHeight="1" x14ac:dyDescent="0.25"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</row>
    <row r="469" spans="2:37" ht="18.75" customHeight="1" x14ac:dyDescent="0.25"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</row>
    <row r="470" spans="2:37" ht="18.75" customHeight="1" x14ac:dyDescent="0.25"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</row>
    <row r="471" spans="2:37" ht="18.75" customHeight="1" x14ac:dyDescent="0.25"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</row>
    <row r="472" spans="2:37" ht="18.75" customHeight="1" x14ac:dyDescent="0.25"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</row>
    <row r="473" spans="2:37" ht="18.75" customHeight="1" x14ac:dyDescent="0.25"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</row>
    <row r="474" spans="2:37" ht="18.75" customHeight="1" x14ac:dyDescent="0.25"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</row>
    <row r="475" spans="2:37" ht="18.75" customHeight="1" x14ac:dyDescent="0.25"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</row>
    <row r="476" spans="2:37" ht="18.75" customHeight="1" x14ac:dyDescent="0.25"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</row>
    <row r="477" spans="2:37" ht="18.75" customHeight="1" x14ac:dyDescent="0.25"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</row>
    <row r="478" spans="2:37" ht="18.75" customHeight="1" x14ac:dyDescent="0.25"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</row>
    <row r="479" spans="2:37" ht="18.75" customHeight="1" x14ac:dyDescent="0.25"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</row>
    <row r="480" spans="2:37" ht="18.75" customHeight="1" x14ac:dyDescent="0.25"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</row>
    <row r="481" spans="2:37" ht="18.75" customHeight="1" x14ac:dyDescent="0.25"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</row>
    <row r="482" spans="2:37" ht="18.75" customHeight="1" x14ac:dyDescent="0.25"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</row>
    <row r="483" spans="2:37" ht="18.75" customHeight="1" x14ac:dyDescent="0.25"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</row>
    <row r="484" spans="2:37" ht="18.75" customHeight="1" x14ac:dyDescent="0.25"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</row>
    <row r="485" spans="2:37" ht="18.75" customHeight="1" x14ac:dyDescent="0.25"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</row>
    <row r="486" spans="2:37" ht="18.75" customHeight="1" x14ac:dyDescent="0.25"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</row>
    <row r="487" spans="2:37" ht="18.75" customHeight="1" x14ac:dyDescent="0.25"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</row>
    <row r="488" spans="2:37" ht="18.75" customHeight="1" x14ac:dyDescent="0.25"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</row>
    <row r="489" spans="2:37" ht="18.75" customHeight="1" x14ac:dyDescent="0.25"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</row>
    <row r="490" spans="2:37" ht="18.75" customHeight="1" x14ac:dyDescent="0.25"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</row>
    <row r="491" spans="2:37" ht="18.75" customHeight="1" x14ac:dyDescent="0.25"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</row>
    <row r="492" spans="2:37" ht="18.75" customHeight="1" x14ac:dyDescent="0.25"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</row>
    <row r="493" spans="2:37" ht="18.75" customHeight="1" x14ac:dyDescent="0.25"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</row>
    <row r="494" spans="2:37" ht="18.75" customHeight="1" x14ac:dyDescent="0.25"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</row>
    <row r="495" spans="2:37" ht="18.75" customHeight="1" x14ac:dyDescent="0.25"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</row>
    <row r="496" spans="2:37" ht="18.75" customHeight="1" x14ac:dyDescent="0.25"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</row>
    <row r="497" spans="2:37" ht="18.75" customHeight="1" x14ac:dyDescent="0.25"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</row>
    <row r="498" spans="2:37" ht="18.75" customHeight="1" x14ac:dyDescent="0.25"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</row>
    <row r="499" spans="2:37" ht="18.75" customHeight="1" x14ac:dyDescent="0.25"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</row>
    <row r="500" spans="2:37" ht="18.75" customHeight="1" x14ac:dyDescent="0.25"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</row>
    <row r="501" spans="2:37" ht="18.75" customHeight="1" x14ac:dyDescent="0.25"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</row>
    <row r="502" spans="2:37" ht="18.75" customHeight="1" x14ac:dyDescent="0.25"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</row>
    <row r="503" spans="2:37" ht="18.75" customHeight="1" x14ac:dyDescent="0.25"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</row>
    <row r="504" spans="2:37" ht="18.75" customHeight="1" x14ac:dyDescent="0.25"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</row>
    <row r="505" spans="2:37" ht="18.75" customHeight="1" x14ac:dyDescent="0.25"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</row>
    <row r="506" spans="2:37" ht="18.75" customHeight="1" x14ac:dyDescent="0.25"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</row>
    <row r="507" spans="2:37" ht="18.75" customHeight="1" x14ac:dyDescent="0.25"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</row>
    <row r="508" spans="2:37" ht="18.75" customHeight="1" x14ac:dyDescent="0.25"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</row>
    <row r="509" spans="2:37" ht="18.75" customHeight="1" x14ac:dyDescent="0.25"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</row>
    <row r="510" spans="2:37" ht="18.75" customHeight="1" x14ac:dyDescent="0.25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</row>
    <row r="511" spans="2:37" ht="18.75" customHeight="1" x14ac:dyDescent="0.25"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</row>
    <row r="512" spans="2:37" ht="18.75" customHeight="1" x14ac:dyDescent="0.25"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</row>
    <row r="513" spans="2:37" ht="18.75" customHeight="1" x14ac:dyDescent="0.25"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</row>
    <row r="514" spans="2:37" ht="18.75" customHeight="1" x14ac:dyDescent="0.25"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</row>
    <row r="515" spans="2:37" ht="18.75" customHeight="1" x14ac:dyDescent="0.25"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</row>
    <row r="516" spans="2:37" ht="18.75" customHeight="1" x14ac:dyDescent="0.25"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</row>
    <row r="517" spans="2:37" ht="18.75" customHeight="1" x14ac:dyDescent="0.25"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</row>
    <row r="518" spans="2:37" ht="18.75" customHeight="1" x14ac:dyDescent="0.25"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</row>
    <row r="519" spans="2:37" ht="18.75" customHeight="1" x14ac:dyDescent="0.25"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</row>
    <row r="520" spans="2:37" ht="18.75" customHeight="1" x14ac:dyDescent="0.25"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</row>
    <row r="521" spans="2:37" ht="18.75" customHeight="1" x14ac:dyDescent="0.25"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</row>
    <row r="522" spans="2:37" ht="18.75" customHeight="1" x14ac:dyDescent="0.25"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</row>
    <row r="523" spans="2:37" ht="18.75" customHeight="1" x14ac:dyDescent="0.25"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</row>
    <row r="524" spans="2:37" ht="18.75" customHeight="1" x14ac:dyDescent="0.25"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</row>
    <row r="525" spans="2:37" ht="18.75" customHeight="1" x14ac:dyDescent="0.25"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</row>
    <row r="526" spans="2:37" ht="18.75" customHeight="1" x14ac:dyDescent="0.25"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</row>
    <row r="527" spans="2:37" ht="18.75" customHeight="1" x14ac:dyDescent="0.25"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</row>
    <row r="528" spans="2:37" ht="18.75" customHeight="1" x14ac:dyDescent="0.25"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</row>
    <row r="529" spans="2:37" ht="18.75" customHeight="1" x14ac:dyDescent="0.25"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</row>
    <row r="530" spans="2:37" ht="18.75" customHeight="1" x14ac:dyDescent="0.25"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</row>
    <row r="531" spans="2:37" ht="18.75" customHeight="1" x14ac:dyDescent="0.25"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</row>
    <row r="532" spans="2:37" ht="18.75" customHeight="1" x14ac:dyDescent="0.25"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</row>
    <row r="533" spans="2:37" ht="18.75" customHeight="1" x14ac:dyDescent="0.25"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</row>
    <row r="534" spans="2:37" ht="18.75" customHeight="1" x14ac:dyDescent="0.25"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</row>
    <row r="535" spans="2:37" ht="18.75" customHeight="1" x14ac:dyDescent="0.25"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</row>
    <row r="536" spans="2:37" ht="18.75" customHeight="1" x14ac:dyDescent="0.25"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</row>
    <row r="537" spans="2:37" ht="18.75" customHeight="1" x14ac:dyDescent="0.25"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</row>
    <row r="538" spans="2:37" ht="18.75" customHeight="1" x14ac:dyDescent="0.25"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</row>
    <row r="539" spans="2:37" ht="18.75" customHeight="1" x14ac:dyDescent="0.25"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</row>
    <row r="540" spans="2:37" ht="18.75" customHeight="1" x14ac:dyDescent="0.25"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</row>
    <row r="541" spans="2:37" ht="18.75" customHeight="1" x14ac:dyDescent="0.25"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</row>
    <row r="542" spans="2:37" ht="18.75" customHeight="1" x14ac:dyDescent="0.25"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</row>
    <row r="543" spans="2:37" ht="18.75" customHeight="1" x14ac:dyDescent="0.25"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</row>
    <row r="544" spans="2:37" ht="18.75" customHeight="1" x14ac:dyDescent="0.25"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</row>
    <row r="545" spans="2:37" ht="18.75" customHeight="1" x14ac:dyDescent="0.25"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</row>
    <row r="546" spans="2:37" ht="18.75" customHeight="1" x14ac:dyDescent="0.25"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</row>
    <row r="547" spans="2:37" ht="18.75" customHeight="1" x14ac:dyDescent="0.25"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</row>
    <row r="548" spans="2:37" ht="18.75" customHeight="1" x14ac:dyDescent="0.25"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</row>
    <row r="549" spans="2:37" ht="18.75" customHeight="1" x14ac:dyDescent="0.25"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</row>
    <row r="550" spans="2:37" ht="18.75" customHeight="1" x14ac:dyDescent="0.25"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</row>
    <row r="551" spans="2:37" ht="18.75" customHeight="1" x14ac:dyDescent="0.25"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</row>
    <row r="552" spans="2:37" ht="18.75" customHeight="1" x14ac:dyDescent="0.25"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</row>
    <row r="553" spans="2:37" ht="18.75" customHeight="1" x14ac:dyDescent="0.25"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</row>
    <row r="554" spans="2:37" ht="18.75" customHeight="1" x14ac:dyDescent="0.25"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</row>
    <row r="555" spans="2:37" ht="18.75" customHeight="1" x14ac:dyDescent="0.25"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</row>
    <row r="556" spans="2:37" ht="18.75" customHeight="1" x14ac:dyDescent="0.25"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</row>
    <row r="557" spans="2:37" ht="18.75" customHeight="1" x14ac:dyDescent="0.25"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</row>
    <row r="558" spans="2:37" ht="18.75" customHeight="1" x14ac:dyDescent="0.25"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</row>
    <row r="559" spans="2:37" ht="18.75" customHeight="1" x14ac:dyDescent="0.25"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</row>
    <row r="560" spans="2:37" ht="18.75" customHeight="1" x14ac:dyDescent="0.25"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</row>
    <row r="561" spans="2:37" ht="18.75" customHeight="1" x14ac:dyDescent="0.25"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</row>
    <row r="562" spans="2:37" ht="18.75" customHeight="1" x14ac:dyDescent="0.25"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</row>
    <row r="563" spans="2:37" ht="18.75" customHeight="1" x14ac:dyDescent="0.25"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</row>
    <row r="564" spans="2:37" ht="18.75" customHeight="1" x14ac:dyDescent="0.25"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</row>
    <row r="565" spans="2:37" ht="18.75" customHeight="1" x14ac:dyDescent="0.25"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</row>
    <row r="566" spans="2:37" ht="18.75" customHeight="1" x14ac:dyDescent="0.25"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</row>
    <row r="567" spans="2:37" ht="18.75" customHeight="1" x14ac:dyDescent="0.25"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</row>
    <row r="568" spans="2:37" ht="18.75" customHeight="1" x14ac:dyDescent="0.25"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</row>
    <row r="569" spans="2:37" ht="18.75" customHeight="1" x14ac:dyDescent="0.25"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</row>
    <row r="570" spans="2:37" ht="18.75" customHeight="1" x14ac:dyDescent="0.25"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</row>
    <row r="571" spans="2:37" ht="18.75" customHeight="1" x14ac:dyDescent="0.25"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</row>
    <row r="572" spans="2:37" ht="18.75" customHeight="1" x14ac:dyDescent="0.25"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</row>
    <row r="573" spans="2:37" ht="18.75" customHeight="1" x14ac:dyDescent="0.25"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</row>
    <row r="574" spans="2:37" ht="18.75" customHeight="1" x14ac:dyDescent="0.25"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</row>
    <row r="575" spans="2:37" ht="18.75" customHeight="1" x14ac:dyDescent="0.25"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</row>
    <row r="576" spans="2:37" ht="18.75" customHeight="1" x14ac:dyDescent="0.25"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</row>
    <row r="577" spans="2:37" ht="18.75" customHeight="1" x14ac:dyDescent="0.25"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</row>
    <row r="578" spans="2:37" ht="18.75" customHeight="1" x14ac:dyDescent="0.25"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</row>
    <row r="579" spans="2:37" ht="18.75" customHeight="1" x14ac:dyDescent="0.25"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</row>
    <row r="580" spans="2:37" ht="18.75" customHeight="1" x14ac:dyDescent="0.25"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</row>
    <row r="581" spans="2:37" ht="18.75" customHeight="1" x14ac:dyDescent="0.25"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</row>
    <row r="582" spans="2:37" ht="18.75" customHeight="1" x14ac:dyDescent="0.25"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</row>
    <row r="583" spans="2:37" ht="18.75" customHeight="1" x14ac:dyDescent="0.25"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</row>
    <row r="584" spans="2:37" ht="18.75" customHeight="1" x14ac:dyDescent="0.25"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</row>
    <row r="585" spans="2:37" ht="18.75" customHeight="1" x14ac:dyDescent="0.25"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</row>
    <row r="586" spans="2:37" ht="18.75" customHeight="1" x14ac:dyDescent="0.25"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</row>
    <row r="587" spans="2:37" ht="18.75" customHeight="1" x14ac:dyDescent="0.25"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</row>
    <row r="588" spans="2:37" ht="18.75" customHeight="1" x14ac:dyDescent="0.25"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</row>
    <row r="589" spans="2:37" ht="18.75" customHeight="1" x14ac:dyDescent="0.25"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</row>
    <row r="590" spans="2:37" ht="18.75" customHeight="1" x14ac:dyDescent="0.25"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</row>
    <row r="591" spans="2:37" ht="18.75" customHeight="1" x14ac:dyDescent="0.25"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</row>
    <row r="592" spans="2:37" ht="18.75" customHeight="1" x14ac:dyDescent="0.25"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</row>
    <row r="593" spans="2:37" ht="18.75" customHeight="1" x14ac:dyDescent="0.25"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</row>
    <row r="594" spans="2:37" ht="18.75" customHeight="1" x14ac:dyDescent="0.25"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</row>
    <row r="595" spans="2:37" ht="18.75" customHeight="1" x14ac:dyDescent="0.25"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</row>
    <row r="596" spans="2:37" ht="18.75" customHeight="1" x14ac:dyDescent="0.25"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</row>
    <row r="597" spans="2:37" ht="18.75" customHeight="1" x14ac:dyDescent="0.25"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</row>
    <row r="598" spans="2:37" ht="18.75" customHeight="1" x14ac:dyDescent="0.25"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</row>
    <row r="599" spans="2:37" ht="18.75" customHeight="1" x14ac:dyDescent="0.25"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</row>
    <row r="600" spans="2:37" ht="18.75" customHeight="1" x14ac:dyDescent="0.25"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</row>
    <row r="601" spans="2:37" ht="18.75" customHeight="1" x14ac:dyDescent="0.25"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</row>
    <row r="602" spans="2:37" ht="18.75" customHeight="1" x14ac:dyDescent="0.25"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</row>
    <row r="603" spans="2:37" ht="18.75" customHeight="1" x14ac:dyDescent="0.25"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</row>
    <row r="604" spans="2:37" ht="18.75" customHeight="1" x14ac:dyDescent="0.25"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</row>
    <row r="605" spans="2:37" ht="18.75" customHeight="1" x14ac:dyDescent="0.25"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</row>
    <row r="606" spans="2:37" ht="18.75" customHeight="1" x14ac:dyDescent="0.25"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</row>
    <row r="607" spans="2:37" ht="18.75" customHeight="1" x14ac:dyDescent="0.25"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</row>
    <row r="608" spans="2:37" ht="18.75" customHeight="1" x14ac:dyDescent="0.25"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</row>
    <row r="609" spans="2:37" ht="18.75" customHeight="1" x14ac:dyDescent="0.25"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</row>
    <row r="610" spans="2:37" ht="18.75" customHeight="1" x14ac:dyDescent="0.25"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</row>
    <row r="611" spans="2:37" ht="18.75" customHeight="1" x14ac:dyDescent="0.25"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</row>
    <row r="612" spans="2:37" ht="18.75" customHeight="1" x14ac:dyDescent="0.25"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</row>
    <row r="613" spans="2:37" ht="18.75" customHeight="1" x14ac:dyDescent="0.25"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</row>
    <row r="614" spans="2:37" ht="18.75" customHeight="1" x14ac:dyDescent="0.25"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</row>
    <row r="615" spans="2:37" ht="18.75" customHeight="1" x14ac:dyDescent="0.25"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</row>
    <row r="616" spans="2:37" ht="18.75" customHeight="1" x14ac:dyDescent="0.25"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</row>
    <row r="617" spans="2:37" ht="18.75" customHeight="1" x14ac:dyDescent="0.25"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</row>
    <row r="618" spans="2:37" ht="18.75" customHeight="1" x14ac:dyDescent="0.25"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</row>
    <row r="619" spans="2:37" ht="18.75" customHeight="1" x14ac:dyDescent="0.25"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</row>
    <row r="620" spans="2:37" ht="18.75" customHeight="1" x14ac:dyDescent="0.25"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</row>
    <row r="621" spans="2:37" ht="18.75" customHeight="1" x14ac:dyDescent="0.25"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</row>
    <row r="622" spans="2:37" ht="18.75" customHeight="1" x14ac:dyDescent="0.25"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</row>
    <row r="623" spans="2:37" ht="18.75" customHeight="1" x14ac:dyDescent="0.25"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</row>
    <row r="624" spans="2:37" ht="18.75" customHeight="1" x14ac:dyDescent="0.25"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</row>
    <row r="625" spans="2:37" ht="18.75" customHeight="1" x14ac:dyDescent="0.25"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</row>
    <row r="626" spans="2:37" ht="18.75" customHeight="1" x14ac:dyDescent="0.25"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</row>
    <row r="627" spans="2:37" ht="18.75" customHeight="1" x14ac:dyDescent="0.25"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</row>
    <row r="628" spans="2:37" ht="18.75" customHeight="1" x14ac:dyDescent="0.25"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</row>
    <row r="629" spans="2:37" ht="18.75" customHeight="1" x14ac:dyDescent="0.25"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</row>
    <row r="630" spans="2:37" ht="18.75" customHeight="1" x14ac:dyDescent="0.25"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</row>
    <row r="631" spans="2:37" ht="18.75" customHeight="1" x14ac:dyDescent="0.25"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</row>
    <row r="632" spans="2:37" ht="18.75" customHeight="1" x14ac:dyDescent="0.25"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</row>
    <row r="633" spans="2:37" ht="18.75" customHeight="1" x14ac:dyDescent="0.25"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</row>
    <row r="634" spans="2:37" ht="18.75" customHeight="1" x14ac:dyDescent="0.25"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</row>
    <row r="635" spans="2:37" ht="18.75" customHeight="1" x14ac:dyDescent="0.25"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</row>
    <row r="636" spans="2:37" ht="18.75" customHeight="1" x14ac:dyDescent="0.25"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</row>
    <row r="637" spans="2:37" ht="18.75" customHeight="1" x14ac:dyDescent="0.25"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</row>
    <row r="638" spans="2:37" ht="18.75" customHeight="1" x14ac:dyDescent="0.25"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</row>
    <row r="639" spans="2:37" ht="18.75" customHeight="1" x14ac:dyDescent="0.25"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</row>
    <row r="640" spans="2:37" ht="18.75" customHeight="1" x14ac:dyDescent="0.25"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</row>
    <row r="641" spans="2:37" ht="18.75" customHeight="1" x14ac:dyDescent="0.25"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</row>
    <row r="642" spans="2:37" ht="18.75" customHeight="1" x14ac:dyDescent="0.25"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</row>
    <row r="643" spans="2:37" ht="18.75" customHeight="1" x14ac:dyDescent="0.25"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</row>
    <row r="644" spans="2:37" ht="18.75" customHeight="1" x14ac:dyDescent="0.25"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</row>
    <row r="645" spans="2:37" ht="18.75" customHeight="1" x14ac:dyDescent="0.25"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</row>
    <row r="646" spans="2:37" ht="18.75" customHeight="1" x14ac:dyDescent="0.25"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</row>
    <row r="647" spans="2:37" ht="18.75" customHeight="1" x14ac:dyDescent="0.25"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</row>
    <row r="648" spans="2:37" ht="18.75" customHeight="1" x14ac:dyDescent="0.25"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</row>
    <row r="649" spans="2:37" ht="18.75" customHeight="1" x14ac:dyDescent="0.25"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</row>
    <row r="650" spans="2:37" ht="18.75" customHeight="1" x14ac:dyDescent="0.25"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</row>
    <row r="651" spans="2:37" ht="18.75" customHeight="1" x14ac:dyDescent="0.25"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</row>
    <row r="652" spans="2:37" ht="18.75" customHeight="1" x14ac:dyDescent="0.25"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</row>
    <row r="653" spans="2:37" ht="18.75" customHeight="1" x14ac:dyDescent="0.25"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</row>
    <row r="654" spans="2:37" ht="18.75" customHeight="1" x14ac:dyDescent="0.25"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</row>
    <row r="655" spans="2:37" ht="18.75" customHeight="1" x14ac:dyDescent="0.25"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</row>
    <row r="656" spans="2:37" ht="18.75" customHeight="1" x14ac:dyDescent="0.25"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</row>
    <row r="657" spans="2:37" ht="18.75" customHeight="1" x14ac:dyDescent="0.25"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</row>
    <row r="658" spans="2:37" ht="18.75" customHeight="1" x14ac:dyDescent="0.25"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</row>
    <row r="659" spans="2:37" ht="18.75" customHeight="1" x14ac:dyDescent="0.25"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</row>
    <row r="660" spans="2:37" ht="18.75" customHeight="1" x14ac:dyDescent="0.25"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</row>
    <row r="661" spans="2:37" ht="18.75" customHeight="1" x14ac:dyDescent="0.25"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</row>
    <row r="662" spans="2:37" ht="18.75" customHeight="1" x14ac:dyDescent="0.25"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</row>
    <row r="663" spans="2:37" ht="18.75" customHeight="1" x14ac:dyDescent="0.25"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</row>
    <row r="664" spans="2:37" ht="18.75" customHeight="1" x14ac:dyDescent="0.25"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</row>
    <row r="665" spans="2:37" ht="18.75" customHeight="1" x14ac:dyDescent="0.25"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</row>
    <row r="666" spans="2:37" ht="18.75" customHeight="1" x14ac:dyDescent="0.25"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</row>
    <row r="667" spans="2:37" ht="18.75" customHeight="1" x14ac:dyDescent="0.25"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</row>
    <row r="668" spans="2:37" ht="18.75" customHeight="1" x14ac:dyDescent="0.25"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</row>
    <row r="669" spans="2:37" ht="18.75" customHeight="1" x14ac:dyDescent="0.25"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</row>
    <row r="670" spans="2:37" ht="18.75" customHeight="1" x14ac:dyDescent="0.25"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</row>
    <row r="671" spans="2:37" ht="18.75" customHeight="1" x14ac:dyDescent="0.25"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</row>
    <row r="672" spans="2:37" ht="18.75" customHeight="1" x14ac:dyDescent="0.25"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</row>
    <row r="673" spans="2:37" ht="18.75" customHeight="1" x14ac:dyDescent="0.25"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</row>
    <row r="674" spans="2:37" ht="18.75" customHeight="1" x14ac:dyDescent="0.25"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</row>
    <row r="675" spans="2:37" ht="18.75" customHeight="1" x14ac:dyDescent="0.25"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</row>
    <row r="676" spans="2:37" ht="18.75" customHeight="1" x14ac:dyDescent="0.25"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</row>
    <row r="677" spans="2:37" ht="18.75" customHeight="1" x14ac:dyDescent="0.25"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</row>
    <row r="678" spans="2:37" ht="18.75" customHeight="1" x14ac:dyDescent="0.25"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</row>
    <row r="679" spans="2:37" ht="18.75" customHeight="1" x14ac:dyDescent="0.25"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</row>
    <row r="680" spans="2:37" ht="18.75" customHeight="1" x14ac:dyDescent="0.25"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</row>
    <row r="681" spans="2:37" ht="18.75" customHeight="1" x14ac:dyDescent="0.25"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</row>
    <row r="682" spans="2:37" ht="18.75" customHeight="1" x14ac:dyDescent="0.25"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</row>
    <row r="683" spans="2:37" ht="18.75" customHeight="1" x14ac:dyDescent="0.25"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</row>
    <row r="684" spans="2:37" ht="18.75" customHeight="1" x14ac:dyDescent="0.25"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</row>
    <row r="685" spans="2:37" ht="18.75" customHeight="1" x14ac:dyDescent="0.25"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</row>
    <row r="686" spans="2:37" ht="18.75" customHeight="1" x14ac:dyDescent="0.25"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</row>
    <row r="687" spans="2:37" ht="18.75" customHeight="1" x14ac:dyDescent="0.25"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</row>
    <row r="688" spans="2:37" ht="18.75" customHeight="1" x14ac:dyDescent="0.25"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</row>
    <row r="689" spans="2:37" ht="18.75" customHeight="1" x14ac:dyDescent="0.25"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</row>
    <row r="690" spans="2:37" ht="18.75" customHeight="1" x14ac:dyDescent="0.25"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</row>
    <row r="691" spans="2:37" ht="18.75" customHeight="1" x14ac:dyDescent="0.25"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</row>
    <row r="692" spans="2:37" ht="18.75" customHeight="1" x14ac:dyDescent="0.25"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</row>
    <row r="693" spans="2:37" ht="18.75" customHeight="1" x14ac:dyDescent="0.25"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</row>
    <row r="694" spans="2:37" ht="18.75" customHeight="1" x14ac:dyDescent="0.25"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</row>
    <row r="695" spans="2:37" ht="18.75" customHeight="1" x14ac:dyDescent="0.25"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</row>
    <row r="696" spans="2:37" ht="18.75" customHeight="1" x14ac:dyDescent="0.25"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</row>
    <row r="697" spans="2:37" ht="18.75" customHeight="1" x14ac:dyDescent="0.25"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</row>
    <row r="698" spans="2:37" ht="18.75" customHeight="1" x14ac:dyDescent="0.25"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</row>
    <row r="699" spans="2:37" ht="18.75" customHeight="1" x14ac:dyDescent="0.25"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</row>
    <row r="700" spans="2:37" ht="18.75" customHeight="1" x14ac:dyDescent="0.25"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</row>
    <row r="701" spans="2:37" ht="18.75" customHeight="1" x14ac:dyDescent="0.25"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</row>
    <row r="702" spans="2:37" ht="18.75" customHeight="1" x14ac:dyDescent="0.25"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</row>
    <row r="703" spans="2:37" ht="18.75" customHeight="1" x14ac:dyDescent="0.25"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</row>
    <row r="704" spans="2:37" ht="18.75" customHeight="1" x14ac:dyDescent="0.25"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</row>
    <row r="705" spans="2:37" ht="18.75" customHeight="1" x14ac:dyDescent="0.25"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</row>
    <row r="706" spans="2:37" ht="18.75" customHeight="1" x14ac:dyDescent="0.25"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</row>
    <row r="707" spans="2:37" ht="18.75" customHeight="1" x14ac:dyDescent="0.25"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</row>
    <row r="708" spans="2:37" ht="18.75" customHeight="1" x14ac:dyDescent="0.25"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</row>
    <row r="709" spans="2:37" ht="18.75" customHeight="1" x14ac:dyDescent="0.25"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</row>
    <row r="710" spans="2:37" ht="18.75" customHeight="1" x14ac:dyDescent="0.25"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</row>
    <row r="711" spans="2:37" ht="18.75" customHeight="1" x14ac:dyDescent="0.25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</row>
    <row r="712" spans="2:37" ht="18.75" customHeight="1" x14ac:dyDescent="0.25"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</row>
    <row r="713" spans="2:37" ht="18.75" customHeight="1" x14ac:dyDescent="0.25"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</row>
    <row r="714" spans="2:37" ht="18.75" customHeight="1" x14ac:dyDescent="0.25"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</row>
    <row r="715" spans="2:37" ht="18.75" customHeight="1" x14ac:dyDescent="0.25"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</row>
    <row r="716" spans="2:37" ht="18.75" customHeight="1" x14ac:dyDescent="0.25"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</row>
    <row r="717" spans="2:37" ht="18.75" customHeight="1" x14ac:dyDescent="0.25"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</row>
    <row r="718" spans="2:37" ht="18.75" customHeight="1" x14ac:dyDescent="0.25"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</row>
    <row r="719" spans="2:37" ht="18.75" customHeight="1" x14ac:dyDescent="0.25"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</row>
    <row r="720" spans="2:37" ht="18.75" customHeight="1" x14ac:dyDescent="0.25"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</row>
    <row r="721" spans="2:37" ht="18.75" customHeight="1" x14ac:dyDescent="0.25"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</row>
    <row r="722" spans="2:37" ht="18.75" customHeight="1" x14ac:dyDescent="0.25"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</row>
    <row r="723" spans="2:37" ht="18.75" customHeight="1" x14ac:dyDescent="0.25"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</row>
    <row r="724" spans="2:37" ht="18.75" customHeight="1" x14ac:dyDescent="0.25"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</row>
    <row r="725" spans="2:37" ht="18.75" customHeight="1" x14ac:dyDescent="0.25"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</row>
    <row r="726" spans="2:37" ht="18.75" customHeight="1" x14ac:dyDescent="0.25"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</row>
    <row r="727" spans="2:37" ht="18.75" customHeight="1" x14ac:dyDescent="0.25"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</row>
    <row r="728" spans="2:37" ht="18.75" customHeight="1" x14ac:dyDescent="0.25"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</row>
    <row r="729" spans="2:37" ht="18.75" customHeight="1" x14ac:dyDescent="0.25"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</row>
    <row r="730" spans="2:37" ht="18.75" customHeight="1" x14ac:dyDescent="0.25"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</row>
    <row r="731" spans="2:37" ht="18.75" customHeight="1" x14ac:dyDescent="0.25"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</row>
    <row r="732" spans="2:37" ht="18.75" customHeight="1" x14ac:dyDescent="0.25"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</row>
    <row r="733" spans="2:37" ht="18.75" customHeight="1" x14ac:dyDescent="0.25"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</row>
    <row r="734" spans="2:37" ht="18.75" customHeight="1" x14ac:dyDescent="0.25"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</row>
    <row r="735" spans="2:37" ht="18.75" customHeight="1" x14ac:dyDescent="0.25"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</row>
    <row r="736" spans="2:37" ht="18.75" customHeight="1" x14ac:dyDescent="0.25"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</row>
    <row r="737" spans="2:37" ht="18.75" customHeight="1" x14ac:dyDescent="0.25"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</row>
    <row r="738" spans="2:37" ht="18.75" customHeight="1" x14ac:dyDescent="0.25"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</row>
    <row r="739" spans="2:37" ht="18.75" customHeight="1" x14ac:dyDescent="0.25"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</row>
    <row r="740" spans="2:37" ht="18.75" customHeight="1" x14ac:dyDescent="0.25"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</row>
    <row r="741" spans="2:37" ht="18.75" customHeight="1" x14ac:dyDescent="0.25"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</row>
    <row r="742" spans="2:37" ht="18.75" customHeight="1" x14ac:dyDescent="0.25"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</row>
    <row r="743" spans="2:37" ht="18.75" customHeight="1" x14ac:dyDescent="0.25"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</row>
    <row r="744" spans="2:37" ht="18.75" customHeight="1" x14ac:dyDescent="0.25"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</row>
    <row r="745" spans="2:37" ht="18.75" customHeight="1" x14ac:dyDescent="0.25"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</row>
    <row r="746" spans="2:37" ht="18.75" customHeight="1" x14ac:dyDescent="0.25"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</row>
    <row r="747" spans="2:37" ht="18.75" customHeight="1" x14ac:dyDescent="0.25"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</row>
    <row r="748" spans="2:37" ht="18.75" customHeight="1" x14ac:dyDescent="0.25"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</row>
    <row r="749" spans="2:37" ht="18.75" customHeight="1" x14ac:dyDescent="0.25"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</row>
    <row r="750" spans="2:37" ht="18.75" customHeight="1" x14ac:dyDescent="0.25"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</row>
    <row r="751" spans="2:37" ht="18.75" customHeight="1" x14ac:dyDescent="0.25"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</row>
    <row r="752" spans="2:37" ht="18.75" customHeight="1" x14ac:dyDescent="0.25"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</row>
    <row r="753" spans="2:37" ht="18.75" customHeight="1" x14ac:dyDescent="0.25"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</row>
    <row r="754" spans="2:37" ht="18.75" customHeight="1" x14ac:dyDescent="0.25"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</row>
    <row r="755" spans="2:37" ht="18.75" customHeight="1" x14ac:dyDescent="0.25"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</row>
    <row r="756" spans="2:37" ht="18.75" customHeight="1" x14ac:dyDescent="0.25"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</row>
    <row r="757" spans="2:37" ht="18.75" customHeight="1" x14ac:dyDescent="0.25"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</row>
    <row r="758" spans="2:37" ht="18.75" customHeight="1" x14ac:dyDescent="0.25"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</row>
    <row r="759" spans="2:37" ht="18.75" customHeight="1" x14ac:dyDescent="0.25"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</row>
    <row r="760" spans="2:37" ht="18.75" customHeight="1" x14ac:dyDescent="0.25"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</row>
    <row r="761" spans="2:37" ht="18.75" customHeight="1" x14ac:dyDescent="0.25"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</row>
    <row r="762" spans="2:37" ht="18.75" customHeight="1" x14ac:dyDescent="0.25"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</row>
    <row r="763" spans="2:37" ht="18.75" customHeight="1" x14ac:dyDescent="0.25"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</row>
    <row r="764" spans="2:37" ht="18.75" customHeight="1" x14ac:dyDescent="0.25"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</row>
    <row r="765" spans="2:37" ht="18.75" customHeight="1" x14ac:dyDescent="0.25"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</row>
    <row r="766" spans="2:37" ht="18.75" customHeight="1" x14ac:dyDescent="0.25"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</row>
    <row r="767" spans="2:37" ht="18.75" customHeight="1" x14ac:dyDescent="0.25"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</row>
    <row r="768" spans="2:37" ht="18.75" customHeight="1" x14ac:dyDescent="0.25"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</row>
    <row r="769" spans="2:37" ht="18.75" customHeight="1" x14ac:dyDescent="0.25"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</row>
    <row r="770" spans="2:37" ht="18.75" customHeight="1" x14ac:dyDescent="0.25"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</row>
    <row r="771" spans="2:37" ht="18.75" customHeight="1" x14ac:dyDescent="0.25"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</row>
    <row r="772" spans="2:37" ht="18.75" customHeight="1" x14ac:dyDescent="0.25"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</row>
    <row r="773" spans="2:37" ht="18.75" customHeight="1" x14ac:dyDescent="0.25"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</row>
    <row r="774" spans="2:37" ht="18.75" customHeight="1" x14ac:dyDescent="0.25"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</row>
    <row r="775" spans="2:37" ht="18.75" customHeight="1" x14ac:dyDescent="0.25"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</row>
    <row r="776" spans="2:37" ht="18.75" customHeight="1" x14ac:dyDescent="0.25"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</row>
    <row r="777" spans="2:37" ht="18.75" customHeight="1" x14ac:dyDescent="0.25"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</row>
    <row r="778" spans="2:37" ht="18.75" customHeight="1" x14ac:dyDescent="0.25"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</row>
    <row r="779" spans="2:37" ht="18.75" customHeight="1" x14ac:dyDescent="0.25"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</row>
    <row r="780" spans="2:37" ht="18.75" customHeight="1" x14ac:dyDescent="0.25"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</row>
    <row r="781" spans="2:37" ht="18.75" customHeight="1" x14ac:dyDescent="0.25"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</row>
    <row r="782" spans="2:37" ht="18.75" customHeight="1" x14ac:dyDescent="0.25"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</row>
    <row r="783" spans="2:37" ht="18.75" customHeight="1" x14ac:dyDescent="0.25"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</row>
    <row r="784" spans="2:37" ht="18.75" customHeight="1" x14ac:dyDescent="0.25"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</row>
    <row r="785" spans="2:37" ht="18.75" customHeight="1" x14ac:dyDescent="0.25"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</row>
    <row r="786" spans="2:37" ht="18.75" customHeight="1" x14ac:dyDescent="0.25"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</row>
    <row r="787" spans="2:37" ht="18.75" customHeight="1" x14ac:dyDescent="0.25"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</row>
    <row r="788" spans="2:37" ht="18.75" customHeight="1" x14ac:dyDescent="0.25"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</row>
    <row r="789" spans="2:37" ht="18.75" customHeight="1" x14ac:dyDescent="0.25"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</row>
    <row r="790" spans="2:37" ht="18.75" customHeight="1" x14ac:dyDescent="0.25"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</row>
    <row r="791" spans="2:37" ht="18.75" customHeight="1" x14ac:dyDescent="0.25"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</row>
    <row r="792" spans="2:37" ht="18.75" customHeight="1" x14ac:dyDescent="0.25"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</row>
    <row r="793" spans="2:37" ht="18.75" customHeight="1" x14ac:dyDescent="0.25"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</row>
    <row r="794" spans="2:37" ht="18.75" customHeight="1" x14ac:dyDescent="0.25"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</row>
    <row r="795" spans="2:37" ht="18.75" customHeight="1" x14ac:dyDescent="0.25"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</row>
    <row r="796" spans="2:37" ht="18.75" customHeight="1" x14ac:dyDescent="0.25"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</row>
    <row r="797" spans="2:37" ht="18.75" customHeight="1" x14ac:dyDescent="0.25"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</row>
    <row r="798" spans="2:37" ht="18.75" customHeight="1" x14ac:dyDescent="0.25"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</row>
    <row r="799" spans="2:37" ht="18.75" customHeight="1" x14ac:dyDescent="0.25"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</row>
    <row r="800" spans="2:37" ht="18.75" customHeight="1" x14ac:dyDescent="0.25"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</row>
    <row r="801" spans="2:37" ht="18.75" customHeight="1" x14ac:dyDescent="0.25"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</row>
    <row r="802" spans="2:37" ht="18.75" customHeight="1" x14ac:dyDescent="0.25"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</row>
    <row r="803" spans="2:37" ht="18.75" customHeight="1" x14ac:dyDescent="0.25"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</row>
    <row r="804" spans="2:37" ht="18.75" customHeight="1" x14ac:dyDescent="0.25"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</row>
    <row r="805" spans="2:37" ht="18.75" customHeight="1" x14ac:dyDescent="0.25"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</row>
    <row r="806" spans="2:37" ht="18.75" customHeight="1" x14ac:dyDescent="0.25"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</row>
    <row r="807" spans="2:37" ht="18.75" customHeight="1" x14ac:dyDescent="0.25"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</row>
    <row r="808" spans="2:37" ht="18.75" customHeight="1" x14ac:dyDescent="0.25"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</row>
    <row r="809" spans="2:37" ht="18.75" customHeight="1" x14ac:dyDescent="0.25"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</row>
    <row r="810" spans="2:37" ht="18.75" customHeight="1" x14ac:dyDescent="0.25"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</row>
    <row r="811" spans="2:37" ht="18.75" customHeight="1" x14ac:dyDescent="0.25"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</row>
    <row r="812" spans="2:37" ht="18.75" customHeight="1" x14ac:dyDescent="0.25"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</row>
    <row r="813" spans="2:37" ht="18.75" customHeight="1" x14ac:dyDescent="0.25"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</row>
    <row r="814" spans="2:37" ht="18.75" customHeight="1" x14ac:dyDescent="0.25"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</row>
    <row r="815" spans="2:37" ht="18.75" customHeight="1" x14ac:dyDescent="0.25"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</row>
    <row r="816" spans="2:37" ht="18.75" customHeight="1" x14ac:dyDescent="0.25"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</row>
    <row r="817" spans="2:37" ht="18.75" customHeight="1" x14ac:dyDescent="0.25"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</row>
    <row r="818" spans="2:37" ht="18.75" customHeight="1" x14ac:dyDescent="0.25"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</row>
    <row r="819" spans="2:37" ht="18.75" customHeight="1" x14ac:dyDescent="0.25"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</row>
    <row r="820" spans="2:37" ht="18.75" customHeight="1" x14ac:dyDescent="0.25"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</row>
    <row r="821" spans="2:37" ht="18.75" customHeight="1" x14ac:dyDescent="0.25"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</row>
    <row r="822" spans="2:37" ht="18.75" customHeight="1" x14ac:dyDescent="0.25"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</row>
    <row r="823" spans="2:37" ht="18.75" customHeight="1" x14ac:dyDescent="0.25"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</row>
    <row r="824" spans="2:37" ht="18.75" customHeight="1" x14ac:dyDescent="0.25"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</row>
    <row r="825" spans="2:37" ht="18.75" customHeight="1" x14ac:dyDescent="0.25"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</row>
    <row r="826" spans="2:37" ht="18.75" customHeight="1" x14ac:dyDescent="0.25"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</row>
    <row r="827" spans="2:37" ht="18.75" customHeight="1" x14ac:dyDescent="0.25"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</row>
    <row r="828" spans="2:37" ht="18.75" customHeight="1" x14ac:dyDescent="0.25"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</row>
    <row r="829" spans="2:37" ht="18.75" customHeight="1" x14ac:dyDescent="0.25"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</row>
    <row r="830" spans="2:37" ht="18.75" customHeight="1" x14ac:dyDescent="0.25"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</row>
    <row r="831" spans="2:37" ht="18.75" customHeight="1" x14ac:dyDescent="0.25"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</row>
    <row r="832" spans="2:37" ht="18.75" customHeight="1" x14ac:dyDescent="0.25"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</row>
    <row r="833" spans="2:37" ht="18.75" customHeight="1" x14ac:dyDescent="0.25"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</row>
    <row r="834" spans="2:37" ht="18.75" customHeight="1" x14ac:dyDescent="0.25"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</row>
    <row r="835" spans="2:37" ht="18.75" customHeight="1" x14ac:dyDescent="0.25"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</row>
    <row r="836" spans="2:37" ht="18.75" customHeight="1" x14ac:dyDescent="0.25"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</row>
    <row r="837" spans="2:37" ht="18.75" customHeight="1" x14ac:dyDescent="0.25"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</row>
    <row r="838" spans="2:37" ht="18.75" customHeight="1" x14ac:dyDescent="0.25"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</row>
    <row r="839" spans="2:37" ht="18.75" customHeight="1" x14ac:dyDescent="0.25"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</row>
    <row r="840" spans="2:37" ht="18.75" customHeight="1" x14ac:dyDescent="0.25"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</row>
    <row r="841" spans="2:37" ht="18.75" customHeight="1" x14ac:dyDescent="0.25"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</row>
    <row r="842" spans="2:37" ht="18.75" customHeight="1" x14ac:dyDescent="0.25"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</row>
    <row r="843" spans="2:37" ht="18.75" customHeight="1" x14ac:dyDescent="0.25"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</row>
    <row r="844" spans="2:37" ht="18.75" customHeight="1" x14ac:dyDescent="0.25"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</row>
    <row r="845" spans="2:37" ht="18.75" customHeight="1" x14ac:dyDescent="0.25"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</row>
    <row r="846" spans="2:37" ht="18.75" customHeight="1" x14ac:dyDescent="0.25"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</row>
    <row r="847" spans="2:37" ht="18.75" customHeight="1" x14ac:dyDescent="0.25"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</row>
    <row r="848" spans="2:37" ht="18.75" customHeight="1" x14ac:dyDescent="0.25"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</row>
    <row r="849" spans="2:37" ht="18.75" customHeight="1" x14ac:dyDescent="0.25"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</row>
    <row r="850" spans="2:37" ht="18.75" customHeight="1" x14ac:dyDescent="0.25"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</row>
    <row r="851" spans="2:37" ht="18.75" customHeight="1" x14ac:dyDescent="0.25"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</row>
    <row r="852" spans="2:37" ht="18.75" customHeight="1" x14ac:dyDescent="0.25"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</row>
    <row r="853" spans="2:37" ht="18.75" customHeight="1" x14ac:dyDescent="0.25"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</row>
    <row r="854" spans="2:37" ht="18.75" customHeight="1" x14ac:dyDescent="0.25"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</row>
    <row r="855" spans="2:37" ht="18.75" customHeight="1" x14ac:dyDescent="0.25"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</row>
    <row r="856" spans="2:37" ht="18.75" customHeight="1" x14ac:dyDescent="0.25"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</row>
    <row r="857" spans="2:37" ht="18.75" customHeight="1" x14ac:dyDescent="0.25"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</row>
    <row r="858" spans="2:37" ht="18.75" customHeight="1" x14ac:dyDescent="0.25"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</row>
    <row r="859" spans="2:37" ht="18.75" customHeight="1" x14ac:dyDescent="0.25"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</row>
    <row r="860" spans="2:37" ht="18.75" customHeight="1" x14ac:dyDescent="0.25"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</row>
    <row r="861" spans="2:37" ht="18.75" customHeight="1" x14ac:dyDescent="0.25"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</row>
    <row r="862" spans="2:37" ht="18.75" customHeight="1" x14ac:dyDescent="0.25"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</row>
    <row r="863" spans="2:37" ht="18.75" customHeight="1" x14ac:dyDescent="0.25"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</row>
    <row r="864" spans="2:37" ht="18.75" customHeight="1" x14ac:dyDescent="0.25"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</row>
    <row r="865" spans="2:37" ht="18.75" customHeight="1" x14ac:dyDescent="0.25"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</row>
    <row r="866" spans="2:37" ht="18.75" customHeight="1" x14ac:dyDescent="0.25"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</row>
    <row r="867" spans="2:37" ht="18.75" customHeight="1" x14ac:dyDescent="0.25"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</row>
    <row r="868" spans="2:37" ht="18.75" customHeight="1" x14ac:dyDescent="0.25"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</row>
    <row r="869" spans="2:37" ht="18.75" customHeight="1" x14ac:dyDescent="0.25"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</row>
    <row r="870" spans="2:37" ht="18.75" customHeight="1" x14ac:dyDescent="0.25"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</row>
    <row r="871" spans="2:37" ht="18.75" customHeight="1" x14ac:dyDescent="0.25"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</row>
    <row r="872" spans="2:37" ht="18.75" customHeight="1" x14ac:dyDescent="0.25"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</row>
    <row r="873" spans="2:37" ht="18.75" customHeight="1" x14ac:dyDescent="0.25"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</row>
    <row r="874" spans="2:37" ht="18.75" customHeight="1" x14ac:dyDescent="0.25"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</row>
    <row r="875" spans="2:37" ht="18.75" customHeight="1" x14ac:dyDescent="0.25"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</row>
    <row r="876" spans="2:37" ht="18.75" customHeight="1" x14ac:dyDescent="0.25"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</row>
    <row r="877" spans="2:37" ht="18.75" customHeight="1" x14ac:dyDescent="0.25"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</row>
    <row r="878" spans="2:37" ht="18.75" customHeight="1" x14ac:dyDescent="0.25"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</row>
    <row r="879" spans="2:37" ht="18.75" customHeight="1" x14ac:dyDescent="0.25"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</row>
    <row r="880" spans="2:37" ht="18.75" customHeight="1" x14ac:dyDescent="0.25"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</row>
    <row r="881" spans="2:37" ht="18.75" customHeight="1" x14ac:dyDescent="0.25"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</row>
    <row r="882" spans="2:37" ht="18.75" customHeight="1" x14ac:dyDescent="0.25"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</row>
    <row r="883" spans="2:37" ht="18.75" customHeight="1" x14ac:dyDescent="0.25"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</row>
    <row r="884" spans="2:37" ht="18.75" customHeight="1" x14ac:dyDescent="0.25"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</row>
    <row r="885" spans="2:37" ht="18.75" customHeight="1" x14ac:dyDescent="0.25"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</row>
    <row r="886" spans="2:37" ht="18.75" customHeight="1" x14ac:dyDescent="0.25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</row>
    <row r="887" spans="2:37" ht="18.75" customHeight="1" x14ac:dyDescent="0.25"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</row>
    <row r="888" spans="2:37" ht="18.75" customHeight="1" x14ac:dyDescent="0.25"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</row>
    <row r="889" spans="2:37" ht="18.75" customHeight="1" x14ac:dyDescent="0.25"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</row>
    <row r="890" spans="2:37" ht="18.75" customHeight="1" x14ac:dyDescent="0.25"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</row>
    <row r="891" spans="2:37" ht="18.75" customHeight="1" x14ac:dyDescent="0.25"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</row>
    <row r="892" spans="2:37" ht="18.75" customHeight="1" x14ac:dyDescent="0.25"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</row>
    <row r="893" spans="2:37" ht="18.75" customHeight="1" x14ac:dyDescent="0.25"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</row>
    <row r="894" spans="2:37" ht="18.75" customHeight="1" x14ac:dyDescent="0.25"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</row>
    <row r="895" spans="2:37" ht="18.75" customHeight="1" x14ac:dyDescent="0.25"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</row>
    <row r="896" spans="2:37" ht="18.75" customHeight="1" x14ac:dyDescent="0.25"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</row>
    <row r="897" spans="2:37" ht="18.75" customHeight="1" x14ac:dyDescent="0.25"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</row>
    <row r="898" spans="2:37" ht="18.75" customHeight="1" x14ac:dyDescent="0.25"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</row>
    <row r="899" spans="2:37" ht="18.75" customHeight="1" x14ac:dyDescent="0.25"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</row>
    <row r="900" spans="2:37" ht="18.75" customHeight="1" x14ac:dyDescent="0.25"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</row>
    <row r="901" spans="2:37" ht="18.75" customHeight="1" x14ac:dyDescent="0.25"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</row>
    <row r="902" spans="2:37" ht="18.75" customHeight="1" x14ac:dyDescent="0.25"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</row>
    <row r="903" spans="2:37" ht="18.75" customHeight="1" x14ac:dyDescent="0.25"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</row>
    <row r="904" spans="2:37" ht="18.75" customHeight="1" x14ac:dyDescent="0.25"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</row>
    <row r="905" spans="2:37" ht="18.75" customHeight="1" x14ac:dyDescent="0.25"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</row>
    <row r="906" spans="2:37" ht="18.75" customHeight="1" x14ac:dyDescent="0.25"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</row>
    <row r="907" spans="2:37" ht="18.75" customHeight="1" x14ac:dyDescent="0.25"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</row>
    <row r="908" spans="2:37" ht="18.75" customHeight="1" x14ac:dyDescent="0.25"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</row>
    <row r="909" spans="2:37" ht="18.75" customHeight="1" x14ac:dyDescent="0.25"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</row>
    <row r="910" spans="2:37" ht="18.75" customHeight="1" x14ac:dyDescent="0.25"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</row>
    <row r="911" spans="2:37" ht="18.75" customHeight="1" x14ac:dyDescent="0.25"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</row>
    <row r="912" spans="2:37" ht="18.75" customHeight="1" x14ac:dyDescent="0.25"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</row>
    <row r="913" spans="2:37" ht="18.75" customHeight="1" x14ac:dyDescent="0.25"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</row>
    <row r="914" spans="2:37" ht="18.75" customHeight="1" x14ac:dyDescent="0.25"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</row>
    <row r="915" spans="2:37" ht="18.75" customHeight="1" x14ac:dyDescent="0.25"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</row>
    <row r="916" spans="2:37" ht="18.75" customHeight="1" x14ac:dyDescent="0.25"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</row>
    <row r="917" spans="2:37" ht="18.75" customHeight="1" x14ac:dyDescent="0.25"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</row>
    <row r="918" spans="2:37" ht="18.75" customHeight="1" x14ac:dyDescent="0.25"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</row>
    <row r="919" spans="2:37" ht="18.75" customHeight="1" x14ac:dyDescent="0.25"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</row>
    <row r="920" spans="2:37" ht="18.75" customHeight="1" x14ac:dyDescent="0.25"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</row>
    <row r="921" spans="2:37" ht="18.75" customHeight="1" x14ac:dyDescent="0.25"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</row>
    <row r="922" spans="2:37" ht="18.75" customHeight="1" x14ac:dyDescent="0.25"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</row>
    <row r="923" spans="2:37" ht="18.75" customHeight="1" x14ac:dyDescent="0.25"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</row>
    <row r="924" spans="2:37" ht="18.75" customHeight="1" x14ac:dyDescent="0.25"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</row>
    <row r="925" spans="2:37" ht="18.75" customHeight="1" x14ac:dyDescent="0.25"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</row>
    <row r="926" spans="2:37" ht="18.75" customHeight="1" x14ac:dyDescent="0.25"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</row>
    <row r="927" spans="2:37" ht="18.75" customHeight="1" x14ac:dyDescent="0.25"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</row>
    <row r="928" spans="2:37" ht="18.75" customHeight="1" x14ac:dyDescent="0.25"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</row>
    <row r="929" spans="2:37" ht="18.75" customHeight="1" x14ac:dyDescent="0.25"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</row>
    <row r="930" spans="2:37" ht="18.75" customHeight="1" x14ac:dyDescent="0.25"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</row>
    <row r="931" spans="2:37" ht="18.75" customHeight="1" x14ac:dyDescent="0.25"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</row>
    <row r="932" spans="2:37" ht="18.75" customHeight="1" x14ac:dyDescent="0.25"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</row>
    <row r="933" spans="2:37" ht="18.75" customHeight="1" x14ac:dyDescent="0.25"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</row>
    <row r="934" spans="2:37" ht="18.75" customHeight="1" x14ac:dyDescent="0.25"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</row>
    <row r="935" spans="2:37" ht="18.75" customHeight="1" x14ac:dyDescent="0.25"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</row>
    <row r="936" spans="2:37" ht="18.75" customHeight="1" x14ac:dyDescent="0.25"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</row>
    <row r="937" spans="2:37" ht="18.75" customHeight="1" x14ac:dyDescent="0.25"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</row>
    <row r="938" spans="2:37" ht="18.75" customHeight="1" x14ac:dyDescent="0.25"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</row>
    <row r="939" spans="2:37" ht="18.75" customHeight="1" x14ac:dyDescent="0.25"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</row>
    <row r="940" spans="2:37" ht="18.75" customHeight="1" x14ac:dyDescent="0.25"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</row>
    <row r="941" spans="2:37" ht="18.75" customHeight="1" x14ac:dyDescent="0.25"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</row>
    <row r="942" spans="2:37" ht="18.75" customHeight="1" x14ac:dyDescent="0.25"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</row>
    <row r="943" spans="2:37" ht="18.75" customHeight="1" x14ac:dyDescent="0.25"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</row>
    <row r="944" spans="2:37" ht="18.75" customHeight="1" x14ac:dyDescent="0.25"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</row>
    <row r="945" spans="2:37" ht="18.75" customHeight="1" x14ac:dyDescent="0.25"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</row>
    <row r="946" spans="2:37" ht="18.75" customHeight="1" x14ac:dyDescent="0.25"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</row>
    <row r="947" spans="2:37" ht="18.75" customHeight="1" x14ac:dyDescent="0.25"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</row>
    <row r="948" spans="2:37" ht="18.75" customHeight="1" x14ac:dyDescent="0.25"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</row>
    <row r="949" spans="2:37" ht="18.75" customHeight="1" x14ac:dyDescent="0.25"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</row>
    <row r="950" spans="2:37" ht="18.75" customHeight="1" x14ac:dyDescent="0.25"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</row>
    <row r="951" spans="2:37" ht="18.75" customHeight="1" x14ac:dyDescent="0.25"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</row>
    <row r="952" spans="2:37" ht="18.75" customHeight="1" x14ac:dyDescent="0.25"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</row>
    <row r="953" spans="2:37" ht="18.75" customHeight="1" x14ac:dyDescent="0.25"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</row>
    <row r="954" spans="2:37" ht="18.75" customHeight="1" x14ac:dyDescent="0.25"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</row>
    <row r="955" spans="2:37" ht="18.75" customHeight="1" x14ac:dyDescent="0.25"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</row>
    <row r="956" spans="2:37" ht="18.75" customHeight="1" x14ac:dyDescent="0.25"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</row>
    <row r="957" spans="2:37" ht="18.75" customHeight="1" x14ac:dyDescent="0.25"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</row>
    <row r="958" spans="2:37" ht="18.75" customHeight="1" x14ac:dyDescent="0.25"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</row>
    <row r="959" spans="2:37" ht="18.75" customHeight="1" x14ac:dyDescent="0.25"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</row>
    <row r="960" spans="2:37" ht="18.75" customHeight="1" x14ac:dyDescent="0.25"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</row>
    <row r="961" spans="2:37" ht="18.75" customHeight="1" x14ac:dyDescent="0.25"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</row>
    <row r="962" spans="2:37" ht="18.75" customHeight="1" x14ac:dyDescent="0.25"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</row>
    <row r="963" spans="2:37" ht="18.75" customHeight="1" x14ac:dyDescent="0.25"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</row>
    <row r="964" spans="2:37" ht="18.75" customHeight="1" x14ac:dyDescent="0.25"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</row>
    <row r="965" spans="2:37" ht="18.75" customHeight="1" x14ac:dyDescent="0.25"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</row>
    <row r="966" spans="2:37" ht="18.75" customHeight="1" x14ac:dyDescent="0.25"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</row>
    <row r="967" spans="2:37" ht="18.75" customHeight="1" x14ac:dyDescent="0.25"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</row>
    <row r="968" spans="2:37" ht="18.75" customHeight="1" x14ac:dyDescent="0.25"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</row>
    <row r="969" spans="2:37" ht="18.75" customHeight="1" x14ac:dyDescent="0.25"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</row>
    <row r="970" spans="2:37" ht="18.75" customHeight="1" x14ac:dyDescent="0.25"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</row>
    <row r="971" spans="2:37" ht="18.75" customHeight="1" x14ac:dyDescent="0.25"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</row>
    <row r="972" spans="2:37" ht="18.75" customHeight="1" x14ac:dyDescent="0.25"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</row>
    <row r="973" spans="2:37" ht="18.75" customHeight="1" x14ac:dyDescent="0.25"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</row>
    <row r="974" spans="2:37" ht="18.75" customHeight="1" x14ac:dyDescent="0.25"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</row>
    <row r="975" spans="2:37" ht="18.75" customHeight="1" x14ac:dyDescent="0.25"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</row>
    <row r="976" spans="2:37" ht="18.75" customHeight="1" x14ac:dyDescent="0.25"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</row>
    <row r="977" spans="2:37" ht="18.75" customHeight="1" x14ac:dyDescent="0.25"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</row>
    <row r="978" spans="2:37" ht="18.75" customHeight="1" x14ac:dyDescent="0.25"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</row>
    <row r="979" spans="2:37" ht="18.75" customHeight="1" x14ac:dyDescent="0.25"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</row>
    <row r="980" spans="2:37" ht="18.75" customHeight="1" x14ac:dyDescent="0.25"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</row>
    <row r="981" spans="2:37" ht="18.75" customHeight="1" x14ac:dyDescent="0.25"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</row>
    <row r="982" spans="2:37" ht="18.75" customHeight="1" x14ac:dyDescent="0.25"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</row>
    <row r="983" spans="2:37" ht="18.75" customHeight="1" x14ac:dyDescent="0.25"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</row>
    <row r="984" spans="2:37" ht="18.75" customHeight="1" x14ac:dyDescent="0.25"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</row>
    <row r="985" spans="2:37" ht="18.75" customHeight="1" x14ac:dyDescent="0.25"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</row>
    <row r="986" spans="2:37" ht="18.75" customHeight="1" x14ac:dyDescent="0.25"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</row>
    <row r="987" spans="2:37" ht="18.75" customHeight="1" x14ac:dyDescent="0.25"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</row>
    <row r="988" spans="2:37" ht="18.75" customHeight="1" x14ac:dyDescent="0.25"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</row>
    <row r="989" spans="2:37" ht="18.75" customHeight="1" x14ac:dyDescent="0.25"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</row>
    <row r="990" spans="2:37" ht="18.75" customHeight="1" x14ac:dyDescent="0.25"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</row>
    <row r="991" spans="2:37" ht="18.75" customHeight="1" x14ac:dyDescent="0.25"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</row>
    <row r="992" spans="2:37" ht="18.75" customHeight="1" x14ac:dyDescent="0.25"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</row>
    <row r="993" spans="2:37" ht="18.75" customHeight="1" x14ac:dyDescent="0.25"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</row>
    <row r="994" spans="2:37" ht="18.75" customHeight="1" x14ac:dyDescent="0.25"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</row>
    <row r="995" spans="2:37" ht="18.75" customHeight="1" x14ac:dyDescent="0.25"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</row>
    <row r="996" spans="2:37" ht="18.75" customHeight="1" x14ac:dyDescent="0.25"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</row>
    <row r="997" spans="2:37" ht="18.75" customHeight="1" x14ac:dyDescent="0.25"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</row>
    <row r="998" spans="2:37" ht="18.75" customHeight="1" x14ac:dyDescent="0.25"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</row>
    <row r="999" spans="2:37" ht="18.75" customHeight="1" x14ac:dyDescent="0.25"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</row>
    <row r="1000" spans="2:37" ht="18.75" customHeight="1" x14ac:dyDescent="0.25"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</row>
    <row r="1001" spans="2:37" ht="18.75" customHeight="1" x14ac:dyDescent="0.25"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  <c r="AG1001" s="24"/>
      <c r="AH1001" s="24"/>
      <c r="AI1001" s="24"/>
      <c r="AJ1001" s="24"/>
      <c r="AK1001" s="24"/>
    </row>
    <row r="1002" spans="2:37" ht="18.75" customHeight="1" x14ac:dyDescent="0.25"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  <c r="AG1002" s="24"/>
      <c r="AH1002" s="24"/>
      <c r="AI1002" s="24"/>
      <c r="AJ1002" s="24"/>
      <c r="AK1002" s="24"/>
    </row>
    <row r="1003" spans="2:37" ht="18.75" customHeight="1" x14ac:dyDescent="0.25"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  <c r="AG1003" s="24"/>
      <c r="AH1003" s="24"/>
      <c r="AI1003" s="24"/>
      <c r="AJ1003" s="24"/>
      <c r="AK1003" s="24"/>
    </row>
    <row r="1004" spans="2:37" ht="18.75" customHeight="1" x14ac:dyDescent="0.25"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</row>
    <row r="1005" spans="2:37" ht="18.75" customHeight="1" x14ac:dyDescent="0.25"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  <c r="AG1005" s="24"/>
      <c r="AH1005" s="24"/>
      <c r="AI1005" s="24"/>
      <c r="AJ1005" s="24"/>
      <c r="AK1005" s="24"/>
    </row>
    <row r="1006" spans="2:37" ht="18.75" customHeight="1" x14ac:dyDescent="0.25"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  <c r="AG1006" s="24"/>
      <c r="AH1006" s="24"/>
      <c r="AI1006" s="24"/>
      <c r="AJ1006" s="24"/>
      <c r="AK1006" s="24"/>
    </row>
    <row r="1007" spans="2:37" ht="18.75" customHeight="1" x14ac:dyDescent="0.25"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  <c r="AG1007" s="24"/>
      <c r="AH1007" s="24"/>
      <c r="AI1007" s="24"/>
      <c r="AJ1007" s="24"/>
      <c r="AK1007" s="24"/>
    </row>
    <row r="1008" spans="2:37" ht="18.75" customHeight="1" x14ac:dyDescent="0.25"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  <c r="AG1008" s="24"/>
      <c r="AH1008" s="24"/>
      <c r="AI1008" s="24"/>
      <c r="AJ1008" s="24"/>
      <c r="AK1008" s="24"/>
    </row>
    <row r="1009" spans="2:37" ht="18.75" customHeight="1" x14ac:dyDescent="0.25"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  <c r="AG1009" s="24"/>
      <c r="AH1009" s="24"/>
      <c r="AI1009" s="24"/>
      <c r="AJ1009" s="24"/>
      <c r="AK1009" s="24"/>
    </row>
    <row r="1010" spans="2:37" ht="18.75" customHeight="1" x14ac:dyDescent="0.25"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  <c r="AG1010" s="24"/>
      <c r="AH1010" s="24"/>
      <c r="AI1010" s="24"/>
      <c r="AJ1010" s="24"/>
      <c r="AK1010" s="24"/>
    </row>
    <row r="1011" spans="2:37" ht="18.75" customHeight="1" x14ac:dyDescent="0.25"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  <c r="AG1011" s="24"/>
      <c r="AH1011" s="24"/>
      <c r="AI1011" s="24"/>
      <c r="AJ1011" s="24"/>
      <c r="AK1011" s="24"/>
    </row>
    <row r="1012" spans="2:37" ht="18.75" customHeight="1" x14ac:dyDescent="0.25"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  <c r="AG1012" s="24"/>
      <c r="AH1012" s="24"/>
      <c r="AI1012" s="24"/>
      <c r="AJ1012" s="24"/>
      <c r="AK1012" s="24"/>
    </row>
    <row r="1013" spans="2:37" ht="18.75" customHeight="1" x14ac:dyDescent="0.25"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  <c r="AG1013" s="24"/>
      <c r="AH1013" s="24"/>
      <c r="AI1013" s="24"/>
      <c r="AJ1013" s="24"/>
      <c r="AK1013" s="24"/>
    </row>
    <row r="1014" spans="2:37" ht="18.75" customHeight="1" x14ac:dyDescent="0.25"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  <c r="AG1014" s="24"/>
      <c r="AH1014" s="24"/>
      <c r="AI1014" s="24"/>
      <c r="AJ1014" s="24"/>
      <c r="AK1014" s="24"/>
    </row>
    <row r="1015" spans="2:37" ht="18.75" customHeight="1" x14ac:dyDescent="0.25"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  <c r="AG1015" s="24"/>
      <c r="AH1015" s="24"/>
      <c r="AI1015" s="24"/>
      <c r="AJ1015" s="24"/>
      <c r="AK1015" s="24"/>
    </row>
    <row r="1016" spans="2:37" ht="18.75" customHeight="1" x14ac:dyDescent="0.25"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  <c r="AG1016" s="24"/>
      <c r="AH1016" s="24"/>
      <c r="AI1016" s="24"/>
      <c r="AJ1016" s="24"/>
      <c r="AK1016" s="24"/>
    </row>
    <row r="1017" spans="2:37" ht="18.75" customHeight="1" x14ac:dyDescent="0.25"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  <c r="AG1017" s="24"/>
      <c r="AH1017" s="24"/>
      <c r="AI1017" s="24"/>
      <c r="AJ1017" s="24"/>
      <c r="AK1017" s="24"/>
    </row>
    <row r="1018" spans="2:37" ht="18.75" customHeight="1" x14ac:dyDescent="0.25"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  <c r="AG1018" s="24"/>
      <c r="AH1018" s="24"/>
      <c r="AI1018" s="24"/>
      <c r="AJ1018" s="24"/>
      <c r="AK1018" s="24"/>
    </row>
    <row r="1019" spans="2:37" ht="18.75" customHeight="1" x14ac:dyDescent="0.25"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  <c r="AG1019" s="24"/>
      <c r="AH1019" s="24"/>
      <c r="AI1019" s="24"/>
      <c r="AJ1019" s="24"/>
      <c r="AK1019" s="24"/>
    </row>
    <row r="1020" spans="2:37" ht="18.75" customHeight="1" x14ac:dyDescent="0.25"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  <c r="AG1020" s="24"/>
      <c r="AH1020" s="24"/>
      <c r="AI1020" s="24"/>
      <c r="AJ1020" s="24"/>
      <c r="AK1020" s="24"/>
    </row>
    <row r="1021" spans="2:37" ht="18.75" customHeight="1" x14ac:dyDescent="0.25"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  <c r="AG1021" s="24"/>
      <c r="AH1021" s="24"/>
      <c r="AI1021" s="24"/>
      <c r="AJ1021" s="24"/>
      <c r="AK1021" s="24"/>
    </row>
    <row r="1022" spans="2:37" ht="18.75" customHeight="1" x14ac:dyDescent="0.25"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  <c r="AG1022" s="24"/>
      <c r="AH1022" s="24"/>
      <c r="AI1022" s="24"/>
      <c r="AJ1022" s="24"/>
      <c r="AK1022" s="24"/>
    </row>
    <row r="1023" spans="2:37" ht="18.75" customHeight="1" x14ac:dyDescent="0.25"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  <c r="AG1023" s="24"/>
      <c r="AH1023" s="24"/>
      <c r="AI1023" s="24"/>
      <c r="AJ1023" s="24"/>
      <c r="AK102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99"/>
  <sheetViews>
    <sheetView zoomScale="91" workbookViewId="0">
      <pane xSplit="1" topLeftCell="AT1" activePane="topRight" state="frozen"/>
      <selection pane="topRight" activeCell="AD47" sqref="AD47"/>
    </sheetView>
  </sheetViews>
  <sheetFormatPr baseColWidth="10" defaultColWidth="17.33203125" defaultRowHeight="15" customHeight="1" x14ac:dyDescent="0.25"/>
  <cols>
    <col min="1" max="1" width="49.83203125" style="32" customWidth="1"/>
    <col min="2" max="2" width="14.33203125" style="32" hidden="1" customWidth="1"/>
    <col min="3" max="3" width="13.33203125" style="32" hidden="1" customWidth="1"/>
    <col min="4" max="9" width="13.83203125" style="32" hidden="1" customWidth="1"/>
    <col min="10" max="11" width="13.83203125" style="32" customWidth="1"/>
    <col min="12" max="13" width="15" style="32" customWidth="1"/>
    <col min="14" max="14" width="15" style="15" customWidth="1"/>
    <col min="15" max="19" width="13.5" style="15" customWidth="1"/>
    <col min="20" max="26" width="13.5" style="32" customWidth="1"/>
    <col min="27" max="29" width="17.33203125" style="32"/>
    <col min="30" max="30" width="33.5" style="133" customWidth="1"/>
    <col min="31" max="41" width="17.33203125" style="32"/>
    <col min="42" max="42" width="25.83203125" style="32" customWidth="1"/>
    <col min="43" max="53" width="17.33203125" style="32"/>
    <col min="54" max="54" width="43.1640625" style="32" customWidth="1"/>
    <col min="55" max="55" width="29.83203125" style="32" customWidth="1"/>
    <col min="56" max="16384" width="17.33203125" style="32"/>
  </cols>
  <sheetData>
    <row r="1" spans="1:55" s="30" customFormat="1" ht="24" customHeight="1" x14ac:dyDescent="0.25">
      <c r="A1" s="29"/>
      <c r="B1" s="27">
        <v>42948</v>
      </c>
      <c r="C1" s="27">
        <v>42995</v>
      </c>
      <c r="D1" s="27">
        <v>43009</v>
      </c>
      <c r="E1" s="27">
        <v>43056</v>
      </c>
      <c r="F1" s="27">
        <v>43086</v>
      </c>
      <c r="G1" s="27">
        <v>43101</v>
      </c>
      <c r="H1" s="27">
        <v>43149</v>
      </c>
      <c r="I1" s="27">
        <v>43177</v>
      </c>
      <c r="J1" s="27">
        <v>43208</v>
      </c>
      <c r="K1" s="27">
        <v>43238</v>
      </c>
      <c r="L1" s="27">
        <v>43269</v>
      </c>
      <c r="M1" s="202">
        <v>43299</v>
      </c>
      <c r="N1" s="27">
        <v>43330</v>
      </c>
      <c r="O1" s="27">
        <v>43361</v>
      </c>
      <c r="P1" s="27">
        <v>43391</v>
      </c>
      <c r="Q1" s="27">
        <v>43422</v>
      </c>
      <c r="R1" s="27">
        <v>43452</v>
      </c>
      <c r="S1" s="27">
        <v>43484</v>
      </c>
      <c r="T1" s="27">
        <v>43515</v>
      </c>
      <c r="U1" s="27">
        <v>43525</v>
      </c>
      <c r="V1" s="27">
        <v>43556</v>
      </c>
      <c r="W1" s="27">
        <v>43604</v>
      </c>
      <c r="X1" s="27">
        <v>43635</v>
      </c>
      <c r="Y1" s="27">
        <v>43665</v>
      </c>
      <c r="Z1" s="27">
        <v>43678</v>
      </c>
      <c r="AA1" s="27">
        <v>43727</v>
      </c>
      <c r="AB1" s="27">
        <v>43757</v>
      </c>
      <c r="AC1" s="27">
        <v>43788</v>
      </c>
      <c r="AD1" s="27">
        <v>43818</v>
      </c>
      <c r="AE1" s="27">
        <v>43831</v>
      </c>
      <c r="AF1" s="27">
        <v>43881</v>
      </c>
      <c r="AG1" s="27">
        <v>43891</v>
      </c>
      <c r="AH1" s="27">
        <v>43922</v>
      </c>
      <c r="AI1" s="27">
        <v>43952</v>
      </c>
      <c r="AJ1" s="27">
        <v>43983</v>
      </c>
      <c r="AK1" s="27">
        <v>44013</v>
      </c>
      <c r="AL1" s="27">
        <v>44044</v>
      </c>
      <c r="AM1" s="27">
        <v>44094</v>
      </c>
      <c r="AN1" s="27">
        <v>44105</v>
      </c>
      <c r="AO1" s="27">
        <v>44136</v>
      </c>
      <c r="AP1" s="27">
        <v>44166</v>
      </c>
      <c r="AQ1" s="27">
        <v>44197</v>
      </c>
      <c r="AR1" s="27">
        <v>44248</v>
      </c>
      <c r="AS1" s="27">
        <v>44256</v>
      </c>
      <c r="AT1" s="27">
        <v>44287</v>
      </c>
      <c r="AU1" s="27">
        <v>44317</v>
      </c>
      <c r="AV1" s="27">
        <v>44348</v>
      </c>
      <c r="AW1" s="27">
        <v>44378</v>
      </c>
      <c r="AX1" s="27">
        <v>44409</v>
      </c>
      <c r="AY1" s="27">
        <v>44440</v>
      </c>
      <c r="AZ1" s="27">
        <v>44470</v>
      </c>
      <c r="BA1" s="27">
        <v>44501</v>
      </c>
      <c r="BB1" s="27">
        <v>44531</v>
      </c>
      <c r="BC1" s="27"/>
    </row>
    <row r="2" spans="1:55" ht="21" customHeight="1" x14ac:dyDescent="0.25">
      <c r="A2" s="31" t="s">
        <v>39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53</v>
      </c>
    </row>
    <row r="3" spans="1:55" ht="21" customHeight="1" x14ac:dyDescent="0.25">
      <c r="A3" s="44" t="s">
        <v>2</v>
      </c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132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55" ht="21" customHeight="1" x14ac:dyDescent="0.25">
      <c r="A4" s="34" t="s">
        <v>3</v>
      </c>
      <c r="B4" s="16"/>
      <c r="C4" s="33"/>
      <c r="D4" s="33"/>
      <c r="E4" s="33"/>
      <c r="F4" s="33"/>
      <c r="G4" s="33"/>
      <c r="H4" s="33"/>
      <c r="I4" s="33"/>
      <c r="J4" s="33"/>
      <c r="K4" s="33"/>
      <c r="L4" s="33"/>
      <c r="M4" s="33">
        <v>7500</v>
      </c>
      <c r="N4" s="33">
        <v>625</v>
      </c>
      <c r="O4" s="33">
        <v>625</v>
      </c>
      <c r="P4" s="33">
        <v>625</v>
      </c>
      <c r="Q4" s="33">
        <v>625</v>
      </c>
      <c r="R4" s="33">
        <v>625</v>
      </c>
      <c r="S4" s="33"/>
      <c r="T4" s="33"/>
      <c r="U4" s="33">
        <v>1000</v>
      </c>
      <c r="V4" s="33">
        <v>1000</v>
      </c>
      <c r="W4" s="33">
        <v>1000</v>
      </c>
      <c r="X4" s="33">
        <v>1000</v>
      </c>
      <c r="Y4" s="33">
        <v>1000</v>
      </c>
      <c r="Z4" s="33">
        <v>1000</v>
      </c>
      <c r="AA4" s="33">
        <v>1000</v>
      </c>
      <c r="AB4" s="33">
        <v>1000</v>
      </c>
      <c r="AC4" s="33">
        <v>1000</v>
      </c>
      <c r="AD4" s="134">
        <v>1000</v>
      </c>
      <c r="AE4" s="33">
        <v>1000</v>
      </c>
      <c r="AF4" s="33">
        <v>1000</v>
      </c>
      <c r="AG4" s="33">
        <v>1000</v>
      </c>
      <c r="AH4" s="33">
        <v>1000</v>
      </c>
      <c r="AI4" s="33">
        <v>1000</v>
      </c>
      <c r="AJ4" s="33">
        <v>1000</v>
      </c>
      <c r="AK4" s="33">
        <v>1000</v>
      </c>
      <c r="AL4" s="33">
        <v>1000</v>
      </c>
      <c r="AM4" s="33">
        <v>1000</v>
      </c>
      <c r="AN4" s="33">
        <v>1000</v>
      </c>
      <c r="AO4" s="33">
        <v>1000</v>
      </c>
      <c r="AP4" s="33">
        <v>1000</v>
      </c>
      <c r="AQ4" s="33">
        <v>1000</v>
      </c>
      <c r="AR4" s="33">
        <v>1000</v>
      </c>
      <c r="AS4" s="33">
        <v>1000</v>
      </c>
      <c r="AT4" s="33">
        <v>1000</v>
      </c>
      <c r="AU4" s="33">
        <v>1000</v>
      </c>
      <c r="AV4" s="33">
        <v>1000</v>
      </c>
      <c r="AW4" s="33">
        <v>1000</v>
      </c>
      <c r="AX4" s="33">
        <v>1000</v>
      </c>
      <c r="AY4" s="33">
        <v>1000</v>
      </c>
      <c r="AZ4" s="33">
        <v>1000</v>
      </c>
      <c r="BA4" s="33">
        <v>1000</v>
      </c>
      <c r="BB4" s="33">
        <v>1000</v>
      </c>
    </row>
    <row r="5" spans="1:55" ht="19.5" customHeight="1" x14ac:dyDescent="0.25">
      <c r="A5" s="35" t="s">
        <v>4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>
        <v>417</v>
      </c>
      <c r="O5" s="37">
        <v>417</v>
      </c>
      <c r="P5" s="37">
        <v>417</v>
      </c>
      <c r="Q5" s="37">
        <v>417</v>
      </c>
      <c r="R5" s="37">
        <v>417</v>
      </c>
      <c r="S5" s="37">
        <v>417</v>
      </c>
      <c r="T5" s="37">
        <v>417</v>
      </c>
      <c r="U5" s="37">
        <v>750</v>
      </c>
      <c r="V5" s="37">
        <v>750</v>
      </c>
      <c r="W5" s="37">
        <v>750</v>
      </c>
      <c r="X5" s="37">
        <v>750</v>
      </c>
      <c r="Y5" s="37">
        <v>750</v>
      </c>
      <c r="Z5" s="37">
        <v>750</v>
      </c>
      <c r="AA5" s="37">
        <v>750</v>
      </c>
      <c r="AB5" s="37">
        <v>750</v>
      </c>
      <c r="AC5" s="37">
        <v>750</v>
      </c>
      <c r="AD5" s="135">
        <v>750</v>
      </c>
      <c r="AE5" s="37">
        <v>750</v>
      </c>
      <c r="AF5" s="37">
        <v>750</v>
      </c>
      <c r="AG5" s="37">
        <v>750</v>
      </c>
      <c r="AH5" s="37">
        <v>750</v>
      </c>
      <c r="AI5" s="37">
        <v>750</v>
      </c>
      <c r="AJ5" s="37">
        <v>750</v>
      </c>
      <c r="AK5" s="37">
        <v>750</v>
      </c>
      <c r="AL5" s="37">
        <v>750</v>
      </c>
      <c r="AM5" s="37">
        <v>750</v>
      </c>
      <c r="AN5" s="37">
        <v>750</v>
      </c>
      <c r="AO5" s="37">
        <v>750</v>
      </c>
      <c r="AP5" s="37">
        <v>750</v>
      </c>
      <c r="AQ5" s="37">
        <v>750</v>
      </c>
      <c r="AR5" s="37">
        <v>750</v>
      </c>
      <c r="AS5" s="37">
        <v>750</v>
      </c>
      <c r="AT5" s="37">
        <v>750</v>
      </c>
      <c r="AU5" s="37">
        <v>750</v>
      </c>
      <c r="AV5" s="37">
        <v>750</v>
      </c>
      <c r="AW5" s="37">
        <v>750</v>
      </c>
      <c r="AX5" s="37">
        <v>750</v>
      </c>
      <c r="AY5" s="37">
        <v>750</v>
      </c>
      <c r="AZ5" s="37">
        <v>750</v>
      </c>
      <c r="BA5" s="37">
        <v>750</v>
      </c>
      <c r="BB5" s="37">
        <v>750</v>
      </c>
    </row>
    <row r="6" spans="1:55" ht="19.5" customHeight="1" x14ac:dyDescent="0.25">
      <c r="A6" s="35" t="s">
        <v>5</v>
      </c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>
        <v>333</v>
      </c>
      <c r="O6" s="37">
        <v>333</v>
      </c>
      <c r="P6" s="37">
        <v>333</v>
      </c>
      <c r="Q6" s="37">
        <v>333</v>
      </c>
      <c r="R6" s="37">
        <v>333</v>
      </c>
      <c r="S6" s="37">
        <v>1200</v>
      </c>
      <c r="T6" s="37">
        <v>1200</v>
      </c>
      <c r="U6" s="37">
        <v>1200</v>
      </c>
      <c r="V6" s="37">
        <v>1200</v>
      </c>
      <c r="W6" s="37">
        <v>1200</v>
      </c>
      <c r="X6" s="37">
        <v>1200</v>
      </c>
      <c r="Y6" s="37">
        <v>1200</v>
      </c>
      <c r="Z6" s="37">
        <v>1200</v>
      </c>
      <c r="AA6" s="37">
        <v>1200</v>
      </c>
      <c r="AB6" s="37">
        <v>1200</v>
      </c>
      <c r="AC6" s="37">
        <v>1200</v>
      </c>
      <c r="AD6" s="135">
        <v>3500</v>
      </c>
      <c r="AE6" s="37">
        <v>3500</v>
      </c>
      <c r="AF6" s="37">
        <v>3500</v>
      </c>
      <c r="AG6" s="37">
        <v>3500</v>
      </c>
      <c r="AH6" s="37">
        <v>3500</v>
      </c>
      <c r="AI6" s="37">
        <v>3500</v>
      </c>
      <c r="AJ6" s="37">
        <v>3500</v>
      </c>
      <c r="AK6" s="37">
        <v>3500</v>
      </c>
      <c r="AL6" s="37">
        <v>3500</v>
      </c>
      <c r="AM6" s="37">
        <v>3500</v>
      </c>
      <c r="AN6" s="37">
        <v>3500</v>
      </c>
      <c r="AO6" s="37">
        <v>3500</v>
      </c>
      <c r="AP6" s="37">
        <v>3500</v>
      </c>
      <c r="AQ6" s="37">
        <v>3500</v>
      </c>
      <c r="AR6" s="37">
        <v>3500</v>
      </c>
      <c r="AS6" s="37">
        <v>3500</v>
      </c>
      <c r="AT6" s="37">
        <v>3500</v>
      </c>
      <c r="AU6" s="37">
        <v>3500</v>
      </c>
      <c r="AV6" s="37">
        <v>3500</v>
      </c>
      <c r="AW6" s="37">
        <v>3500</v>
      </c>
      <c r="AX6" s="37">
        <v>3500</v>
      </c>
      <c r="AY6" s="37">
        <v>3500</v>
      </c>
      <c r="AZ6" s="37">
        <v>3500</v>
      </c>
      <c r="BA6" s="37">
        <v>3500</v>
      </c>
      <c r="BB6" s="37">
        <v>3500</v>
      </c>
    </row>
    <row r="7" spans="1:55" ht="19.5" customHeight="1" x14ac:dyDescent="0.25">
      <c r="A7" s="35" t="s">
        <v>15</v>
      </c>
      <c r="B7" s="36"/>
      <c r="C7" s="37"/>
      <c r="D7" s="37"/>
      <c r="E7" s="37"/>
      <c r="F7" s="37"/>
      <c r="G7" s="37"/>
      <c r="H7" s="37"/>
      <c r="I7" s="37"/>
      <c r="J7" s="37"/>
      <c r="K7" s="37"/>
      <c r="L7" s="33"/>
      <c r="M7" s="37"/>
      <c r="N7" s="37">
        <v>417</v>
      </c>
      <c r="O7" s="37">
        <v>417</v>
      </c>
      <c r="P7" s="37">
        <v>417</v>
      </c>
      <c r="Q7" s="37">
        <v>417</v>
      </c>
      <c r="R7" s="37">
        <v>417</v>
      </c>
      <c r="S7" s="37">
        <v>417</v>
      </c>
      <c r="T7" s="37">
        <v>417</v>
      </c>
      <c r="U7" s="37">
        <v>1000</v>
      </c>
      <c r="V7" s="37">
        <v>1000</v>
      </c>
      <c r="W7" s="37">
        <v>1000</v>
      </c>
      <c r="X7" s="37">
        <v>1000</v>
      </c>
      <c r="Y7" s="37">
        <v>1000</v>
      </c>
      <c r="Z7" s="37">
        <v>1000</v>
      </c>
      <c r="AA7" s="37">
        <v>1000</v>
      </c>
      <c r="AB7" s="37">
        <v>1000</v>
      </c>
      <c r="AC7" s="37">
        <v>1000</v>
      </c>
      <c r="AD7" s="135">
        <v>3000</v>
      </c>
      <c r="AE7" s="37">
        <v>3000</v>
      </c>
      <c r="AF7" s="37">
        <v>3000</v>
      </c>
      <c r="AG7" s="37">
        <v>3000</v>
      </c>
      <c r="AH7" s="37">
        <v>3000</v>
      </c>
      <c r="AI7" s="37">
        <v>3000</v>
      </c>
      <c r="AJ7" s="37">
        <v>3000</v>
      </c>
      <c r="AK7" s="37">
        <v>3000</v>
      </c>
      <c r="AL7" s="37">
        <v>3000</v>
      </c>
      <c r="AM7" s="37">
        <v>3000</v>
      </c>
      <c r="AN7" s="37">
        <v>3000</v>
      </c>
      <c r="AO7" s="37">
        <v>3000</v>
      </c>
      <c r="AP7" s="37">
        <v>3000</v>
      </c>
      <c r="AQ7" s="37">
        <v>3000</v>
      </c>
      <c r="AR7" s="37">
        <v>3000</v>
      </c>
      <c r="AS7" s="37">
        <v>3000</v>
      </c>
      <c r="AT7" s="37">
        <v>3000</v>
      </c>
      <c r="AU7" s="37">
        <v>3000</v>
      </c>
      <c r="AV7" s="37">
        <v>3000</v>
      </c>
      <c r="AW7" s="37">
        <v>3000</v>
      </c>
      <c r="AX7" s="37">
        <v>3000</v>
      </c>
      <c r="AY7" s="37">
        <v>3000</v>
      </c>
      <c r="AZ7" s="37">
        <v>3000</v>
      </c>
      <c r="BA7" s="37">
        <v>3000</v>
      </c>
      <c r="BB7" s="37">
        <v>3000</v>
      </c>
    </row>
    <row r="8" spans="1:55" ht="19.5" customHeight="1" x14ac:dyDescent="0.25">
      <c r="A8" s="35" t="s">
        <v>6</v>
      </c>
      <c r="B8" s="36"/>
      <c r="C8" s="37"/>
      <c r="D8" s="33"/>
      <c r="E8" s="33"/>
      <c r="F8" s="37"/>
      <c r="G8" s="33"/>
      <c r="H8" s="33"/>
      <c r="I8" s="37"/>
      <c r="J8" s="33"/>
      <c r="K8" s="33"/>
      <c r="L8" s="37"/>
      <c r="M8" s="33"/>
      <c r="N8" s="33">
        <v>167</v>
      </c>
      <c r="O8" s="33">
        <v>167</v>
      </c>
      <c r="P8" s="33">
        <v>167</v>
      </c>
      <c r="Q8" s="33">
        <v>167</v>
      </c>
      <c r="R8" s="33">
        <v>167</v>
      </c>
      <c r="S8" s="33">
        <v>500</v>
      </c>
      <c r="T8" s="33">
        <v>500</v>
      </c>
      <c r="U8" s="33">
        <v>500</v>
      </c>
      <c r="V8" s="33">
        <v>500</v>
      </c>
      <c r="W8" s="33">
        <v>500</v>
      </c>
      <c r="X8" s="33">
        <v>500</v>
      </c>
      <c r="Y8" s="33">
        <v>500</v>
      </c>
      <c r="Z8" s="33">
        <v>500</v>
      </c>
      <c r="AA8" s="33">
        <v>500</v>
      </c>
      <c r="AB8" s="33">
        <v>500</v>
      </c>
      <c r="AC8" s="33">
        <v>500</v>
      </c>
      <c r="AD8" s="134">
        <v>500</v>
      </c>
      <c r="AE8" s="33">
        <v>2000</v>
      </c>
      <c r="AF8" s="33">
        <v>2000</v>
      </c>
      <c r="AG8" s="33">
        <v>2000</v>
      </c>
      <c r="AH8" s="33">
        <v>2000</v>
      </c>
      <c r="AI8" s="33">
        <v>2000</v>
      </c>
      <c r="AJ8" s="33">
        <v>2000</v>
      </c>
      <c r="AK8" s="33">
        <v>2000</v>
      </c>
      <c r="AL8" s="33">
        <v>2000</v>
      </c>
      <c r="AM8" s="33">
        <v>2000</v>
      </c>
      <c r="AN8" s="33">
        <v>2000</v>
      </c>
      <c r="AO8" s="33">
        <v>2000</v>
      </c>
      <c r="AP8" s="33">
        <v>2000</v>
      </c>
      <c r="AQ8" s="33">
        <v>2000</v>
      </c>
      <c r="AR8" s="33">
        <v>2000</v>
      </c>
      <c r="AS8" s="33">
        <v>2000</v>
      </c>
      <c r="AT8" s="33">
        <v>2000</v>
      </c>
      <c r="AU8" s="33">
        <v>2000</v>
      </c>
      <c r="AV8" s="33">
        <v>2000</v>
      </c>
      <c r="AW8" s="33">
        <v>2000</v>
      </c>
      <c r="AX8" s="33">
        <v>2000</v>
      </c>
      <c r="AY8" s="33">
        <v>2000</v>
      </c>
      <c r="AZ8" s="33">
        <v>2000</v>
      </c>
      <c r="BA8" s="33">
        <v>2000</v>
      </c>
      <c r="BB8" s="33">
        <v>2000</v>
      </c>
    </row>
    <row r="9" spans="1:55" ht="19.5" customHeight="1" x14ac:dyDescent="0.25">
      <c r="A9" s="35" t="s">
        <v>7</v>
      </c>
      <c r="B9" s="36"/>
      <c r="C9" s="37"/>
      <c r="D9" s="37"/>
      <c r="E9" s="33"/>
      <c r="F9" s="33"/>
      <c r="G9" s="33"/>
      <c r="H9" s="33"/>
      <c r="I9" s="33"/>
      <c r="J9" s="33"/>
      <c r="K9" s="33"/>
      <c r="L9" s="37"/>
      <c r="M9" s="33"/>
      <c r="N9" s="33">
        <v>458</v>
      </c>
      <c r="O9" s="33">
        <v>458</v>
      </c>
      <c r="P9" s="33">
        <v>458</v>
      </c>
      <c r="Q9" s="33">
        <v>458</v>
      </c>
      <c r="R9" s="33">
        <v>458</v>
      </c>
      <c r="S9" s="33">
        <v>5000</v>
      </c>
      <c r="T9" s="33">
        <v>5000</v>
      </c>
      <c r="U9" s="33">
        <v>5000</v>
      </c>
      <c r="V9" s="33">
        <v>5000</v>
      </c>
      <c r="W9" s="33">
        <v>5000</v>
      </c>
      <c r="X9" s="33">
        <v>5000</v>
      </c>
      <c r="Y9" s="33">
        <v>5000</v>
      </c>
      <c r="Z9" s="33">
        <v>5000</v>
      </c>
      <c r="AA9" s="33">
        <v>5000</v>
      </c>
      <c r="AB9" s="33">
        <v>5000</v>
      </c>
      <c r="AC9" s="33">
        <v>5000</v>
      </c>
      <c r="AD9" s="134">
        <v>5000</v>
      </c>
      <c r="AE9" s="33">
        <v>5000</v>
      </c>
      <c r="AF9" s="33">
        <v>5000</v>
      </c>
      <c r="AG9" s="33">
        <v>5000</v>
      </c>
      <c r="AH9" s="33">
        <v>5000</v>
      </c>
      <c r="AI9" s="33">
        <v>5000</v>
      </c>
      <c r="AJ9" s="33">
        <v>5000</v>
      </c>
      <c r="AK9" s="33">
        <v>5000</v>
      </c>
      <c r="AL9" s="33">
        <v>5000</v>
      </c>
      <c r="AM9" s="33">
        <v>5000</v>
      </c>
      <c r="AN9" s="33">
        <v>5000</v>
      </c>
      <c r="AO9" s="33">
        <v>5000</v>
      </c>
      <c r="AP9" s="33">
        <v>5000</v>
      </c>
      <c r="AQ9" s="33">
        <v>5000</v>
      </c>
      <c r="AR9" s="33">
        <v>5000</v>
      </c>
      <c r="AS9" s="33">
        <v>5000</v>
      </c>
      <c r="AT9" s="33">
        <v>5000</v>
      </c>
      <c r="AU9" s="33">
        <v>5000</v>
      </c>
      <c r="AV9" s="33">
        <v>5000</v>
      </c>
      <c r="AW9" s="33">
        <v>5000</v>
      </c>
      <c r="AX9" s="33">
        <v>5000</v>
      </c>
      <c r="AY9" s="33">
        <v>5000</v>
      </c>
      <c r="AZ9" s="33">
        <v>5000</v>
      </c>
      <c r="BA9" s="33">
        <v>5000</v>
      </c>
      <c r="BB9" s="33">
        <v>5000</v>
      </c>
    </row>
    <row r="10" spans="1:55" ht="19.5" customHeight="1" x14ac:dyDescent="0.25">
      <c r="A10" s="35" t="s">
        <v>8</v>
      </c>
      <c r="B10" s="36"/>
      <c r="C10" s="37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>
        <v>208</v>
      </c>
      <c r="O10" s="33">
        <v>208</v>
      </c>
      <c r="P10" s="33">
        <v>208</v>
      </c>
      <c r="Q10" s="33">
        <v>208</v>
      </c>
      <c r="R10" s="33">
        <v>208</v>
      </c>
      <c r="S10" s="33">
        <v>208</v>
      </c>
      <c r="T10" s="33">
        <v>208</v>
      </c>
      <c r="U10" s="33">
        <v>208</v>
      </c>
      <c r="V10" s="33">
        <v>208</v>
      </c>
      <c r="W10" s="33">
        <v>208</v>
      </c>
      <c r="X10" s="33">
        <v>208</v>
      </c>
      <c r="Y10" s="33">
        <v>208</v>
      </c>
      <c r="Z10" s="33">
        <v>208</v>
      </c>
      <c r="AA10" s="33">
        <v>208</v>
      </c>
      <c r="AB10" s="33">
        <v>208</v>
      </c>
      <c r="AC10" s="33">
        <v>208</v>
      </c>
      <c r="AD10" s="134">
        <v>208</v>
      </c>
      <c r="AE10" s="33">
        <v>208</v>
      </c>
      <c r="AF10" s="33">
        <v>208</v>
      </c>
      <c r="AG10" s="33">
        <v>208</v>
      </c>
      <c r="AH10" s="33">
        <v>208</v>
      </c>
      <c r="AI10" s="33">
        <v>208</v>
      </c>
      <c r="AJ10" s="33">
        <v>208</v>
      </c>
      <c r="AK10" s="33">
        <v>208</v>
      </c>
      <c r="AL10" s="33">
        <v>208</v>
      </c>
      <c r="AM10" s="33">
        <v>208</v>
      </c>
      <c r="AN10" s="33">
        <v>208</v>
      </c>
      <c r="AO10" s="33">
        <v>208</v>
      </c>
      <c r="AP10" s="33">
        <v>208</v>
      </c>
      <c r="AQ10" s="33">
        <v>208</v>
      </c>
      <c r="AR10" s="33">
        <v>208</v>
      </c>
      <c r="AS10" s="33">
        <v>208</v>
      </c>
      <c r="AT10" s="33">
        <v>208</v>
      </c>
      <c r="AU10" s="33">
        <v>208</v>
      </c>
      <c r="AV10" s="33">
        <v>208</v>
      </c>
      <c r="AW10" s="33">
        <v>208</v>
      </c>
      <c r="AX10" s="33">
        <v>208</v>
      </c>
      <c r="AY10" s="33">
        <v>208</v>
      </c>
      <c r="AZ10" s="33">
        <v>208</v>
      </c>
      <c r="BA10" s="33">
        <v>208</v>
      </c>
      <c r="BB10" s="33">
        <v>208</v>
      </c>
    </row>
    <row r="11" spans="1:55" ht="19.5" customHeight="1" x14ac:dyDescent="0.25">
      <c r="A11" s="35" t="s">
        <v>9</v>
      </c>
      <c r="B11" s="36"/>
      <c r="C11" s="37"/>
      <c r="D11" s="37"/>
      <c r="E11" s="33"/>
      <c r="F11" s="33"/>
      <c r="G11" s="33"/>
      <c r="H11" s="33"/>
      <c r="I11" s="33"/>
      <c r="J11" s="33"/>
      <c r="K11" s="33"/>
      <c r="L11" s="37"/>
      <c r="M11" s="33"/>
      <c r="N11" s="33">
        <v>417</v>
      </c>
      <c r="O11" s="33">
        <v>417</v>
      </c>
      <c r="P11" s="33">
        <v>417</v>
      </c>
      <c r="Q11" s="33">
        <v>417</v>
      </c>
      <c r="R11" s="33">
        <v>417</v>
      </c>
      <c r="S11" s="33">
        <v>800</v>
      </c>
      <c r="T11" s="33">
        <v>800</v>
      </c>
      <c r="U11" s="33">
        <v>800</v>
      </c>
      <c r="V11" s="33">
        <v>800</v>
      </c>
      <c r="W11" s="33">
        <v>800</v>
      </c>
      <c r="X11" s="33">
        <v>800</v>
      </c>
      <c r="Y11" s="33">
        <v>800</v>
      </c>
      <c r="Z11" s="33">
        <v>800</v>
      </c>
      <c r="AA11" s="33">
        <v>800</v>
      </c>
      <c r="AB11" s="33">
        <v>800</v>
      </c>
      <c r="AC11" s="33">
        <v>800</v>
      </c>
      <c r="AD11" s="134">
        <v>1500</v>
      </c>
      <c r="AE11" s="33">
        <v>1500</v>
      </c>
      <c r="AF11" s="33">
        <v>1500</v>
      </c>
      <c r="AG11" s="33">
        <v>1500</v>
      </c>
      <c r="AH11" s="33">
        <v>1500</v>
      </c>
      <c r="AI11" s="33">
        <v>1500</v>
      </c>
      <c r="AJ11" s="33">
        <v>1500</v>
      </c>
      <c r="AK11" s="33">
        <v>1500</v>
      </c>
      <c r="AL11" s="33">
        <v>1500</v>
      </c>
      <c r="AM11" s="33">
        <v>1500</v>
      </c>
      <c r="AN11" s="33">
        <v>1500</v>
      </c>
      <c r="AO11" s="33">
        <v>1500</v>
      </c>
      <c r="AP11" s="33">
        <v>1500</v>
      </c>
      <c r="AQ11" s="33">
        <v>1500</v>
      </c>
      <c r="AR11" s="33">
        <v>1500</v>
      </c>
      <c r="AS11" s="33">
        <v>1500</v>
      </c>
      <c r="AT11" s="33">
        <v>1500</v>
      </c>
      <c r="AU11" s="33">
        <v>1500</v>
      </c>
      <c r="AV11" s="33">
        <v>1500</v>
      </c>
      <c r="AW11" s="33">
        <v>1500</v>
      </c>
      <c r="AX11" s="33">
        <v>1500</v>
      </c>
      <c r="AY11" s="33">
        <v>1500</v>
      </c>
      <c r="AZ11" s="33">
        <v>1500</v>
      </c>
      <c r="BA11" s="33">
        <v>1500</v>
      </c>
      <c r="BB11" s="33">
        <v>1500</v>
      </c>
    </row>
    <row r="12" spans="1:55" ht="19.5" customHeight="1" x14ac:dyDescent="0.25">
      <c r="A12" s="35" t="s">
        <v>10</v>
      </c>
      <c r="B12" s="36"/>
      <c r="C12" s="37"/>
      <c r="D12" s="33"/>
      <c r="E12" s="33"/>
      <c r="F12" s="33"/>
      <c r="G12" s="33"/>
      <c r="H12" s="33"/>
      <c r="I12" s="33"/>
      <c r="J12" s="33"/>
      <c r="K12" s="33"/>
      <c r="L12" s="37"/>
      <c r="M12" s="33"/>
      <c r="N12" s="33">
        <v>417</v>
      </c>
      <c r="O12" s="33">
        <v>417</v>
      </c>
      <c r="P12" s="33">
        <v>417</v>
      </c>
      <c r="Q12" s="33">
        <v>417</v>
      </c>
      <c r="R12" s="33">
        <v>417</v>
      </c>
      <c r="S12" s="33">
        <v>875</v>
      </c>
      <c r="T12" s="33">
        <v>875</v>
      </c>
      <c r="U12" s="33">
        <v>875</v>
      </c>
      <c r="V12" s="33">
        <v>875</v>
      </c>
      <c r="W12" s="33">
        <v>875</v>
      </c>
      <c r="X12" s="33">
        <v>875</v>
      </c>
      <c r="Y12" s="33">
        <v>875</v>
      </c>
      <c r="Z12" s="33">
        <v>875</v>
      </c>
      <c r="AA12" s="33">
        <v>875</v>
      </c>
      <c r="AB12" s="33">
        <v>875</v>
      </c>
      <c r="AC12" s="33">
        <v>875</v>
      </c>
      <c r="AD12" s="134">
        <v>4000</v>
      </c>
      <c r="AE12" s="33">
        <v>4000</v>
      </c>
      <c r="AF12" s="33">
        <v>4000</v>
      </c>
      <c r="AG12" s="33">
        <v>4000</v>
      </c>
      <c r="AH12" s="33">
        <v>4000</v>
      </c>
      <c r="AI12" s="33">
        <v>4000</v>
      </c>
      <c r="AJ12" s="33">
        <v>4000</v>
      </c>
      <c r="AK12" s="33">
        <v>4000</v>
      </c>
      <c r="AL12" s="33">
        <v>4000</v>
      </c>
      <c r="AM12" s="33">
        <v>4000</v>
      </c>
      <c r="AN12" s="33">
        <v>4000</v>
      </c>
      <c r="AO12" s="33">
        <v>4000</v>
      </c>
      <c r="AP12" s="33">
        <v>4000</v>
      </c>
      <c r="AQ12" s="33">
        <v>4000</v>
      </c>
      <c r="AR12" s="33">
        <v>4000</v>
      </c>
      <c r="AS12" s="33">
        <v>4000</v>
      </c>
      <c r="AT12" s="33">
        <v>4000</v>
      </c>
      <c r="AU12" s="33">
        <v>4000</v>
      </c>
      <c r="AV12" s="33">
        <v>4000</v>
      </c>
      <c r="AW12" s="33">
        <v>4000</v>
      </c>
      <c r="AX12" s="33">
        <v>4000</v>
      </c>
      <c r="AY12" s="33">
        <v>4000</v>
      </c>
      <c r="AZ12" s="33">
        <v>4000</v>
      </c>
      <c r="BA12" s="33">
        <v>4000</v>
      </c>
      <c r="BB12" s="33">
        <v>4000</v>
      </c>
    </row>
    <row r="13" spans="1:55" ht="19.5" customHeight="1" x14ac:dyDescent="0.25">
      <c r="A13" s="35" t="s">
        <v>11</v>
      </c>
      <c r="B13" s="36"/>
      <c r="C13" s="37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>
        <v>208</v>
      </c>
      <c r="O13" s="33">
        <v>208</v>
      </c>
      <c r="P13" s="33">
        <v>208</v>
      </c>
      <c r="Q13" s="33">
        <v>208</v>
      </c>
      <c r="R13" s="33">
        <v>208</v>
      </c>
      <c r="S13" s="33">
        <v>500</v>
      </c>
      <c r="T13" s="33">
        <v>500</v>
      </c>
      <c r="U13" s="33">
        <v>500</v>
      </c>
      <c r="V13" s="33">
        <v>500</v>
      </c>
      <c r="W13" s="33">
        <v>500</v>
      </c>
      <c r="X13" s="33">
        <v>500</v>
      </c>
      <c r="Y13" s="33">
        <v>500</v>
      </c>
      <c r="Z13" s="33">
        <v>500</v>
      </c>
      <c r="AA13" s="33">
        <v>500</v>
      </c>
      <c r="AB13" s="33">
        <v>500</v>
      </c>
      <c r="AC13" s="33">
        <v>500</v>
      </c>
      <c r="AD13" s="134">
        <v>500</v>
      </c>
      <c r="AE13" s="33">
        <v>500</v>
      </c>
      <c r="AF13" s="33">
        <v>500</v>
      </c>
      <c r="AG13" s="33">
        <v>500</v>
      </c>
      <c r="AH13" s="33">
        <v>500</v>
      </c>
      <c r="AI13" s="33">
        <v>500</v>
      </c>
      <c r="AJ13" s="33">
        <v>500</v>
      </c>
      <c r="AK13" s="33">
        <v>500</v>
      </c>
      <c r="AL13" s="33">
        <v>500</v>
      </c>
      <c r="AM13" s="33">
        <v>500</v>
      </c>
      <c r="AN13" s="33">
        <v>500</v>
      </c>
      <c r="AO13" s="33">
        <v>500</v>
      </c>
      <c r="AP13" s="33">
        <v>500</v>
      </c>
      <c r="AQ13" s="33">
        <v>500</v>
      </c>
      <c r="AR13" s="33">
        <v>500</v>
      </c>
      <c r="AS13" s="33">
        <v>500</v>
      </c>
      <c r="AT13" s="33">
        <v>500</v>
      </c>
      <c r="AU13" s="33">
        <v>500</v>
      </c>
      <c r="AV13" s="33">
        <v>500</v>
      </c>
      <c r="AW13" s="33">
        <v>500</v>
      </c>
      <c r="AX13" s="33">
        <v>500</v>
      </c>
      <c r="AY13" s="33">
        <v>500</v>
      </c>
      <c r="AZ13" s="33">
        <v>500</v>
      </c>
      <c r="BA13" s="33">
        <v>500</v>
      </c>
      <c r="BB13" s="33">
        <v>500</v>
      </c>
    </row>
    <row r="14" spans="1:55" ht="19.5" customHeight="1" x14ac:dyDescent="0.25">
      <c r="A14" s="35" t="s">
        <v>12</v>
      </c>
      <c r="B14" s="36"/>
      <c r="C14" s="37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>
        <v>2000</v>
      </c>
      <c r="O14" s="33">
        <v>2000</v>
      </c>
      <c r="P14" s="33">
        <v>2000</v>
      </c>
      <c r="Q14" s="33">
        <v>2000</v>
      </c>
      <c r="R14" s="33">
        <v>2000</v>
      </c>
      <c r="S14" s="33">
        <v>2000</v>
      </c>
      <c r="T14" s="33">
        <v>2000</v>
      </c>
      <c r="U14" s="33">
        <v>2000</v>
      </c>
      <c r="V14" s="33">
        <v>2000</v>
      </c>
      <c r="W14" s="33">
        <v>2000</v>
      </c>
      <c r="X14" s="33">
        <v>2000</v>
      </c>
      <c r="Y14" s="33">
        <v>2000</v>
      </c>
      <c r="Z14" s="33">
        <v>2000</v>
      </c>
      <c r="AA14" s="33">
        <v>2000</v>
      </c>
      <c r="AB14" s="33">
        <v>2000</v>
      </c>
      <c r="AC14" s="33">
        <v>2000</v>
      </c>
      <c r="AD14" s="134">
        <v>5000</v>
      </c>
      <c r="AE14" s="33">
        <v>5000</v>
      </c>
      <c r="AF14" s="33">
        <v>5000</v>
      </c>
      <c r="AG14" s="33">
        <v>5000</v>
      </c>
      <c r="AH14" s="33">
        <v>5000</v>
      </c>
      <c r="AI14" s="33">
        <v>5000</v>
      </c>
      <c r="AJ14" s="33">
        <v>5000</v>
      </c>
      <c r="AK14" s="33">
        <v>5000</v>
      </c>
      <c r="AL14" s="33">
        <v>5000</v>
      </c>
      <c r="AM14" s="33">
        <v>5000</v>
      </c>
      <c r="AN14" s="33">
        <v>5000</v>
      </c>
      <c r="AO14" s="33">
        <v>5000</v>
      </c>
      <c r="AP14" s="33">
        <v>5000</v>
      </c>
      <c r="AQ14" s="33">
        <v>5000</v>
      </c>
      <c r="AR14" s="33">
        <v>5000</v>
      </c>
      <c r="AS14" s="33">
        <v>5000</v>
      </c>
      <c r="AT14" s="33">
        <v>5000</v>
      </c>
      <c r="AU14" s="33">
        <v>5000</v>
      </c>
      <c r="AV14" s="33">
        <v>5000</v>
      </c>
      <c r="AW14" s="33">
        <v>5000</v>
      </c>
      <c r="AX14" s="33">
        <v>5000</v>
      </c>
      <c r="AY14" s="33">
        <v>5000</v>
      </c>
      <c r="AZ14" s="33">
        <v>5000</v>
      </c>
      <c r="BA14" s="33">
        <v>5000</v>
      </c>
      <c r="BB14" s="33">
        <v>5000</v>
      </c>
    </row>
    <row r="15" spans="1:55" ht="19.5" customHeight="1" x14ac:dyDescent="0.25">
      <c r="A15" s="35" t="s">
        <v>13</v>
      </c>
      <c r="B15" s="36"/>
      <c r="C15" s="37"/>
      <c r="D15" s="33"/>
      <c r="E15" s="33"/>
      <c r="F15" s="33"/>
      <c r="G15" s="33"/>
      <c r="H15" s="33"/>
      <c r="I15" s="33"/>
      <c r="J15" s="33"/>
      <c r="K15" s="33"/>
      <c r="L15" s="37"/>
      <c r="M15" s="33"/>
      <c r="N15" s="33">
        <v>833</v>
      </c>
      <c r="O15" s="33">
        <v>833</v>
      </c>
      <c r="P15" s="33">
        <v>833</v>
      </c>
      <c r="Q15" s="33">
        <v>833</v>
      </c>
      <c r="R15" s="33">
        <v>833</v>
      </c>
      <c r="S15" s="33">
        <v>833</v>
      </c>
      <c r="T15" s="33">
        <v>833</v>
      </c>
      <c r="U15" s="33">
        <v>833</v>
      </c>
      <c r="V15" s="33">
        <v>833</v>
      </c>
      <c r="W15" s="33">
        <v>833</v>
      </c>
      <c r="X15" s="33">
        <v>833</v>
      </c>
      <c r="Y15" s="33">
        <v>833</v>
      </c>
      <c r="Z15" s="33">
        <v>833</v>
      </c>
      <c r="AA15" s="33">
        <v>833</v>
      </c>
      <c r="AB15" s="33">
        <v>833</v>
      </c>
      <c r="AC15" s="33">
        <v>833</v>
      </c>
      <c r="AD15" s="134">
        <v>833</v>
      </c>
      <c r="AE15" s="33">
        <v>833</v>
      </c>
      <c r="AF15" s="33">
        <v>833</v>
      </c>
      <c r="AG15" s="33">
        <v>833</v>
      </c>
      <c r="AH15" s="33">
        <v>833</v>
      </c>
      <c r="AI15" s="33">
        <v>833</v>
      </c>
      <c r="AJ15" s="33">
        <v>833</v>
      </c>
      <c r="AK15" s="33">
        <v>833</v>
      </c>
      <c r="AL15" s="33">
        <v>833</v>
      </c>
      <c r="AM15" s="33">
        <v>833</v>
      </c>
      <c r="AN15" s="33">
        <v>833</v>
      </c>
      <c r="AO15" s="33">
        <v>833</v>
      </c>
      <c r="AP15" s="33">
        <v>833</v>
      </c>
      <c r="AQ15" s="33">
        <v>833</v>
      </c>
      <c r="AR15" s="33">
        <v>833</v>
      </c>
      <c r="AS15" s="33">
        <v>833</v>
      </c>
      <c r="AT15" s="33">
        <v>833</v>
      </c>
      <c r="AU15" s="33">
        <v>833</v>
      </c>
      <c r="AV15" s="33">
        <v>833</v>
      </c>
      <c r="AW15" s="33">
        <v>833</v>
      </c>
      <c r="AX15" s="33">
        <v>833</v>
      </c>
      <c r="AY15" s="33">
        <v>833</v>
      </c>
      <c r="AZ15" s="33">
        <v>833</v>
      </c>
      <c r="BA15" s="33">
        <v>833</v>
      </c>
      <c r="BB15" s="33">
        <v>833</v>
      </c>
    </row>
    <row r="16" spans="1:55" ht="19.5" customHeight="1" x14ac:dyDescent="0.25">
      <c r="A16" s="35" t="s">
        <v>103</v>
      </c>
      <c r="B16" s="36"/>
      <c r="C16" s="37"/>
      <c r="D16" s="33"/>
      <c r="E16" s="33"/>
      <c r="F16" s="33"/>
      <c r="G16" s="33"/>
      <c r="H16" s="33"/>
      <c r="I16" s="33"/>
      <c r="J16" s="33"/>
      <c r="K16" s="33"/>
      <c r="L16" s="37"/>
      <c r="M16" s="33"/>
      <c r="N16" s="136"/>
      <c r="O16" s="136"/>
      <c r="P16" s="136"/>
      <c r="Q16" s="136"/>
      <c r="R16" s="136"/>
      <c r="S16" s="136">
        <v>750</v>
      </c>
      <c r="T16" s="136">
        <v>750</v>
      </c>
      <c r="U16" s="136">
        <v>750</v>
      </c>
      <c r="V16" s="136">
        <v>750</v>
      </c>
      <c r="W16" s="136">
        <v>750</v>
      </c>
      <c r="X16" s="136">
        <v>750</v>
      </c>
      <c r="Y16" s="136">
        <v>750</v>
      </c>
      <c r="Z16" s="136">
        <v>750</v>
      </c>
      <c r="AA16" s="136">
        <v>750</v>
      </c>
      <c r="AB16" s="136">
        <v>750</v>
      </c>
      <c r="AC16" s="136">
        <v>750</v>
      </c>
      <c r="AD16" s="137">
        <v>4000</v>
      </c>
      <c r="AE16" s="136">
        <v>4000</v>
      </c>
      <c r="AF16" s="136">
        <v>4000</v>
      </c>
      <c r="AG16" s="136">
        <v>4000</v>
      </c>
      <c r="AH16" s="136">
        <v>4000</v>
      </c>
      <c r="AI16" s="136">
        <v>4000</v>
      </c>
      <c r="AJ16" s="136">
        <v>4000</v>
      </c>
      <c r="AK16" s="136">
        <v>4000</v>
      </c>
      <c r="AL16" s="136">
        <v>4000</v>
      </c>
      <c r="AM16" s="136">
        <v>4000</v>
      </c>
      <c r="AN16" s="136">
        <v>4000</v>
      </c>
      <c r="AO16" s="136">
        <v>4000</v>
      </c>
      <c r="AP16" s="136">
        <v>4000</v>
      </c>
      <c r="AQ16" s="136">
        <v>4000</v>
      </c>
      <c r="AR16" s="136">
        <v>4000</v>
      </c>
      <c r="AS16" s="136">
        <v>4000</v>
      </c>
      <c r="AT16" s="136">
        <v>4000</v>
      </c>
      <c r="AU16" s="136">
        <v>4000</v>
      </c>
      <c r="AV16" s="136">
        <v>4000</v>
      </c>
      <c r="AW16" s="136">
        <v>4000</v>
      </c>
      <c r="AX16" s="136">
        <v>4000</v>
      </c>
      <c r="AY16" s="136">
        <v>4000</v>
      </c>
      <c r="AZ16" s="136">
        <v>4000</v>
      </c>
      <c r="BA16" s="136">
        <v>4000</v>
      </c>
      <c r="BB16" s="136">
        <v>4000</v>
      </c>
    </row>
    <row r="17" spans="1:55" ht="19.5" customHeight="1" x14ac:dyDescent="0.25">
      <c r="A17" s="35" t="s">
        <v>104</v>
      </c>
      <c r="B17" s="36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138"/>
      <c r="N17" s="138"/>
      <c r="O17" s="138"/>
      <c r="P17" s="138"/>
      <c r="Q17" s="138"/>
      <c r="R17" s="138"/>
      <c r="S17" s="138">
        <v>1000</v>
      </c>
      <c r="T17" s="138">
        <v>1000</v>
      </c>
      <c r="U17" s="138">
        <v>1000</v>
      </c>
      <c r="V17" s="138">
        <v>1000</v>
      </c>
      <c r="W17" s="138">
        <v>1000</v>
      </c>
      <c r="X17" s="138">
        <v>1000</v>
      </c>
      <c r="Y17" s="138">
        <v>1000</v>
      </c>
      <c r="Z17" s="138">
        <v>1000</v>
      </c>
      <c r="AA17" s="138">
        <v>1000</v>
      </c>
      <c r="AB17" s="138">
        <v>1000</v>
      </c>
      <c r="AC17" s="138">
        <v>1000</v>
      </c>
      <c r="AD17" s="138">
        <v>2000</v>
      </c>
      <c r="AE17" s="138">
        <v>2000</v>
      </c>
      <c r="AF17" s="138">
        <v>2000</v>
      </c>
      <c r="AG17" s="138">
        <v>2000</v>
      </c>
      <c r="AH17" s="138">
        <v>2000</v>
      </c>
      <c r="AI17" s="138">
        <v>2000</v>
      </c>
      <c r="AJ17" s="138">
        <v>2000</v>
      </c>
      <c r="AK17" s="138">
        <v>2000</v>
      </c>
      <c r="AL17" s="138">
        <v>2000</v>
      </c>
      <c r="AM17" s="138">
        <v>2000</v>
      </c>
      <c r="AN17" s="138">
        <v>2000</v>
      </c>
      <c r="AO17" s="138">
        <v>2000</v>
      </c>
      <c r="AP17" s="138">
        <v>2000</v>
      </c>
      <c r="AQ17" s="138">
        <v>2000</v>
      </c>
      <c r="AR17" s="138">
        <v>2000</v>
      </c>
      <c r="AS17" s="138">
        <v>2000</v>
      </c>
      <c r="AT17" s="138">
        <v>2000</v>
      </c>
      <c r="AU17" s="138">
        <v>2000</v>
      </c>
      <c r="AV17" s="138">
        <v>2000</v>
      </c>
      <c r="AW17" s="138">
        <v>2000</v>
      </c>
      <c r="AX17" s="138">
        <v>2000</v>
      </c>
      <c r="AY17" s="138">
        <v>2000</v>
      </c>
      <c r="AZ17" s="138">
        <v>2000</v>
      </c>
      <c r="BA17" s="138">
        <v>2000</v>
      </c>
      <c r="BB17" s="138">
        <v>2000</v>
      </c>
    </row>
    <row r="18" spans="1:55" ht="19.5" customHeight="1" x14ac:dyDescent="0.25">
      <c r="A18" s="35"/>
      <c r="B18" s="36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</row>
    <row r="19" spans="1:55" ht="19.5" customHeight="1" x14ac:dyDescent="0.25">
      <c r="A19" s="35" t="s">
        <v>120</v>
      </c>
      <c r="B19" s="36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138">
        <f t="shared" ref="M19:BB19" si="0">SUM(M4:M18)</f>
        <v>7500</v>
      </c>
      <c r="N19" s="138">
        <f t="shared" si="0"/>
        <v>6500</v>
      </c>
      <c r="O19" s="138">
        <f t="shared" si="0"/>
        <v>6500</v>
      </c>
      <c r="P19" s="138">
        <f t="shared" si="0"/>
        <v>6500</v>
      </c>
      <c r="Q19" s="138">
        <f t="shared" si="0"/>
        <v>6500</v>
      </c>
      <c r="R19" s="138">
        <f t="shared" si="0"/>
        <v>6500</v>
      </c>
      <c r="S19" s="138">
        <f t="shared" si="0"/>
        <v>14500</v>
      </c>
      <c r="T19" s="138">
        <f t="shared" si="0"/>
        <v>14500</v>
      </c>
      <c r="U19" s="138">
        <f t="shared" si="0"/>
        <v>16416</v>
      </c>
      <c r="V19" s="138">
        <f t="shared" si="0"/>
        <v>16416</v>
      </c>
      <c r="W19" s="138">
        <f t="shared" si="0"/>
        <v>16416</v>
      </c>
      <c r="X19" s="138">
        <f t="shared" si="0"/>
        <v>16416</v>
      </c>
      <c r="Y19" s="138">
        <f t="shared" si="0"/>
        <v>16416</v>
      </c>
      <c r="Z19" s="138">
        <f t="shared" si="0"/>
        <v>16416</v>
      </c>
      <c r="AA19" s="138">
        <f t="shared" si="0"/>
        <v>16416</v>
      </c>
      <c r="AB19" s="138">
        <f t="shared" si="0"/>
        <v>16416</v>
      </c>
      <c r="AC19" s="138">
        <f t="shared" si="0"/>
        <v>16416</v>
      </c>
      <c r="AD19" s="138">
        <f t="shared" si="0"/>
        <v>31791</v>
      </c>
      <c r="AE19" s="138">
        <f>SUM(AE4:AE18)</f>
        <v>33291</v>
      </c>
      <c r="AF19" s="138">
        <f t="shared" si="0"/>
        <v>33291</v>
      </c>
      <c r="AG19" s="138">
        <f t="shared" si="0"/>
        <v>33291</v>
      </c>
      <c r="AH19" s="138">
        <f t="shared" si="0"/>
        <v>33291</v>
      </c>
      <c r="AI19" s="138">
        <f t="shared" si="0"/>
        <v>33291</v>
      </c>
      <c r="AJ19" s="138">
        <f t="shared" si="0"/>
        <v>33291</v>
      </c>
      <c r="AK19" s="138">
        <f t="shared" si="0"/>
        <v>33291</v>
      </c>
      <c r="AL19" s="138">
        <f t="shared" si="0"/>
        <v>33291</v>
      </c>
      <c r="AM19" s="138">
        <f t="shared" si="0"/>
        <v>33291</v>
      </c>
      <c r="AN19" s="138">
        <f t="shared" si="0"/>
        <v>33291</v>
      </c>
      <c r="AO19" s="138">
        <f t="shared" si="0"/>
        <v>33291</v>
      </c>
      <c r="AP19" s="138">
        <f t="shared" si="0"/>
        <v>33291</v>
      </c>
      <c r="AQ19" s="138">
        <f t="shared" si="0"/>
        <v>33291</v>
      </c>
      <c r="AR19" s="138">
        <f t="shared" si="0"/>
        <v>33291</v>
      </c>
      <c r="AS19" s="138">
        <f t="shared" si="0"/>
        <v>33291</v>
      </c>
      <c r="AT19" s="138">
        <f t="shared" si="0"/>
        <v>33291</v>
      </c>
      <c r="AU19" s="138">
        <f t="shared" si="0"/>
        <v>33291</v>
      </c>
      <c r="AV19" s="138">
        <f t="shared" si="0"/>
        <v>33291</v>
      </c>
      <c r="AW19" s="138">
        <f t="shared" si="0"/>
        <v>33291</v>
      </c>
      <c r="AX19" s="138">
        <f t="shared" si="0"/>
        <v>33291</v>
      </c>
      <c r="AY19" s="138">
        <f t="shared" si="0"/>
        <v>33291</v>
      </c>
      <c r="AZ19" s="138">
        <f t="shared" si="0"/>
        <v>33291</v>
      </c>
      <c r="BA19" s="138">
        <f t="shared" si="0"/>
        <v>33291</v>
      </c>
      <c r="BB19" s="138">
        <f t="shared" si="0"/>
        <v>33291</v>
      </c>
    </row>
    <row r="20" spans="1:55" ht="19.5" customHeight="1" x14ac:dyDescent="0.25">
      <c r="A20" s="35"/>
      <c r="B20" s="36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>
        <f>SUM(M19:AD19)</f>
        <v>248535</v>
      </c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>
        <f>SUM(AE19:AP19)</f>
        <v>399492</v>
      </c>
      <c r="AQ20" s="138"/>
      <c r="AR20" s="138"/>
      <c r="AS20" s="138"/>
      <c r="AT20" s="138"/>
      <c r="AU20" s="138"/>
      <c r="AV20" s="138"/>
      <c r="AW20" s="138"/>
      <c r="BB20" s="136"/>
      <c r="BC20" s="136">
        <f>SUM(AQ19:BB19)</f>
        <v>399492</v>
      </c>
    </row>
    <row r="21" spans="1:55" ht="19.5" customHeight="1" x14ac:dyDescent="0.25">
      <c r="A21" s="40" t="s">
        <v>14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40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</row>
    <row r="22" spans="1:55" ht="19.5" customHeight="1" x14ac:dyDescent="0.25">
      <c r="A22" s="35" t="s">
        <v>3</v>
      </c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>
        <v>7500</v>
      </c>
      <c r="N22" s="136">
        <v>624</v>
      </c>
      <c r="O22" s="136">
        <v>624</v>
      </c>
      <c r="P22" s="136">
        <v>624</v>
      </c>
      <c r="Q22" s="136">
        <v>624</v>
      </c>
      <c r="R22" s="136">
        <v>624</v>
      </c>
      <c r="S22" s="136"/>
      <c r="T22" s="136">
        <v>500</v>
      </c>
      <c r="U22" s="136">
        <v>1000</v>
      </c>
      <c r="V22" s="136">
        <v>1000</v>
      </c>
      <c r="W22" s="136">
        <v>1000</v>
      </c>
      <c r="X22" s="136">
        <v>1000</v>
      </c>
      <c r="Y22" s="136">
        <v>1000</v>
      </c>
      <c r="Z22" s="136">
        <v>1000</v>
      </c>
      <c r="AA22" s="136">
        <v>1000</v>
      </c>
      <c r="AB22" s="136">
        <v>1000</v>
      </c>
      <c r="AC22" s="136">
        <v>1000</v>
      </c>
      <c r="AD22" s="137">
        <v>1000</v>
      </c>
      <c r="AE22" s="136">
        <v>1000</v>
      </c>
      <c r="AF22" s="136">
        <v>1000</v>
      </c>
      <c r="AG22" s="136">
        <v>1000</v>
      </c>
      <c r="AH22" s="136">
        <v>1000</v>
      </c>
      <c r="AI22" s="136">
        <v>1000</v>
      </c>
      <c r="AJ22" s="136">
        <v>1000</v>
      </c>
      <c r="AK22" s="136">
        <v>1000</v>
      </c>
      <c r="AL22" s="136">
        <v>1000</v>
      </c>
      <c r="AM22" s="136">
        <v>1000</v>
      </c>
      <c r="AN22" s="136">
        <v>1000</v>
      </c>
      <c r="AO22" s="136">
        <v>1000</v>
      </c>
      <c r="AP22" s="136">
        <v>1000</v>
      </c>
      <c r="AQ22" s="136">
        <v>1000</v>
      </c>
      <c r="AR22" s="136">
        <v>1000</v>
      </c>
      <c r="AS22" s="136">
        <v>1000</v>
      </c>
      <c r="AT22" s="136">
        <v>1000</v>
      </c>
      <c r="AU22" s="136">
        <v>1000</v>
      </c>
      <c r="AV22" s="136">
        <v>1000</v>
      </c>
      <c r="AW22" s="136">
        <v>1000</v>
      </c>
      <c r="AX22" s="136">
        <v>1000</v>
      </c>
      <c r="AY22" s="136">
        <v>1000</v>
      </c>
      <c r="AZ22" s="136">
        <v>1000</v>
      </c>
      <c r="BA22" s="136">
        <v>1000</v>
      </c>
      <c r="BB22" s="136">
        <v>1000</v>
      </c>
    </row>
    <row r="23" spans="1:55" ht="19.5" customHeight="1" x14ac:dyDescent="0.25">
      <c r="A23" s="35" t="s">
        <v>15</v>
      </c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136">
        <v>417</v>
      </c>
      <c r="O23" s="136">
        <v>417</v>
      </c>
      <c r="P23" s="136">
        <v>417</v>
      </c>
      <c r="Q23" s="136">
        <v>417</v>
      </c>
      <c r="R23" s="136">
        <v>417</v>
      </c>
      <c r="S23" s="136">
        <v>1200</v>
      </c>
      <c r="T23" s="136">
        <v>1200</v>
      </c>
      <c r="U23" s="136">
        <v>3200</v>
      </c>
      <c r="V23" s="136">
        <v>3200</v>
      </c>
      <c r="W23" s="136">
        <v>3200</v>
      </c>
      <c r="X23" s="136">
        <v>3200</v>
      </c>
      <c r="Y23" s="136">
        <v>3200</v>
      </c>
      <c r="Z23" s="136">
        <v>3200</v>
      </c>
      <c r="AA23" s="136">
        <v>3200</v>
      </c>
      <c r="AB23" s="136">
        <v>3200</v>
      </c>
      <c r="AC23" s="136">
        <v>3200</v>
      </c>
      <c r="AD23" s="137">
        <v>3200</v>
      </c>
      <c r="AE23" s="136">
        <v>3200</v>
      </c>
      <c r="AF23" s="136">
        <v>3200</v>
      </c>
      <c r="AG23" s="136">
        <v>3200</v>
      </c>
      <c r="AH23" s="136">
        <v>3200</v>
      </c>
      <c r="AI23" s="136">
        <v>3200</v>
      </c>
      <c r="AJ23" s="136">
        <v>3200</v>
      </c>
      <c r="AK23" s="136">
        <v>3200</v>
      </c>
      <c r="AL23" s="136">
        <v>3200</v>
      </c>
      <c r="AM23" s="136">
        <v>3200</v>
      </c>
      <c r="AN23" s="136">
        <v>3200</v>
      </c>
      <c r="AO23" s="136">
        <v>3200</v>
      </c>
      <c r="AP23" s="136">
        <v>3200</v>
      </c>
      <c r="AQ23" s="136">
        <v>3200</v>
      </c>
      <c r="AR23" s="136">
        <v>3200</v>
      </c>
      <c r="AS23" s="136">
        <v>3200</v>
      </c>
      <c r="AT23" s="136">
        <v>3200</v>
      </c>
      <c r="AU23" s="136">
        <v>3200</v>
      </c>
      <c r="AV23" s="136">
        <v>3200</v>
      </c>
      <c r="AW23" s="136">
        <v>3200</v>
      </c>
      <c r="AX23" s="136">
        <v>3200</v>
      </c>
      <c r="AY23" s="136">
        <v>3200</v>
      </c>
      <c r="AZ23" s="136">
        <v>3200</v>
      </c>
      <c r="BA23" s="136">
        <v>3200</v>
      </c>
      <c r="BB23" s="136">
        <v>3200</v>
      </c>
    </row>
    <row r="24" spans="1:55" ht="19.5" customHeight="1" x14ac:dyDescent="0.25">
      <c r="A24" s="35" t="s">
        <v>4</v>
      </c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136">
        <v>250</v>
      </c>
      <c r="O24" s="136">
        <v>250</v>
      </c>
      <c r="P24" s="136">
        <v>250</v>
      </c>
      <c r="Q24" s="136">
        <v>250</v>
      </c>
      <c r="R24" s="136">
        <v>250</v>
      </c>
      <c r="S24" s="136">
        <v>250</v>
      </c>
      <c r="T24" s="136">
        <v>250</v>
      </c>
      <c r="U24" s="136">
        <v>750</v>
      </c>
      <c r="V24" s="136">
        <v>750</v>
      </c>
      <c r="W24" s="136">
        <v>750</v>
      </c>
      <c r="X24" s="136">
        <v>750</v>
      </c>
      <c r="Y24" s="136">
        <v>750</v>
      </c>
      <c r="Z24" s="136">
        <v>750</v>
      </c>
      <c r="AA24" s="136">
        <v>750</v>
      </c>
      <c r="AB24" s="136">
        <v>750</v>
      </c>
      <c r="AC24" s="136">
        <v>750</v>
      </c>
      <c r="AD24" s="137">
        <v>750</v>
      </c>
      <c r="AE24" s="136">
        <v>750</v>
      </c>
      <c r="AF24" s="136">
        <v>750</v>
      </c>
      <c r="AG24" s="136">
        <v>750</v>
      </c>
      <c r="AH24" s="136">
        <v>750</v>
      </c>
      <c r="AI24" s="136">
        <v>750</v>
      </c>
      <c r="AJ24" s="136">
        <v>750</v>
      </c>
      <c r="AK24" s="136">
        <v>750</v>
      </c>
      <c r="AL24" s="136">
        <v>750</v>
      </c>
      <c r="AM24" s="136">
        <v>750</v>
      </c>
      <c r="AN24" s="136">
        <v>750</v>
      </c>
      <c r="AO24" s="136">
        <v>750</v>
      </c>
      <c r="AP24" s="136">
        <v>750</v>
      </c>
      <c r="AQ24" s="136">
        <v>750</v>
      </c>
      <c r="AR24" s="136">
        <v>750</v>
      </c>
      <c r="AS24" s="136">
        <v>750</v>
      </c>
      <c r="AT24" s="136">
        <v>750</v>
      </c>
      <c r="AU24" s="136">
        <v>750</v>
      </c>
      <c r="AV24" s="136">
        <v>750</v>
      </c>
      <c r="AW24" s="136">
        <v>750</v>
      </c>
      <c r="AX24" s="136">
        <v>750</v>
      </c>
      <c r="AY24" s="136">
        <v>750</v>
      </c>
      <c r="AZ24" s="136">
        <v>750</v>
      </c>
      <c r="BA24" s="136">
        <v>750</v>
      </c>
      <c r="BB24" s="136">
        <v>750</v>
      </c>
    </row>
    <row r="25" spans="1:55" ht="19.5" customHeight="1" x14ac:dyDescent="0.25">
      <c r="A25" s="35" t="s">
        <v>5</v>
      </c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136">
        <v>375</v>
      </c>
      <c r="O25" s="136">
        <v>375</v>
      </c>
      <c r="P25" s="136">
        <v>375</v>
      </c>
      <c r="Q25" s="136">
        <v>375</v>
      </c>
      <c r="R25" s="136">
        <v>375</v>
      </c>
      <c r="S25" s="136">
        <v>1200</v>
      </c>
      <c r="T25" s="136">
        <v>1200</v>
      </c>
      <c r="U25" s="136">
        <v>1200</v>
      </c>
      <c r="V25" s="136">
        <v>1200</v>
      </c>
      <c r="W25" s="136">
        <v>1200</v>
      </c>
      <c r="X25" s="136">
        <v>1200</v>
      </c>
      <c r="Y25" s="136">
        <v>1200</v>
      </c>
      <c r="Z25" s="136">
        <v>1200</v>
      </c>
      <c r="AA25" s="136">
        <v>1200</v>
      </c>
      <c r="AB25" s="136">
        <v>1200</v>
      </c>
      <c r="AC25" s="136">
        <v>1200</v>
      </c>
      <c r="AD25" s="137">
        <v>1200</v>
      </c>
      <c r="AE25" s="136">
        <v>1200</v>
      </c>
      <c r="AF25" s="136">
        <v>1200</v>
      </c>
      <c r="AG25" s="136">
        <v>1200</v>
      </c>
      <c r="AH25" s="136">
        <v>1200</v>
      </c>
      <c r="AI25" s="136">
        <v>1200</v>
      </c>
      <c r="AJ25" s="136">
        <v>1200</v>
      </c>
      <c r="AK25" s="136">
        <v>1200</v>
      </c>
      <c r="AL25" s="136">
        <v>1200</v>
      </c>
      <c r="AM25" s="136">
        <v>1200</v>
      </c>
      <c r="AN25" s="136">
        <v>1200</v>
      </c>
      <c r="AO25" s="136">
        <v>1200</v>
      </c>
      <c r="AP25" s="136">
        <v>1200</v>
      </c>
      <c r="AQ25" s="136">
        <v>1200</v>
      </c>
      <c r="AR25" s="136">
        <v>1200</v>
      </c>
      <c r="AS25" s="136">
        <v>1200</v>
      </c>
      <c r="AT25" s="136">
        <v>1200</v>
      </c>
      <c r="AU25" s="136">
        <v>1200</v>
      </c>
      <c r="AV25" s="136">
        <v>1200</v>
      </c>
      <c r="AW25" s="136">
        <v>1200</v>
      </c>
      <c r="AX25" s="136">
        <v>1200</v>
      </c>
      <c r="AY25" s="136">
        <v>1200</v>
      </c>
      <c r="AZ25" s="136">
        <v>1200</v>
      </c>
      <c r="BA25" s="136">
        <v>1200</v>
      </c>
      <c r="BB25" s="136">
        <v>1200</v>
      </c>
    </row>
    <row r="26" spans="1:55" ht="19.5" customHeight="1" x14ac:dyDescent="0.25">
      <c r="A26" s="35" t="s">
        <v>6</v>
      </c>
      <c r="B26" s="36"/>
      <c r="C26" s="37"/>
      <c r="D26" s="33"/>
      <c r="E26" s="33"/>
      <c r="F26" s="37"/>
      <c r="G26" s="33"/>
      <c r="H26" s="33"/>
      <c r="I26" s="37"/>
      <c r="J26" s="33"/>
      <c r="K26" s="33"/>
      <c r="L26" s="37"/>
      <c r="M26" s="33"/>
      <c r="N26" s="136">
        <v>167</v>
      </c>
      <c r="O26" s="136">
        <v>167</v>
      </c>
      <c r="P26" s="136">
        <v>167</v>
      </c>
      <c r="Q26" s="136">
        <v>167</v>
      </c>
      <c r="R26" s="136">
        <v>167</v>
      </c>
      <c r="S26" s="136">
        <v>500</v>
      </c>
      <c r="T26" s="136">
        <v>500</v>
      </c>
      <c r="U26" s="136">
        <v>500</v>
      </c>
      <c r="V26" s="136">
        <v>500</v>
      </c>
      <c r="W26" s="136">
        <v>500</v>
      </c>
      <c r="X26" s="136">
        <v>500</v>
      </c>
      <c r="Y26" s="136">
        <v>500</v>
      </c>
      <c r="Z26" s="136">
        <v>500</v>
      </c>
      <c r="AA26" s="136">
        <v>500</v>
      </c>
      <c r="AB26" s="136">
        <v>500</v>
      </c>
      <c r="AC26" s="136">
        <v>500</v>
      </c>
      <c r="AD26" s="137">
        <v>500</v>
      </c>
      <c r="AE26" s="136">
        <v>500</v>
      </c>
      <c r="AF26" s="136">
        <v>500</v>
      </c>
      <c r="AG26" s="136">
        <v>500</v>
      </c>
      <c r="AH26" s="136">
        <v>500</v>
      </c>
      <c r="AI26" s="136">
        <v>500</v>
      </c>
      <c r="AJ26" s="136">
        <v>500</v>
      </c>
      <c r="AK26" s="136">
        <v>500</v>
      </c>
      <c r="AL26" s="136">
        <v>500</v>
      </c>
      <c r="AM26" s="136">
        <v>500</v>
      </c>
      <c r="AN26" s="136">
        <v>500</v>
      </c>
      <c r="AO26" s="136">
        <v>500</v>
      </c>
      <c r="AP26" s="136">
        <v>500</v>
      </c>
      <c r="AQ26" s="136">
        <v>500</v>
      </c>
      <c r="AR26" s="136">
        <v>500</v>
      </c>
      <c r="AS26" s="136">
        <v>500</v>
      </c>
      <c r="AT26" s="136">
        <v>500</v>
      </c>
      <c r="AU26" s="136">
        <v>500</v>
      </c>
      <c r="AV26" s="136">
        <v>500</v>
      </c>
      <c r="AW26" s="136">
        <v>500</v>
      </c>
      <c r="AX26" s="136">
        <v>500</v>
      </c>
      <c r="AY26" s="136">
        <v>500</v>
      </c>
      <c r="AZ26" s="136">
        <v>500</v>
      </c>
      <c r="BA26" s="136">
        <v>500</v>
      </c>
      <c r="BB26" s="136">
        <v>500</v>
      </c>
    </row>
    <row r="27" spans="1:55" ht="19.5" customHeight="1" x14ac:dyDescent="0.25">
      <c r="A27" s="35" t="s">
        <v>7</v>
      </c>
      <c r="B27" s="36"/>
      <c r="C27" s="37"/>
      <c r="D27" s="37"/>
      <c r="E27" s="33"/>
      <c r="F27" s="33"/>
      <c r="G27" s="33"/>
      <c r="H27" s="33"/>
      <c r="I27" s="33"/>
      <c r="J27" s="33"/>
      <c r="K27" s="33"/>
      <c r="L27" s="33"/>
      <c r="M27" s="33"/>
      <c r="N27" s="136">
        <v>417</v>
      </c>
      <c r="O27" s="136">
        <v>417</v>
      </c>
      <c r="P27" s="136">
        <v>417</v>
      </c>
      <c r="Q27" s="136">
        <v>417</v>
      </c>
      <c r="R27" s="136">
        <v>5000</v>
      </c>
      <c r="S27" s="136">
        <v>5000</v>
      </c>
      <c r="T27" s="136">
        <v>5000</v>
      </c>
      <c r="U27" s="136">
        <v>5000</v>
      </c>
      <c r="V27" s="136">
        <v>5000</v>
      </c>
      <c r="W27" s="136">
        <v>5000</v>
      </c>
      <c r="X27" s="136">
        <v>5000</v>
      </c>
      <c r="Y27" s="136">
        <v>5000</v>
      </c>
      <c r="Z27" s="136">
        <v>5000</v>
      </c>
      <c r="AA27" s="136">
        <v>5000</v>
      </c>
      <c r="AB27" s="136">
        <v>5000</v>
      </c>
      <c r="AC27" s="136">
        <v>5000</v>
      </c>
      <c r="AD27" s="137">
        <v>5000</v>
      </c>
      <c r="AE27" s="136">
        <v>5000</v>
      </c>
      <c r="AF27" s="136">
        <v>5000</v>
      </c>
      <c r="AG27" s="136">
        <v>5000</v>
      </c>
      <c r="AH27" s="136">
        <v>5000</v>
      </c>
      <c r="AI27" s="136">
        <v>5000</v>
      </c>
      <c r="AJ27" s="136">
        <v>5000</v>
      </c>
      <c r="AK27" s="136">
        <v>5000</v>
      </c>
      <c r="AL27" s="136">
        <v>5000</v>
      </c>
      <c r="AM27" s="136">
        <v>5000</v>
      </c>
      <c r="AN27" s="136">
        <v>5000</v>
      </c>
      <c r="AO27" s="136">
        <v>5000</v>
      </c>
      <c r="AP27" s="136">
        <v>5000</v>
      </c>
      <c r="AQ27" s="136">
        <v>5000</v>
      </c>
      <c r="AR27" s="136">
        <v>5000</v>
      </c>
      <c r="AS27" s="136">
        <v>5000</v>
      </c>
      <c r="AT27" s="136">
        <v>5000</v>
      </c>
      <c r="AU27" s="136">
        <v>5000</v>
      </c>
      <c r="AV27" s="136">
        <v>5000</v>
      </c>
      <c r="AW27" s="136">
        <v>5000</v>
      </c>
      <c r="AX27" s="136">
        <v>5000</v>
      </c>
      <c r="AY27" s="136">
        <v>5000</v>
      </c>
      <c r="AZ27" s="136">
        <v>5000</v>
      </c>
      <c r="BA27" s="136">
        <v>5000</v>
      </c>
      <c r="BB27" s="136">
        <v>5000</v>
      </c>
    </row>
    <row r="28" spans="1:55" ht="19.5" customHeight="1" x14ac:dyDescent="0.25">
      <c r="A28" s="35" t="s">
        <v>16</v>
      </c>
      <c r="B28" s="36"/>
      <c r="C28" s="37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136">
        <v>125</v>
      </c>
      <c r="O28" s="136">
        <v>125</v>
      </c>
      <c r="P28" s="136">
        <v>125</v>
      </c>
      <c r="Q28" s="136">
        <v>125</v>
      </c>
      <c r="R28" s="136">
        <v>125</v>
      </c>
      <c r="S28" s="136">
        <v>250</v>
      </c>
      <c r="T28" s="136">
        <v>250</v>
      </c>
      <c r="U28" s="136">
        <v>1000</v>
      </c>
      <c r="V28" s="136">
        <v>1000</v>
      </c>
      <c r="W28" s="136">
        <v>1000</v>
      </c>
      <c r="X28" s="136">
        <v>1000</v>
      </c>
      <c r="Y28" s="136">
        <v>1000</v>
      </c>
      <c r="Z28" s="136">
        <v>1000</v>
      </c>
      <c r="AA28" s="136">
        <v>1000</v>
      </c>
      <c r="AB28" s="136">
        <v>1000</v>
      </c>
      <c r="AC28" s="136">
        <v>1000</v>
      </c>
      <c r="AD28" s="137">
        <v>1000</v>
      </c>
      <c r="AE28" s="136">
        <v>1000</v>
      </c>
      <c r="AF28" s="136">
        <v>1000</v>
      </c>
      <c r="AG28" s="136">
        <v>1000</v>
      </c>
      <c r="AH28" s="136">
        <v>1000</v>
      </c>
      <c r="AI28" s="136">
        <v>1000</v>
      </c>
      <c r="AJ28" s="136">
        <v>1000</v>
      </c>
      <c r="AK28" s="136">
        <v>1000</v>
      </c>
      <c r="AL28" s="136">
        <v>1000</v>
      </c>
      <c r="AM28" s="136">
        <v>1000</v>
      </c>
      <c r="AN28" s="136">
        <v>1000</v>
      </c>
      <c r="AO28" s="136">
        <v>1000</v>
      </c>
      <c r="AP28" s="136">
        <v>1000</v>
      </c>
      <c r="AQ28" s="136">
        <v>1000</v>
      </c>
      <c r="AR28" s="136">
        <v>1000</v>
      </c>
      <c r="AS28" s="136">
        <v>1000</v>
      </c>
      <c r="AT28" s="136">
        <v>1000</v>
      </c>
      <c r="AU28" s="136">
        <v>1000</v>
      </c>
      <c r="AV28" s="136">
        <v>1000</v>
      </c>
      <c r="AW28" s="136">
        <v>1000</v>
      </c>
      <c r="AX28" s="136">
        <v>1000</v>
      </c>
      <c r="AY28" s="136">
        <v>1000</v>
      </c>
      <c r="AZ28" s="136">
        <v>1000</v>
      </c>
      <c r="BA28" s="136">
        <v>1000</v>
      </c>
      <c r="BB28" s="136">
        <v>1000</v>
      </c>
    </row>
    <row r="29" spans="1:55" ht="19.5" customHeight="1" x14ac:dyDescent="0.25">
      <c r="A29" s="35" t="s">
        <v>9</v>
      </c>
      <c r="B29" s="36"/>
      <c r="C29" s="37"/>
      <c r="D29" s="37"/>
      <c r="E29" s="33"/>
      <c r="F29" s="33"/>
      <c r="G29" s="33"/>
      <c r="H29" s="33"/>
      <c r="I29" s="33"/>
      <c r="J29" s="33"/>
      <c r="K29" s="33"/>
      <c r="L29" s="33"/>
      <c r="M29" s="33"/>
      <c r="N29" s="136">
        <v>583</v>
      </c>
      <c r="O29" s="136">
        <v>583</v>
      </c>
      <c r="P29" s="136">
        <v>583</v>
      </c>
      <c r="Q29" s="136">
        <v>583</v>
      </c>
      <c r="R29" s="136">
        <v>583</v>
      </c>
      <c r="S29" s="136">
        <v>1200</v>
      </c>
      <c r="T29" s="136">
        <v>1200</v>
      </c>
      <c r="U29" s="136">
        <v>1200</v>
      </c>
      <c r="V29" s="136">
        <v>1200</v>
      </c>
      <c r="W29" s="136">
        <v>1200</v>
      </c>
      <c r="X29" s="136">
        <v>1200</v>
      </c>
      <c r="Y29" s="136">
        <v>1200</v>
      </c>
      <c r="Z29" s="136">
        <v>1200</v>
      </c>
      <c r="AA29" s="136">
        <v>1200</v>
      </c>
      <c r="AB29" s="136">
        <v>1200</v>
      </c>
      <c r="AC29" s="136">
        <v>1200</v>
      </c>
      <c r="AD29" s="137">
        <v>1200</v>
      </c>
      <c r="AE29" s="136">
        <v>1200</v>
      </c>
      <c r="AF29" s="136">
        <v>1200</v>
      </c>
      <c r="AG29" s="136">
        <v>1200</v>
      </c>
      <c r="AH29" s="136">
        <v>1200</v>
      </c>
      <c r="AI29" s="136">
        <v>1200</v>
      </c>
      <c r="AJ29" s="136">
        <v>1200</v>
      </c>
      <c r="AK29" s="136">
        <v>1200</v>
      </c>
      <c r="AL29" s="136">
        <v>1200</v>
      </c>
      <c r="AM29" s="136">
        <v>1200</v>
      </c>
      <c r="AN29" s="136">
        <v>1200</v>
      </c>
      <c r="AO29" s="136">
        <v>1200</v>
      </c>
      <c r="AP29" s="136">
        <v>1200</v>
      </c>
      <c r="AQ29" s="136">
        <v>1200</v>
      </c>
      <c r="AR29" s="136">
        <v>1200</v>
      </c>
      <c r="AS29" s="136">
        <v>1200</v>
      </c>
      <c r="AT29" s="136">
        <v>1200</v>
      </c>
      <c r="AU29" s="136">
        <v>1200</v>
      </c>
      <c r="AV29" s="136">
        <v>1200</v>
      </c>
      <c r="AW29" s="136">
        <v>1200</v>
      </c>
      <c r="AX29" s="136">
        <v>1200</v>
      </c>
      <c r="AY29" s="136">
        <v>1200</v>
      </c>
      <c r="AZ29" s="136">
        <v>1200</v>
      </c>
      <c r="BA29" s="136">
        <v>1200</v>
      </c>
      <c r="BB29" s="136">
        <v>1200</v>
      </c>
    </row>
    <row r="30" spans="1:55" ht="19.5" customHeight="1" x14ac:dyDescent="0.25">
      <c r="A30" s="35" t="s">
        <v>10</v>
      </c>
      <c r="B30" s="36"/>
      <c r="C30" s="37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136">
        <v>417</v>
      </c>
      <c r="O30" s="136">
        <v>417</v>
      </c>
      <c r="P30" s="136">
        <v>417</v>
      </c>
      <c r="Q30" s="136">
        <v>417</v>
      </c>
      <c r="R30" s="136">
        <v>417</v>
      </c>
      <c r="S30" s="136">
        <v>875</v>
      </c>
      <c r="T30" s="136">
        <v>875</v>
      </c>
      <c r="U30" s="136">
        <v>875</v>
      </c>
      <c r="V30" s="136">
        <v>875</v>
      </c>
      <c r="W30" s="136">
        <v>875</v>
      </c>
      <c r="X30" s="136">
        <v>875</v>
      </c>
      <c r="Y30" s="136">
        <v>875</v>
      </c>
      <c r="Z30" s="136">
        <v>875</v>
      </c>
      <c r="AA30" s="136">
        <v>875</v>
      </c>
      <c r="AB30" s="136">
        <v>875</v>
      </c>
      <c r="AC30" s="136">
        <v>875</v>
      </c>
      <c r="AD30" s="137">
        <v>875</v>
      </c>
      <c r="AE30" s="136">
        <v>875</v>
      </c>
      <c r="AF30" s="136">
        <v>875</v>
      </c>
      <c r="AG30" s="136">
        <v>875</v>
      </c>
      <c r="AH30" s="136">
        <v>875</v>
      </c>
      <c r="AI30" s="136">
        <v>875</v>
      </c>
      <c r="AJ30" s="136">
        <v>875</v>
      </c>
      <c r="AK30" s="136">
        <v>875</v>
      </c>
      <c r="AL30" s="136">
        <v>875</v>
      </c>
      <c r="AM30" s="136">
        <v>875</v>
      </c>
      <c r="AN30" s="136">
        <v>875</v>
      </c>
      <c r="AO30" s="136">
        <v>875</v>
      </c>
      <c r="AP30" s="136">
        <v>875</v>
      </c>
      <c r="AQ30" s="136">
        <v>875</v>
      </c>
      <c r="AR30" s="136">
        <v>875</v>
      </c>
      <c r="AS30" s="136">
        <v>875</v>
      </c>
      <c r="AT30" s="136">
        <v>875</v>
      </c>
      <c r="AU30" s="136">
        <v>875</v>
      </c>
      <c r="AV30" s="136">
        <v>875</v>
      </c>
      <c r="AW30" s="136">
        <v>875</v>
      </c>
      <c r="AX30" s="136">
        <v>875</v>
      </c>
      <c r="AY30" s="136">
        <v>875</v>
      </c>
      <c r="AZ30" s="136">
        <v>875</v>
      </c>
      <c r="BA30" s="136">
        <v>875</v>
      </c>
      <c r="BB30" s="136">
        <v>875</v>
      </c>
    </row>
    <row r="31" spans="1:55" ht="21" customHeight="1" x14ac:dyDescent="0.25">
      <c r="A31" s="35" t="s">
        <v>12</v>
      </c>
      <c r="B31" s="36"/>
      <c r="C31" s="37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136">
        <v>2000</v>
      </c>
      <c r="O31" s="136">
        <v>2000</v>
      </c>
      <c r="P31" s="136">
        <v>2000</v>
      </c>
      <c r="Q31" s="136">
        <v>2000</v>
      </c>
      <c r="R31" s="136">
        <v>2000</v>
      </c>
      <c r="S31" s="33">
        <v>2000</v>
      </c>
      <c r="T31" s="33">
        <v>2000</v>
      </c>
      <c r="U31" s="33">
        <v>2000</v>
      </c>
      <c r="V31" s="33">
        <v>2000</v>
      </c>
      <c r="W31" s="33">
        <v>2000</v>
      </c>
      <c r="X31" s="33">
        <v>2000</v>
      </c>
      <c r="Y31" s="33">
        <v>2000</v>
      </c>
      <c r="Z31" s="33">
        <v>2000</v>
      </c>
      <c r="AA31" s="33">
        <v>2000</v>
      </c>
      <c r="AB31" s="33">
        <v>2000</v>
      </c>
      <c r="AC31" s="33">
        <v>2000</v>
      </c>
      <c r="AD31" s="134">
        <v>2000</v>
      </c>
      <c r="AE31" s="33">
        <v>2000</v>
      </c>
      <c r="AF31" s="33">
        <v>2000</v>
      </c>
      <c r="AG31" s="33">
        <v>2000</v>
      </c>
      <c r="AH31" s="33">
        <v>2000</v>
      </c>
      <c r="AI31" s="33">
        <v>2000</v>
      </c>
      <c r="AJ31" s="33">
        <v>2000</v>
      </c>
      <c r="AK31" s="33">
        <v>2000</v>
      </c>
      <c r="AL31" s="33">
        <v>2000</v>
      </c>
      <c r="AM31" s="33">
        <v>2000</v>
      </c>
      <c r="AN31" s="33">
        <v>2000</v>
      </c>
      <c r="AO31" s="33">
        <v>2000</v>
      </c>
      <c r="AP31" s="33">
        <v>2000</v>
      </c>
      <c r="AQ31" s="33">
        <v>2000</v>
      </c>
      <c r="AR31" s="33">
        <v>2000</v>
      </c>
      <c r="AS31" s="33">
        <v>2000</v>
      </c>
      <c r="AT31" s="33">
        <v>2000</v>
      </c>
      <c r="AU31" s="33">
        <v>2000</v>
      </c>
      <c r="AV31" s="33">
        <v>2000</v>
      </c>
      <c r="AW31" s="33">
        <v>2000</v>
      </c>
      <c r="AX31" s="33">
        <v>2000</v>
      </c>
      <c r="AY31" s="33">
        <v>2000</v>
      </c>
      <c r="AZ31" s="33">
        <v>2000</v>
      </c>
      <c r="BA31" s="33">
        <v>2000</v>
      </c>
      <c r="BB31" s="33">
        <v>2000</v>
      </c>
    </row>
    <row r="32" spans="1:55" ht="21" customHeight="1" x14ac:dyDescent="0.25">
      <c r="A32" s="35" t="s">
        <v>13</v>
      </c>
      <c r="B32" s="36"/>
      <c r="C32" s="37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136">
        <v>1250</v>
      </c>
      <c r="O32" s="136">
        <v>1250</v>
      </c>
      <c r="P32" s="136">
        <v>1250</v>
      </c>
      <c r="Q32" s="136">
        <v>1250</v>
      </c>
      <c r="R32" s="136">
        <v>1250</v>
      </c>
      <c r="S32" s="33">
        <v>1200</v>
      </c>
      <c r="T32" s="33">
        <v>1200</v>
      </c>
      <c r="U32" s="33">
        <v>1200</v>
      </c>
      <c r="V32" s="33">
        <v>1200</v>
      </c>
      <c r="W32" s="33">
        <v>1200</v>
      </c>
      <c r="X32" s="33">
        <v>1200</v>
      </c>
      <c r="Y32" s="33">
        <v>1200</v>
      </c>
      <c r="Z32" s="33">
        <v>1200</v>
      </c>
      <c r="AA32" s="33">
        <v>1200</v>
      </c>
      <c r="AB32" s="33">
        <v>1200</v>
      </c>
      <c r="AC32" s="33">
        <v>1200</v>
      </c>
      <c r="AD32" s="134">
        <v>1200</v>
      </c>
      <c r="AE32" s="33">
        <v>1200</v>
      </c>
      <c r="AF32" s="33">
        <v>1200</v>
      </c>
      <c r="AG32" s="33">
        <v>1200</v>
      </c>
      <c r="AH32" s="33">
        <v>1200</v>
      </c>
      <c r="AI32" s="33">
        <v>1200</v>
      </c>
      <c r="AJ32" s="33">
        <v>1200</v>
      </c>
      <c r="AK32" s="33">
        <v>1200</v>
      </c>
      <c r="AL32" s="33">
        <v>1200</v>
      </c>
      <c r="AM32" s="33">
        <v>1200</v>
      </c>
      <c r="AN32" s="33">
        <v>1200</v>
      </c>
      <c r="AO32" s="33">
        <v>1200</v>
      </c>
      <c r="AP32" s="33">
        <v>1200</v>
      </c>
      <c r="AQ32" s="33">
        <v>1200</v>
      </c>
      <c r="AR32" s="33">
        <v>1200</v>
      </c>
      <c r="AS32" s="33">
        <v>1200</v>
      </c>
      <c r="AT32" s="33">
        <v>1200</v>
      </c>
      <c r="AU32" s="33">
        <v>1200</v>
      </c>
      <c r="AV32" s="33">
        <v>1200</v>
      </c>
      <c r="AW32" s="33">
        <v>1200</v>
      </c>
      <c r="AX32" s="33">
        <v>1200</v>
      </c>
      <c r="AY32" s="33">
        <v>1200</v>
      </c>
      <c r="AZ32" s="33">
        <v>1200</v>
      </c>
      <c r="BA32" s="33">
        <v>1200</v>
      </c>
      <c r="BB32" s="33">
        <v>1200</v>
      </c>
    </row>
    <row r="33" spans="1:54" ht="21" customHeight="1" x14ac:dyDescent="0.25">
      <c r="A33" s="35" t="s">
        <v>103</v>
      </c>
      <c r="B33" s="16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136"/>
      <c r="P33" s="136"/>
      <c r="Q33" s="136"/>
      <c r="R33" s="136"/>
      <c r="S33" s="136">
        <v>750</v>
      </c>
      <c r="T33" s="136">
        <v>750</v>
      </c>
      <c r="U33" s="136">
        <v>750</v>
      </c>
      <c r="V33" s="136">
        <v>750</v>
      </c>
      <c r="W33" s="136">
        <v>750</v>
      </c>
      <c r="X33" s="136">
        <v>750</v>
      </c>
      <c r="Y33" s="136">
        <v>750</v>
      </c>
      <c r="Z33" s="136">
        <v>750</v>
      </c>
      <c r="AA33" s="136">
        <v>750</v>
      </c>
      <c r="AB33" s="136">
        <v>750</v>
      </c>
      <c r="AC33" s="136">
        <v>750</v>
      </c>
      <c r="AD33" s="137">
        <v>750</v>
      </c>
      <c r="AE33" s="136">
        <v>750</v>
      </c>
      <c r="AF33" s="136">
        <v>750</v>
      </c>
      <c r="AG33" s="136">
        <v>750</v>
      </c>
      <c r="AH33" s="136">
        <v>750</v>
      </c>
      <c r="AI33" s="136">
        <v>750</v>
      </c>
      <c r="AJ33" s="136">
        <v>750</v>
      </c>
      <c r="AK33" s="136">
        <v>750</v>
      </c>
      <c r="AL33" s="136">
        <v>750</v>
      </c>
      <c r="AM33" s="136">
        <v>750</v>
      </c>
      <c r="AN33" s="136">
        <v>750</v>
      </c>
      <c r="AO33" s="136">
        <v>750</v>
      </c>
      <c r="AP33" s="136">
        <v>750</v>
      </c>
      <c r="AQ33" s="136">
        <v>750</v>
      </c>
      <c r="AR33" s="136">
        <v>750</v>
      </c>
      <c r="AS33" s="136">
        <v>750</v>
      </c>
      <c r="AT33" s="136">
        <v>750</v>
      </c>
      <c r="AU33" s="136">
        <v>750</v>
      </c>
      <c r="AV33" s="136">
        <v>750</v>
      </c>
      <c r="AW33" s="136">
        <v>750</v>
      </c>
      <c r="AX33" s="136">
        <v>750</v>
      </c>
      <c r="AY33" s="136">
        <v>750</v>
      </c>
      <c r="AZ33" s="136">
        <v>750</v>
      </c>
      <c r="BA33" s="136">
        <v>750</v>
      </c>
      <c r="BB33" s="136">
        <v>750</v>
      </c>
    </row>
    <row r="34" spans="1:54" ht="21" customHeight="1" x14ac:dyDescent="0.25">
      <c r="A34" s="38" t="s">
        <v>104</v>
      </c>
      <c r="B34" s="16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136"/>
      <c r="P34" s="136"/>
      <c r="Q34" s="136"/>
      <c r="R34" s="136"/>
      <c r="S34" s="138">
        <v>1000</v>
      </c>
      <c r="T34" s="138">
        <v>1000</v>
      </c>
      <c r="U34" s="138">
        <v>1000</v>
      </c>
      <c r="V34" s="138">
        <v>1000</v>
      </c>
      <c r="W34" s="138">
        <v>1000</v>
      </c>
      <c r="X34" s="138">
        <v>1000</v>
      </c>
      <c r="Y34" s="138">
        <v>1000</v>
      </c>
      <c r="Z34" s="138">
        <v>1000</v>
      </c>
      <c r="AA34" s="138">
        <v>1000</v>
      </c>
      <c r="AB34" s="138">
        <v>1000</v>
      </c>
      <c r="AC34" s="138">
        <v>1000</v>
      </c>
      <c r="AD34" s="138">
        <v>1000</v>
      </c>
      <c r="AE34" s="138">
        <v>1000</v>
      </c>
      <c r="AF34" s="138">
        <v>1000</v>
      </c>
      <c r="AG34" s="138">
        <v>1000</v>
      </c>
      <c r="AH34" s="138">
        <v>1000</v>
      </c>
      <c r="AI34" s="138">
        <v>1000</v>
      </c>
      <c r="AJ34" s="138">
        <v>1000</v>
      </c>
      <c r="AK34" s="138">
        <v>1000</v>
      </c>
      <c r="AL34" s="138">
        <v>1000</v>
      </c>
      <c r="AM34" s="138">
        <v>1000</v>
      </c>
      <c r="AN34" s="138">
        <v>1000</v>
      </c>
      <c r="AO34" s="138">
        <v>1000</v>
      </c>
      <c r="AP34" s="138">
        <v>1000</v>
      </c>
      <c r="AQ34" s="138">
        <v>1000</v>
      </c>
      <c r="AR34" s="138">
        <v>1000</v>
      </c>
      <c r="AS34" s="138">
        <v>1000</v>
      </c>
      <c r="AT34" s="138">
        <v>1000</v>
      </c>
      <c r="AU34" s="138">
        <v>1000</v>
      </c>
      <c r="AV34" s="138">
        <v>1000</v>
      </c>
      <c r="AW34" s="138">
        <v>1000</v>
      </c>
      <c r="AX34" s="138">
        <v>1000</v>
      </c>
      <c r="AY34" s="138">
        <v>1000</v>
      </c>
      <c r="AZ34" s="138">
        <v>1000</v>
      </c>
      <c r="BA34" s="138">
        <v>1000</v>
      </c>
      <c r="BB34" s="138">
        <v>1000</v>
      </c>
    </row>
    <row r="35" spans="1:54" ht="21" customHeight="1" x14ac:dyDescent="0.25">
      <c r="A35" s="38"/>
      <c r="B35" s="16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7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</row>
    <row r="36" spans="1:54" ht="21" customHeight="1" x14ac:dyDescent="0.25">
      <c r="A36" s="38"/>
      <c r="B36" s="16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7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</row>
    <row r="37" spans="1:54" ht="21" customHeight="1" x14ac:dyDescent="0.25">
      <c r="A37" s="5" t="s">
        <v>17</v>
      </c>
      <c r="B37" s="5"/>
      <c r="C37" s="5"/>
      <c r="D37" s="5"/>
      <c r="E37" s="5"/>
      <c r="F37" s="5"/>
      <c r="G37" s="5"/>
      <c r="H37" s="5"/>
      <c r="J37" s="33"/>
      <c r="K37" s="33"/>
      <c r="L37" s="33"/>
      <c r="M37" s="33"/>
      <c r="N37" s="33"/>
      <c r="O37" s="136"/>
      <c r="P37" s="136"/>
      <c r="Q37" s="136"/>
      <c r="R37" s="141">
        <v>4000</v>
      </c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7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</row>
    <row r="38" spans="1:54" ht="21" customHeight="1" x14ac:dyDescent="0.25">
      <c r="A38" s="5" t="s">
        <v>18</v>
      </c>
      <c r="B38" s="5"/>
      <c r="C38" s="5"/>
      <c r="D38" s="5"/>
      <c r="E38" s="5"/>
      <c r="F38" s="5"/>
      <c r="G38" s="5"/>
      <c r="H38" s="5"/>
      <c r="J38" s="33"/>
      <c r="K38" s="33"/>
      <c r="L38" s="33"/>
      <c r="M38" s="33"/>
      <c r="N38" s="33"/>
      <c r="O38" s="136"/>
      <c r="P38" s="136"/>
      <c r="Q38" s="136"/>
      <c r="R38" s="141">
        <v>2000</v>
      </c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7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</row>
    <row r="39" spans="1:54" ht="21" customHeight="1" x14ac:dyDescent="0.25">
      <c r="A39" s="5" t="s">
        <v>19</v>
      </c>
      <c r="B39" s="5"/>
      <c r="C39" s="5"/>
      <c r="D39" s="5"/>
      <c r="E39" s="5"/>
      <c r="F39" s="5"/>
      <c r="G39" s="5"/>
      <c r="H39" s="5"/>
      <c r="J39" s="33"/>
      <c r="K39" s="33"/>
      <c r="L39" s="33"/>
      <c r="M39" s="33"/>
      <c r="N39" s="33"/>
      <c r="O39" s="136"/>
      <c r="P39" s="136"/>
      <c r="Q39" s="136"/>
      <c r="R39" s="141">
        <v>300</v>
      </c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7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</row>
    <row r="40" spans="1:54" ht="21" customHeight="1" x14ac:dyDescent="0.25">
      <c r="A40" s="38"/>
      <c r="B40" s="16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7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</row>
    <row r="41" spans="1:54" ht="21" customHeight="1" x14ac:dyDescent="0.25">
      <c r="A41" s="38" t="s">
        <v>121</v>
      </c>
      <c r="B41" s="16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>
        <f t="shared" ref="M41:AW41" si="1">SUM(M22:M40)</f>
        <v>7500</v>
      </c>
      <c r="N41" s="33">
        <f t="shared" si="1"/>
        <v>6625</v>
      </c>
      <c r="O41" s="136">
        <f t="shared" si="1"/>
        <v>6625</v>
      </c>
      <c r="P41" s="136">
        <f t="shared" si="1"/>
        <v>6625</v>
      </c>
      <c r="Q41" s="136">
        <f t="shared" si="1"/>
        <v>6625</v>
      </c>
      <c r="R41" s="136">
        <f t="shared" si="1"/>
        <v>17508</v>
      </c>
      <c r="S41" s="136">
        <f t="shared" si="1"/>
        <v>15425</v>
      </c>
      <c r="T41" s="136">
        <f t="shared" si="1"/>
        <v>15925</v>
      </c>
      <c r="U41" s="136">
        <f t="shared" si="1"/>
        <v>19675</v>
      </c>
      <c r="V41" s="136">
        <f t="shared" si="1"/>
        <v>19675</v>
      </c>
      <c r="W41" s="136">
        <f t="shared" si="1"/>
        <v>19675</v>
      </c>
      <c r="X41" s="136">
        <f t="shared" si="1"/>
        <v>19675</v>
      </c>
      <c r="Y41" s="136">
        <f t="shared" si="1"/>
        <v>19675</v>
      </c>
      <c r="Z41" s="136">
        <f t="shared" si="1"/>
        <v>19675</v>
      </c>
      <c r="AA41" s="136">
        <f t="shared" si="1"/>
        <v>19675</v>
      </c>
      <c r="AB41" s="136">
        <f t="shared" si="1"/>
        <v>19675</v>
      </c>
      <c r="AC41" s="136">
        <f t="shared" si="1"/>
        <v>19675</v>
      </c>
      <c r="AD41" s="137">
        <f t="shared" si="1"/>
        <v>19675</v>
      </c>
      <c r="AE41" s="136">
        <f t="shared" si="1"/>
        <v>19675</v>
      </c>
      <c r="AF41" s="136">
        <f t="shared" si="1"/>
        <v>19675</v>
      </c>
      <c r="AG41" s="136">
        <f t="shared" si="1"/>
        <v>19675</v>
      </c>
      <c r="AH41" s="136">
        <f t="shared" si="1"/>
        <v>19675</v>
      </c>
      <c r="AI41" s="136">
        <f t="shared" si="1"/>
        <v>19675</v>
      </c>
      <c r="AJ41" s="136">
        <f t="shared" si="1"/>
        <v>19675</v>
      </c>
      <c r="AK41" s="136">
        <f t="shared" si="1"/>
        <v>19675</v>
      </c>
      <c r="AL41" s="136">
        <f t="shared" si="1"/>
        <v>19675</v>
      </c>
      <c r="AM41" s="136">
        <f t="shared" si="1"/>
        <v>19675</v>
      </c>
      <c r="AN41" s="136">
        <f t="shared" si="1"/>
        <v>19675</v>
      </c>
      <c r="AO41" s="136">
        <f t="shared" si="1"/>
        <v>19675</v>
      </c>
      <c r="AP41" s="136">
        <f t="shared" si="1"/>
        <v>19675</v>
      </c>
      <c r="AQ41" s="136">
        <f t="shared" si="1"/>
        <v>19675</v>
      </c>
      <c r="AR41" s="136">
        <f t="shared" si="1"/>
        <v>19675</v>
      </c>
      <c r="AS41" s="136">
        <f t="shared" si="1"/>
        <v>19675</v>
      </c>
      <c r="AT41" s="136">
        <f t="shared" si="1"/>
        <v>19675</v>
      </c>
      <c r="AU41" s="136">
        <f t="shared" si="1"/>
        <v>19675</v>
      </c>
      <c r="AV41" s="136">
        <f t="shared" si="1"/>
        <v>19675</v>
      </c>
      <c r="AW41" s="136">
        <f t="shared" si="1"/>
        <v>19675</v>
      </c>
      <c r="AX41" s="136">
        <f>SUM(AX22:AX40)</f>
        <v>19675</v>
      </c>
      <c r="AY41" s="136">
        <f>SUM(AY22:AY40)</f>
        <v>19675</v>
      </c>
      <c r="AZ41" s="136">
        <f>SUM(AZ22:AZ40)</f>
        <v>19675</v>
      </c>
      <c r="BA41" s="136">
        <f>SUM(BA22:BA40)</f>
        <v>19675</v>
      </c>
      <c r="BB41" s="136">
        <f>SUM(BB22:BB40)</f>
        <v>19675</v>
      </c>
    </row>
    <row r="42" spans="1:54" ht="21" customHeight="1" x14ac:dyDescent="0.25">
      <c r="A42" s="38"/>
      <c r="B42" s="16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7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</row>
    <row r="43" spans="1:54" ht="21" customHeight="1" x14ac:dyDescent="0.25">
      <c r="A43" s="48" t="s">
        <v>122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>
        <f t="shared" ref="M43:AW43" si="2">M19+M41</f>
        <v>15000</v>
      </c>
      <c r="N43" s="46">
        <f t="shared" si="2"/>
        <v>13125</v>
      </c>
      <c r="O43" s="139">
        <f t="shared" si="2"/>
        <v>13125</v>
      </c>
      <c r="P43" s="139">
        <f t="shared" si="2"/>
        <v>13125</v>
      </c>
      <c r="Q43" s="46">
        <f t="shared" si="2"/>
        <v>13125</v>
      </c>
      <c r="R43" s="46">
        <f t="shared" si="2"/>
        <v>24008</v>
      </c>
      <c r="S43" s="139">
        <f t="shared" si="2"/>
        <v>29925</v>
      </c>
      <c r="T43" s="139">
        <f t="shared" si="2"/>
        <v>30425</v>
      </c>
      <c r="U43" s="46">
        <f t="shared" si="2"/>
        <v>36091</v>
      </c>
      <c r="V43" s="46">
        <f t="shared" si="2"/>
        <v>36091</v>
      </c>
      <c r="W43" s="139">
        <f t="shared" si="2"/>
        <v>36091</v>
      </c>
      <c r="X43" s="139">
        <f t="shared" si="2"/>
        <v>36091</v>
      </c>
      <c r="Y43" s="46">
        <f t="shared" si="2"/>
        <v>36091</v>
      </c>
      <c r="Z43" s="46">
        <f t="shared" si="2"/>
        <v>36091</v>
      </c>
      <c r="AA43" s="139">
        <f t="shared" si="2"/>
        <v>36091</v>
      </c>
      <c r="AB43" s="139">
        <f t="shared" si="2"/>
        <v>36091</v>
      </c>
      <c r="AC43" s="46">
        <f t="shared" si="2"/>
        <v>36091</v>
      </c>
      <c r="AD43" s="46">
        <f t="shared" si="2"/>
        <v>51466</v>
      </c>
      <c r="AE43" s="46">
        <f t="shared" si="2"/>
        <v>52966</v>
      </c>
      <c r="AF43" s="46">
        <f t="shared" si="2"/>
        <v>52966</v>
      </c>
      <c r="AG43" s="139">
        <f t="shared" si="2"/>
        <v>52966</v>
      </c>
      <c r="AH43" s="139">
        <f t="shared" si="2"/>
        <v>52966</v>
      </c>
      <c r="AI43" s="46">
        <f t="shared" si="2"/>
        <v>52966</v>
      </c>
      <c r="AJ43" s="46">
        <f t="shared" si="2"/>
        <v>52966</v>
      </c>
      <c r="AK43" s="46">
        <f t="shared" si="2"/>
        <v>52966</v>
      </c>
      <c r="AL43" s="139">
        <f t="shared" si="2"/>
        <v>52966</v>
      </c>
      <c r="AM43" s="139">
        <f t="shared" si="2"/>
        <v>52966</v>
      </c>
      <c r="AN43" s="46">
        <f t="shared" si="2"/>
        <v>52966</v>
      </c>
      <c r="AO43" s="46">
        <f t="shared" si="2"/>
        <v>52966</v>
      </c>
      <c r="AP43" s="139">
        <f t="shared" si="2"/>
        <v>52966</v>
      </c>
      <c r="AQ43" s="139">
        <f t="shared" si="2"/>
        <v>52966</v>
      </c>
      <c r="AR43" s="46">
        <f t="shared" si="2"/>
        <v>52966</v>
      </c>
      <c r="AS43" s="46">
        <f t="shared" si="2"/>
        <v>52966</v>
      </c>
      <c r="AT43" s="46">
        <f t="shared" si="2"/>
        <v>52966</v>
      </c>
      <c r="AU43" s="139">
        <f t="shared" si="2"/>
        <v>52966</v>
      </c>
      <c r="AV43" s="139">
        <f t="shared" si="2"/>
        <v>52966</v>
      </c>
      <c r="AW43" s="46">
        <f t="shared" si="2"/>
        <v>52966</v>
      </c>
      <c r="AX43" s="46">
        <f>AX19+AX41</f>
        <v>52966</v>
      </c>
      <c r="AY43" s="46">
        <f>AY19+AY41</f>
        <v>52966</v>
      </c>
      <c r="AZ43" s="46">
        <f>AZ19+AZ41</f>
        <v>52966</v>
      </c>
      <c r="BA43" s="46">
        <f>BA19+BA41</f>
        <v>52966</v>
      </c>
      <c r="BB43" s="46">
        <f>BB19+BB41</f>
        <v>52966</v>
      </c>
    </row>
    <row r="44" spans="1:54" ht="21" customHeight="1" x14ac:dyDescent="0.25">
      <c r="A44" s="38"/>
      <c r="B44" s="39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136"/>
      <c r="P44" s="136"/>
      <c r="Q44" s="136"/>
      <c r="R44" s="136"/>
      <c r="S44" s="136"/>
      <c r="T44" s="136"/>
      <c r="U44" s="136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</row>
    <row r="45" spans="1:54" ht="21" customHeight="1" x14ac:dyDescent="0.25">
      <c r="A45" s="38"/>
      <c r="B45" s="39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19"/>
    </row>
    <row r="46" spans="1:54" ht="21" customHeight="1" x14ac:dyDescent="0.25">
      <c r="A46" s="38"/>
      <c r="B46" s="39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19"/>
      <c r="AD46" s="137">
        <f>SUM(M41:AD41)</f>
        <v>279608</v>
      </c>
    </row>
    <row r="47" spans="1:54" ht="21" customHeight="1" x14ac:dyDescent="0.25">
      <c r="A47" s="38"/>
      <c r="B47" s="39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19"/>
      <c r="AP47" s="136">
        <f>SUM(AE41:AP41)</f>
        <v>236100</v>
      </c>
    </row>
    <row r="48" spans="1:54" ht="21" customHeight="1" x14ac:dyDescent="0.25">
      <c r="A48" s="38"/>
      <c r="B48" s="39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19"/>
      <c r="BB48" s="136">
        <f>SUM(M43:BB43)</f>
        <v>1799327</v>
      </c>
    </row>
    <row r="49" spans="1:54" ht="21" customHeight="1" x14ac:dyDescent="0.25">
      <c r="A49" s="38"/>
      <c r="B49" s="39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19"/>
    </row>
    <row r="50" spans="1:54" ht="21" customHeight="1" x14ac:dyDescent="0.25">
      <c r="A50" s="38"/>
      <c r="B50" s="39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19"/>
    </row>
    <row r="51" spans="1:54" ht="21" customHeight="1" x14ac:dyDescent="0.25">
      <c r="A51" s="38"/>
      <c r="B51" s="39"/>
      <c r="C51" s="33"/>
      <c r="D51" s="33"/>
      <c r="E51" s="33"/>
      <c r="F51" s="33"/>
      <c r="G51" s="33"/>
      <c r="H51" s="33"/>
      <c r="I51" s="33"/>
      <c r="J51" s="33"/>
      <c r="K51" s="33"/>
      <c r="L51" s="203">
        <v>2018</v>
      </c>
      <c r="M51" s="33">
        <f>SUM(M43:R43)</f>
        <v>91508</v>
      </c>
      <c r="N51" s="19"/>
      <c r="V51" s="136"/>
      <c r="BB51" s="136">
        <f>SUM(AQ41:BB41)</f>
        <v>236100</v>
      </c>
    </row>
    <row r="52" spans="1:54" ht="21" customHeight="1" x14ac:dyDescent="0.25">
      <c r="A52" s="38"/>
      <c r="B52" s="39"/>
      <c r="C52" s="33"/>
      <c r="D52" s="33"/>
      <c r="E52" s="33"/>
      <c r="F52" s="33"/>
      <c r="G52" s="33"/>
      <c r="H52" s="33"/>
      <c r="I52" s="33"/>
      <c r="J52" s="33"/>
      <c r="K52" s="33"/>
      <c r="L52" s="203">
        <v>2019</v>
      </c>
      <c r="M52" s="33">
        <f>SUM(S43:AD43)</f>
        <v>436635</v>
      </c>
      <c r="N52" s="19"/>
    </row>
    <row r="53" spans="1:54" ht="21" customHeight="1" x14ac:dyDescent="0.25">
      <c r="A53" s="38"/>
      <c r="B53" s="39"/>
      <c r="C53" s="33"/>
      <c r="D53" s="33"/>
      <c r="E53" s="33"/>
      <c r="F53" s="33"/>
      <c r="G53" s="33"/>
      <c r="H53" s="33"/>
      <c r="I53" s="33"/>
      <c r="J53" s="33"/>
      <c r="K53" s="33"/>
      <c r="L53" s="203">
        <v>2020</v>
      </c>
      <c r="M53" s="33">
        <f>SUM(AE43:AP43)</f>
        <v>635592</v>
      </c>
      <c r="N53" s="19"/>
    </row>
    <row r="54" spans="1:54" ht="21" customHeight="1" x14ac:dyDescent="0.25">
      <c r="A54" s="38"/>
      <c r="B54" s="39"/>
      <c r="C54" s="33"/>
      <c r="D54" s="33"/>
      <c r="E54" s="33"/>
      <c r="F54" s="33"/>
      <c r="G54" s="33"/>
      <c r="H54" s="33"/>
      <c r="I54" s="33"/>
      <c r="J54" s="33"/>
      <c r="K54" s="33"/>
      <c r="L54" s="203">
        <v>2021</v>
      </c>
      <c r="M54" s="33">
        <f>SUM(AQ43:BB43)</f>
        <v>635592</v>
      </c>
      <c r="N54" s="19"/>
    </row>
    <row r="55" spans="1:54" ht="21" customHeight="1" x14ac:dyDescent="0.25">
      <c r="A55" s="38"/>
      <c r="B55" s="39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>
        <f>SUM(M51:M54)</f>
        <v>1799327</v>
      </c>
      <c r="N55" s="19"/>
    </row>
    <row r="56" spans="1:54" ht="21" customHeight="1" x14ac:dyDescent="0.25">
      <c r="A56" s="38"/>
      <c r="B56" s="39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19"/>
    </row>
    <row r="57" spans="1:54" ht="21" customHeight="1" x14ac:dyDescent="0.25">
      <c r="A57" s="38"/>
      <c r="B57" s="39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19"/>
    </row>
    <row r="58" spans="1:54" ht="21" customHeight="1" x14ac:dyDescent="0.25">
      <c r="A58" s="38"/>
      <c r="B58" s="39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19"/>
    </row>
    <row r="59" spans="1:54" ht="21" customHeight="1" x14ac:dyDescent="0.25">
      <c r="A59" s="38"/>
      <c r="B59" s="39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19"/>
    </row>
    <row r="60" spans="1:54" ht="21" customHeight="1" x14ac:dyDescent="0.25">
      <c r="A60" s="38"/>
      <c r="B60" s="39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19"/>
    </row>
    <row r="61" spans="1:54" ht="21" customHeight="1" x14ac:dyDescent="0.25">
      <c r="A61" s="38"/>
      <c r="B61" s="39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19"/>
    </row>
    <row r="62" spans="1:54" ht="21" customHeight="1" x14ac:dyDescent="0.25">
      <c r="A62" s="38"/>
      <c r="B62" s="39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19"/>
    </row>
    <row r="63" spans="1:54" ht="21" customHeight="1" x14ac:dyDescent="0.25">
      <c r="A63" s="38"/>
      <c r="B63" s="39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19"/>
    </row>
    <row r="64" spans="1:54" ht="21" customHeight="1" x14ac:dyDescent="0.25">
      <c r="A64" s="38"/>
      <c r="B64" s="39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19"/>
    </row>
    <row r="65" spans="1:14" ht="21" customHeight="1" x14ac:dyDescent="0.25">
      <c r="A65" s="38"/>
      <c r="B65" s="39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19"/>
    </row>
    <row r="66" spans="1:14" ht="21" customHeight="1" x14ac:dyDescent="0.25">
      <c r="A66" s="38"/>
      <c r="B66" s="39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19"/>
    </row>
    <row r="67" spans="1:14" ht="21" customHeight="1" x14ac:dyDescent="0.25">
      <c r="A67" s="38"/>
      <c r="B67" s="39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19"/>
    </row>
    <row r="68" spans="1:14" ht="21" customHeight="1" x14ac:dyDescent="0.25">
      <c r="A68" s="38"/>
      <c r="B68" s="39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19"/>
    </row>
    <row r="69" spans="1:14" ht="21" customHeight="1" x14ac:dyDescent="0.25">
      <c r="A69" s="38"/>
      <c r="B69" s="39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19"/>
    </row>
    <row r="70" spans="1:14" ht="21" customHeight="1" x14ac:dyDescent="0.25">
      <c r="A70" s="38"/>
      <c r="B70" s="39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19"/>
    </row>
    <row r="71" spans="1:14" ht="21" customHeight="1" x14ac:dyDescent="0.25">
      <c r="A71" s="38"/>
      <c r="B71" s="39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19"/>
    </row>
    <row r="72" spans="1:14" ht="21" customHeight="1" x14ac:dyDescent="0.25">
      <c r="A72" s="38"/>
      <c r="B72" s="39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19"/>
    </row>
    <row r="73" spans="1:14" ht="21" customHeight="1" x14ac:dyDescent="0.25">
      <c r="A73" s="38"/>
      <c r="B73" s="39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19"/>
    </row>
    <row r="74" spans="1:14" ht="21" customHeight="1" x14ac:dyDescent="0.25">
      <c r="A74" s="38"/>
      <c r="B74" s="39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19"/>
    </row>
    <row r="75" spans="1:14" ht="21" customHeight="1" x14ac:dyDescent="0.25">
      <c r="A75" s="38"/>
      <c r="B75" s="39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19"/>
    </row>
    <row r="76" spans="1:14" ht="21" customHeight="1" x14ac:dyDescent="0.25">
      <c r="A76" s="38"/>
      <c r="B76" s="39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19"/>
    </row>
    <row r="77" spans="1:14" ht="21" customHeight="1" x14ac:dyDescent="0.25">
      <c r="A77" s="38"/>
      <c r="B77" s="39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19"/>
    </row>
    <row r="78" spans="1:14" ht="21" customHeight="1" x14ac:dyDescent="0.25">
      <c r="A78" s="38"/>
      <c r="B78" s="39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19"/>
    </row>
    <row r="79" spans="1:14" ht="21" customHeight="1" x14ac:dyDescent="0.25">
      <c r="A79" s="38"/>
      <c r="B79" s="39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19"/>
    </row>
    <row r="80" spans="1:14" ht="21" customHeight="1" x14ac:dyDescent="0.25">
      <c r="A80" s="38"/>
      <c r="B80" s="39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19"/>
    </row>
    <row r="81" spans="1:14" ht="21" customHeight="1" x14ac:dyDescent="0.25">
      <c r="A81" s="38"/>
      <c r="B81" s="39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19"/>
    </row>
    <row r="82" spans="1:14" ht="21" customHeight="1" x14ac:dyDescent="0.25">
      <c r="A82" s="38"/>
      <c r="B82" s="39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19"/>
    </row>
    <row r="83" spans="1:14" ht="21" customHeight="1" x14ac:dyDescent="0.25">
      <c r="A83" s="38"/>
      <c r="B83" s="39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19"/>
    </row>
    <row r="84" spans="1:14" ht="21" customHeight="1" x14ac:dyDescent="0.25">
      <c r="A84" s="38"/>
      <c r="B84" s="39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19"/>
    </row>
    <row r="85" spans="1:14" ht="21" customHeight="1" x14ac:dyDescent="0.25">
      <c r="A85" s="38"/>
      <c r="B85" s="39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19"/>
    </row>
    <row r="86" spans="1:14" ht="21" customHeight="1" x14ac:dyDescent="0.25">
      <c r="A86" s="38"/>
      <c r="B86" s="39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19"/>
    </row>
    <row r="87" spans="1:14" ht="21" customHeight="1" x14ac:dyDescent="0.25">
      <c r="A87" s="38"/>
      <c r="B87" s="39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19"/>
    </row>
    <row r="88" spans="1:14" ht="21" customHeight="1" x14ac:dyDescent="0.25">
      <c r="A88" s="38"/>
      <c r="B88" s="39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19"/>
    </row>
    <row r="89" spans="1:14" ht="21" customHeight="1" x14ac:dyDescent="0.25">
      <c r="A89" s="38"/>
      <c r="B89" s="39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19"/>
    </row>
    <row r="90" spans="1:14" ht="21" customHeight="1" x14ac:dyDescent="0.25">
      <c r="A90" s="38"/>
      <c r="B90" s="39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19"/>
    </row>
    <row r="91" spans="1:14" ht="21" customHeight="1" x14ac:dyDescent="0.25">
      <c r="A91" s="38"/>
      <c r="B91" s="39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19"/>
    </row>
    <row r="92" spans="1:14" ht="21" customHeight="1" x14ac:dyDescent="0.25">
      <c r="A92" s="38"/>
      <c r="B92" s="39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19"/>
    </row>
    <row r="93" spans="1:14" ht="21" customHeight="1" x14ac:dyDescent="0.25">
      <c r="A93" s="38"/>
      <c r="B93" s="39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19"/>
    </row>
    <row r="94" spans="1:14" ht="21" customHeight="1" x14ac:dyDescent="0.25">
      <c r="A94" s="38"/>
      <c r="B94" s="39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19"/>
    </row>
    <row r="95" spans="1:14" ht="21" customHeight="1" x14ac:dyDescent="0.25">
      <c r="A95" s="38"/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19"/>
    </row>
    <row r="96" spans="1:14" ht="21" customHeight="1" x14ac:dyDescent="0.25">
      <c r="A96" s="38"/>
      <c r="B96" s="39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19"/>
    </row>
    <row r="97" spans="1:14" ht="21" customHeight="1" x14ac:dyDescent="0.25">
      <c r="A97" s="38"/>
      <c r="B97" s="39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19"/>
    </row>
    <row r="98" spans="1:14" ht="21" customHeight="1" x14ac:dyDescent="0.25">
      <c r="A98" s="38"/>
      <c r="B98" s="39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19"/>
    </row>
    <row r="99" spans="1:14" ht="21" customHeight="1" x14ac:dyDescent="0.25">
      <c r="A99" s="38"/>
      <c r="B99" s="39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19"/>
    </row>
    <row r="100" spans="1:14" ht="21" customHeight="1" x14ac:dyDescent="0.25">
      <c r="A100" s="38"/>
      <c r="B100" s="39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19"/>
    </row>
    <row r="101" spans="1:14" ht="21" customHeight="1" x14ac:dyDescent="0.25">
      <c r="A101" s="38"/>
      <c r="B101" s="39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19"/>
    </row>
    <row r="102" spans="1:14" ht="21" customHeight="1" x14ac:dyDescent="0.25">
      <c r="A102" s="38"/>
      <c r="B102" s="39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19"/>
    </row>
    <row r="103" spans="1:14" ht="21" customHeight="1" x14ac:dyDescent="0.25">
      <c r="A103" s="38"/>
      <c r="B103" s="39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19"/>
    </row>
    <row r="104" spans="1:14" ht="21" customHeight="1" x14ac:dyDescent="0.25">
      <c r="A104" s="38"/>
      <c r="B104" s="39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19"/>
    </row>
    <row r="105" spans="1:14" ht="21" customHeight="1" x14ac:dyDescent="0.25">
      <c r="A105" s="38"/>
      <c r="B105" s="39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19"/>
    </row>
    <row r="106" spans="1:14" ht="21" customHeight="1" x14ac:dyDescent="0.25">
      <c r="A106" s="38"/>
      <c r="B106" s="39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19"/>
    </row>
    <row r="107" spans="1:14" ht="21" customHeight="1" x14ac:dyDescent="0.25">
      <c r="A107" s="38"/>
      <c r="B107" s="39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19"/>
    </row>
    <row r="108" spans="1:14" ht="21" customHeight="1" x14ac:dyDescent="0.25">
      <c r="A108" s="38"/>
      <c r="B108" s="39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19"/>
    </row>
    <row r="109" spans="1:14" ht="21" customHeight="1" x14ac:dyDescent="0.25">
      <c r="A109" s="38"/>
      <c r="B109" s="39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19"/>
    </row>
    <row r="110" spans="1:14" ht="21" customHeight="1" x14ac:dyDescent="0.25">
      <c r="A110" s="38"/>
      <c r="B110" s="39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19"/>
    </row>
    <row r="111" spans="1:14" ht="21" customHeight="1" x14ac:dyDescent="0.25">
      <c r="A111" s="38"/>
      <c r="B111" s="39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19"/>
    </row>
    <row r="112" spans="1:14" ht="21" customHeight="1" x14ac:dyDescent="0.25">
      <c r="A112" s="38"/>
      <c r="B112" s="39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19"/>
    </row>
    <row r="113" spans="1:14" ht="21" customHeight="1" x14ac:dyDescent="0.25">
      <c r="A113" s="38"/>
      <c r="B113" s="39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19"/>
    </row>
    <row r="114" spans="1:14" ht="21" customHeight="1" x14ac:dyDescent="0.25">
      <c r="A114" s="38"/>
      <c r="B114" s="39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19"/>
    </row>
    <row r="115" spans="1:14" ht="21" customHeight="1" x14ac:dyDescent="0.25">
      <c r="A115" s="38"/>
      <c r="B115" s="39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19"/>
    </row>
    <row r="116" spans="1:14" ht="21" customHeight="1" x14ac:dyDescent="0.25">
      <c r="A116" s="38"/>
      <c r="B116" s="39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19"/>
    </row>
    <row r="117" spans="1:14" ht="21" customHeight="1" x14ac:dyDescent="0.25">
      <c r="A117" s="38"/>
      <c r="B117" s="39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19"/>
    </row>
    <row r="118" spans="1:14" ht="21" customHeight="1" x14ac:dyDescent="0.25">
      <c r="A118" s="38"/>
      <c r="B118" s="39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19"/>
    </row>
    <row r="119" spans="1:14" ht="21" customHeight="1" x14ac:dyDescent="0.25">
      <c r="A119" s="38"/>
      <c r="B119" s="39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19"/>
    </row>
    <row r="120" spans="1:14" ht="21" customHeight="1" x14ac:dyDescent="0.25">
      <c r="A120" s="38"/>
      <c r="B120" s="39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19"/>
    </row>
    <row r="121" spans="1:14" ht="21" customHeight="1" x14ac:dyDescent="0.25">
      <c r="A121" s="38"/>
      <c r="B121" s="39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19"/>
    </row>
    <row r="122" spans="1:14" ht="21" customHeight="1" x14ac:dyDescent="0.25">
      <c r="A122" s="38"/>
      <c r="B122" s="39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19"/>
    </row>
    <row r="123" spans="1:14" ht="21" customHeight="1" x14ac:dyDescent="0.25">
      <c r="A123" s="38"/>
      <c r="B123" s="39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19"/>
    </row>
    <row r="124" spans="1:14" ht="21" customHeight="1" x14ac:dyDescent="0.25">
      <c r="A124" s="38"/>
      <c r="B124" s="39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19"/>
    </row>
    <row r="125" spans="1:14" ht="21" customHeight="1" x14ac:dyDescent="0.25">
      <c r="A125" s="38"/>
      <c r="B125" s="39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19"/>
    </row>
    <row r="126" spans="1:14" ht="21" customHeight="1" x14ac:dyDescent="0.25">
      <c r="A126" s="38"/>
      <c r="B126" s="39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19"/>
    </row>
    <row r="127" spans="1:14" ht="21" customHeight="1" x14ac:dyDescent="0.25">
      <c r="A127" s="38"/>
      <c r="B127" s="39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19"/>
    </row>
    <row r="128" spans="1:14" ht="21" customHeight="1" x14ac:dyDescent="0.25">
      <c r="A128" s="38"/>
      <c r="B128" s="39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19"/>
    </row>
    <row r="129" spans="1:14" ht="21" customHeight="1" x14ac:dyDescent="0.25">
      <c r="A129" s="38"/>
      <c r="B129" s="39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19"/>
    </row>
    <row r="130" spans="1:14" ht="21" customHeight="1" x14ac:dyDescent="0.25">
      <c r="A130" s="38"/>
      <c r="B130" s="39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19"/>
    </row>
    <row r="131" spans="1:14" ht="21" customHeight="1" x14ac:dyDescent="0.25">
      <c r="A131" s="38"/>
      <c r="B131" s="39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19"/>
    </row>
    <row r="132" spans="1:14" ht="21" customHeight="1" x14ac:dyDescent="0.25">
      <c r="A132" s="38"/>
      <c r="B132" s="39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19"/>
    </row>
    <row r="133" spans="1:14" ht="21" customHeight="1" x14ac:dyDescent="0.25">
      <c r="A133" s="38"/>
      <c r="B133" s="39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19"/>
    </row>
    <row r="134" spans="1:14" ht="21" customHeight="1" x14ac:dyDescent="0.25">
      <c r="A134" s="38"/>
      <c r="B134" s="39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19"/>
    </row>
    <row r="135" spans="1:14" ht="21" customHeight="1" x14ac:dyDescent="0.25">
      <c r="A135" s="38"/>
      <c r="B135" s="39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19"/>
    </row>
    <row r="136" spans="1:14" ht="21" customHeight="1" x14ac:dyDescent="0.25">
      <c r="A136" s="38"/>
      <c r="B136" s="39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19"/>
    </row>
    <row r="137" spans="1:14" ht="21" customHeight="1" x14ac:dyDescent="0.25">
      <c r="A137" s="38"/>
      <c r="B137" s="39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19"/>
    </row>
    <row r="138" spans="1:14" ht="21" customHeight="1" x14ac:dyDescent="0.25">
      <c r="A138" s="38"/>
      <c r="B138" s="39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19"/>
    </row>
    <row r="139" spans="1:14" ht="21" customHeight="1" x14ac:dyDescent="0.25">
      <c r="A139" s="38"/>
      <c r="B139" s="39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19"/>
    </row>
    <row r="140" spans="1:14" ht="21" customHeight="1" x14ac:dyDescent="0.25">
      <c r="A140" s="38"/>
      <c r="B140" s="39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19"/>
    </row>
    <row r="141" spans="1:14" ht="21" customHeight="1" x14ac:dyDescent="0.25">
      <c r="A141" s="38"/>
      <c r="B141" s="39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19"/>
    </row>
    <row r="142" spans="1:14" ht="21" customHeight="1" x14ac:dyDescent="0.25">
      <c r="A142" s="38"/>
      <c r="B142" s="39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19"/>
    </row>
    <row r="143" spans="1:14" ht="21" customHeight="1" x14ac:dyDescent="0.25">
      <c r="A143" s="38"/>
      <c r="B143" s="39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19"/>
    </row>
    <row r="144" spans="1:14" ht="21" customHeight="1" x14ac:dyDescent="0.25">
      <c r="A144" s="38"/>
      <c r="B144" s="39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19"/>
    </row>
    <row r="145" spans="1:14" ht="21" customHeight="1" x14ac:dyDescent="0.25">
      <c r="A145" s="38"/>
      <c r="B145" s="39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19"/>
    </row>
    <row r="146" spans="1:14" ht="21" customHeight="1" x14ac:dyDescent="0.25">
      <c r="A146" s="38"/>
      <c r="B146" s="39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19"/>
    </row>
    <row r="147" spans="1:14" ht="21" customHeight="1" x14ac:dyDescent="0.25">
      <c r="A147" s="38"/>
      <c r="B147" s="39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19"/>
    </row>
    <row r="148" spans="1:14" ht="21" customHeight="1" x14ac:dyDescent="0.25">
      <c r="A148" s="38"/>
      <c r="B148" s="39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19"/>
    </row>
    <row r="149" spans="1:14" ht="21" customHeight="1" x14ac:dyDescent="0.25">
      <c r="A149" s="38"/>
      <c r="B149" s="39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19"/>
    </row>
    <row r="150" spans="1:14" ht="21" customHeight="1" x14ac:dyDescent="0.25">
      <c r="A150" s="38"/>
      <c r="B150" s="39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19"/>
    </row>
    <row r="151" spans="1:14" ht="21" customHeight="1" x14ac:dyDescent="0.25">
      <c r="A151" s="38"/>
      <c r="B151" s="39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19"/>
    </row>
    <row r="152" spans="1:14" ht="21" customHeight="1" x14ac:dyDescent="0.25">
      <c r="A152" s="38"/>
      <c r="B152" s="39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19"/>
    </row>
    <row r="153" spans="1:14" ht="21" customHeight="1" x14ac:dyDescent="0.25">
      <c r="A153" s="38"/>
      <c r="B153" s="39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19"/>
    </row>
    <row r="154" spans="1:14" ht="21" customHeight="1" x14ac:dyDescent="0.25">
      <c r="A154" s="38"/>
      <c r="B154" s="39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19"/>
    </row>
    <row r="155" spans="1:14" ht="21" customHeight="1" x14ac:dyDescent="0.25">
      <c r="A155" s="38"/>
      <c r="B155" s="39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19"/>
    </row>
    <row r="156" spans="1:14" ht="21" customHeight="1" x14ac:dyDescent="0.25">
      <c r="A156" s="38"/>
      <c r="B156" s="39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19"/>
    </row>
    <row r="157" spans="1:14" ht="21" customHeight="1" x14ac:dyDescent="0.25">
      <c r="A157" s="38"/>
      <c r="B157" s="39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19"/>
    </row>
    <row r="158" spans="1:14" ht="21" customHeight="1" x14ac:dyDescent="0.25">
      <c r="A158" s="38"/>
      <c r="B158" s="39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19"/>
    </row>
    <row r="159" spans="1:14" ht="21" customHeight="1" x14ac:dyDescent="0.25">
      <c r="A159" s="38"/>
      <c r="B159" s="39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19"/>
    </row>
    <row r="160" spans="1:14" ht="21" customHeight="1" x14ac:dyDescent="0.25">
      <c r="A160" s="38"/>
      <c r="B160" s="39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19"/>
    </row>
    <row r="161" spans="1:14" ht="21" customHeight="1" x14ac:dyDescent="0.25">
      <c r="A161" s="38"/>
      <c r="B161" s="39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19"/>
    </row>
    <row r="162" spans="1:14" ht="21" customHeight="1" x14ac:dyDescent="0.25">
      <c r="A162" s="38"/>
      <c r="B162" s="39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19"/>
    </row>
    <row r="163" spans="1:14" ht="21" customHeight="1" x14ac:dyDescent="0.25">
      <c r="A163" s="38"/>
      <c r="B163" s="39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19"/>
    </row>
    <row r="164" spans="1:14" ht="21" customHeight="1" x14ac:dyDescent="0.25">
      <c r="A164" s="38"/>
      <c r="B164" s="39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19"/>
    </row>
    <row r="165" spans="1:14" ht="21" customHeight="1" x14ac:dyDescent="0.25">
      <c r="A165" s="38"/>
      <c r="B165" s="39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19"/>
    </row>
    <row r="166" spans="1:14" ht="21" customHeight="1" x14ac:dyDescent="0.25">
      <c r="A166" s="38"/>
      <c r="B166" s="39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19"/>
    </row>
    <row r="167" spans="1:14" ht="21" customHeight="1" x14ac:dyDescent="0.25">
      <c r="A167" s="38"/>
      <c r="B167" s="39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19"/>
    </row>
    <row r="168" spans="1:14" ht="21" customHeight="1" x14ac:dyDescent="0.25">
      <c r="A168" s="38"/>
      <c r="B168" s="39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19"/>
    </row>
    <row r="169" spans="1:14" ht="21" customHeight="1" x14ac:dyDescent="0.25">
      <c r="A169" s="38"/>
      <c r="B169" s="39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19"/>
    </row>
    <row r="170" spans="1:14" ht="21" customHeight="1" x14ac:dyDescent="0.25">
      <c r="A170" s="38"/>
      <c r="B170" s="39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19"/>
    </row>
    <row r="171" spans="1:14" ht="21" customHeight="1" x14ac:dyDescent="0.25">
      <c r="A171" s="38"/>
      <c r="B171" s="39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19"/>
    </row>
    <row r="172" spans="1:14" ht="21" customHeight="1" x14ac:dyDescent="0.25">
      <c r="A172" s="38"/>
      <c r="B172" s="39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19"/>
    </row>
    <row r="173" spans="1:14" ht="21" customHeight="1" x14ac:dyDescent="0.25">
      <c r="A173" s="38"/>
      <c r="B173" s="39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19"/>
    </row>
    <row r="174" spans="1:14" ht="21" customHeight="1" x14ac:dyDescent="0.25">
      <c r="A174" s="38"/>
      <c r="B174" s="39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19"/>
    </row>
    <row r="175" spans="1:14" ht="21" customHeight="1" x14ac:dyDescent="0.25">
      <c r="A175" s="38"/>
      <c r="B175" s="39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19"/>
    </row>
    <row r="176" spans="1:14" ht="21" customHeight="1" x14ac:dyDescent="0.25">
      <c r="A176" s="38"/>
      <c r="B176" s="39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19"/>
    </row>
    <row r="177" spans="1:14" ht="21" customHeight="1" x14ac:dyDescent="0.25">
      <c r="A177" s="38"/>
      <c r="B177" s="39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19"/>
    </row>
    <row r="178" spans="1:14" ht="21" customHeight="1" x14ac:dyDescent="0.25">
      <c r="A178" s="38"/>
      <c r="B178" s="39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19"/>
    </row>
    <row r="179" spans="1:14" ht="21" customHeight="1" x14ac:dyDescent="0.25">
      <c r="A179" s="38"/>
      <c r="B179" s="39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19"/>
    </row>
    <row r="180" spans="1:14" ht="21" customHeight="1" x14ac:dyDescent="0.25">
      <c r="A180" s="38"/>
      <c r="B180" s="39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19"/>
    </row>
    <row r="181" spans="1:14" ht="21" customHeight="1" x14ac:dyDescent="0.25">
      <c r="A181" s="38"/>
      <c r="B181" s="39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19"/>
    </row>
    <row r="182" spans="1:14" ht="21" customHeight="1" x14ac:dyDescent="0.25">
      <c r="A182" s="38"/>
      <c r="B182" s="39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19"/>
    </row>
    <row r="183" spans="1:14" ht="21" customHeight="1" x14ac:dyDescent="0.25">
      <c r="A183" s="38"/>
      <c r="B183" s="39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19"/>
    </row>
    <row r="184" spans="1:14" ht="21" customHeight="1" x14ac:dyDescent="0.25">
      <c r="A184" s="38"/>
      <c r="B184" s="39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19"/>
    </row>
    <row r="185" spans="1:14" ht="21" customHeight="1" x14ac:dyDescent="0.25">
      <c r="A185" s="38"/>
      <c r="B185" s="39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19"/>
    </row>
    <row r="186" spans="1:14" ht="21" customHeight="1" x14ac:dyDescent="0.25">
      <c r="A186" s="38"/>
      <c r="B186" s="39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19"/>
    </row>
    <row r="187" spans="1:14" ht="21" customHeight="1" x14ac:dyDescent="0.25">
      <c r="A187" s="38"/>
      <c r="B187" s="39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19"/>
    </row>
    <row r="188" spans="1:14" ht="21" customHeight="1" x14ac:dyDescent="0.25">
      <c r="A188" s="38"/>
      <c r="B188" s="39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19"/>
    </row>
    <row r="189" spans="1:14" ht="21" customHeight="1" x14ac:dyDescent="0.25">
      <c r="A189" s="38"/>
      <c r="B189" s="39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19"/>
    </row>
    <row r="190" spans="1:14" ht="21" customHeight="1" x14ac:dyDescent="0.25">
      <c r="A190" s="38"/>
      <c r="B190" s="39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19"/>
    </row>
    <row r="191" spans="1:14" ht="21" customHeight="1" x14ac:dyDescent="0.25">
      <c r="A191" s="38"/>
      <c r="B191" s="39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19"/>
    </row>
    <row r="192" spans="1:14" ht="21" customHeight="1" x14ac:dyDescent="0.25">
      <c r="A192" s="38"/>
      <c r="B192" s="39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19"/>
    </row>
    <row r="193" spans="1:14" ht="21" customHeight="1" x14ac:dyDescent="0.25">
      <c r="A193" s="38"/>
      <c r="B193" s="39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19"/>
    </row>
    <row r="194" spans="1:14" ht="21" customHeight="1" x14ac:dyDescent="0.25">
      <c r="A194" s="38"/>
      <c r="B194" s="39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19"/>
    </row>
    <row r="195" spans="1:14" ht="21" customHeight="1" x14ac:dyDescent="0.25">
      <c r="A195" s="38"/>
      <c r="B195" s="39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19"/>
    </row>
    <row r="196" spans="1:14" ht="21" customHeight="1" x14ac:dyDescent="0.25">
      <c r="A196" s="38"/>
      <c r="B196" s="39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19"/>
    </row>
    <row r="197" spans="1:14" ht="21" customHeight="1" x14ac:dyDescent="0.25">
      <c r="A197" s="38"/>
      <c r="B197" s="39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19"/>
    </row>
    <row r="198" spans="1:14" ht="21" customHeight="1" x14ac:dyDescent="0.25">
      <c r="A198" s="38"/>
      <c r="B198" s="39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19"/>
    </row>
    <row r="199" spans="1:14" ht="21" customHeight="1" x14ac:dyDescent="0.25">
      <c r="A199" s="38"/>
      <c r="B199" s="39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19"/>
    </row>
    <row r="200" spans="1:14" ht="21" customHeight="1" x14ac:dyDescent="0.25">
      <c r="A200" s="38"/>
      <c r="B200" s="39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19"/>
    </row>
    <row r="201" spans="1:14" ht="21" customHeight="1" x14ac:dyDescent="0.25">
      <c r="A201" s="38"/>
      <c r="B201" s="39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19"/>
    </row>
    <row r="202" spans="1:14" ht="21" customHeight="1" x14ac:dyDescent="0.25">
      <c r="A202" s="38"/>
      <c r="B202" s="39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19"/>
    </row>
    <row r="203" spans="1:14" ht="21" customHeight="1" x14ac:dyDescent="0.25">
      <c r="A203" s="38"/>
      <c r="B203" s="39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19"/>
    </row>
    <row r="204" spans="1:14" ht="21" customHeight="1" x14ac:dyDescent="0.25">
      <c r="A204" s="38"/>
      <c r="B204" s="39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19"/>
    </row>
    <row r="205" spans="1:14" ht="21" customHeight="1" x14ac:dyDescent="0.25">
      <c r="A205" s="38"/>
      <c r="B205" s="39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19"/>
    </row>
    <row r="206" spans="1:14" ht="21" customHeight="1" x14ac:dyDescent="0.25">
      <c r="A206" s="38"/>
      <c r="B206" s="39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19"/>
    </row>
    <row r="207" spans="1:14" ht="21" customHeight="1" x14ac:dyDescent="0.25">
      <c r="A207" s="38"/>
      <c r="B207" s="39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19"/>
    </row>
    <row r="208" spans="1:14" ht="21" customHeight="1" x14ac:dyDescent="0.25">
      <c r="A208" s="38"/>
      <c r="B208" s="39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19"/>
    </row>
    <row r="209" spans="1:14" ht="21" customHeight="1" x14ac:dyDescent="0.25">
      <c r="A209" s="38"/>
      <c r="B209" s="39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19"/>
    </row>
    <row r="210" spans="1:14" ht="21" customHeight="1" x14ac:dyDescent="0.25">
      <c r="A210" s="38"/>
      <c r="B210" s="39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19"/>
    </row>
    <row r="211" spans="1:14" ht="21" customHeight="1" x14ac:dyDescent="0.25">
      <c r="A211" s="38"/>
      <c r="B211" s="39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19"/>
    </row>
    <row r="212" spans="1:14" ht="21" customHeight="1" x14ac:dyDescent="0.25">
      <c r="A212" s="38"/>
      <c r="B212" s="39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19"/>
    </row>
    <row r="213" spans="1:14" ht="21" customHeight="1" x14ac:dyDescent="0.25">
      <c r="A213" s="38"/>
      <c r="B213" s="39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19"/>
    </row>
    <row r="214" spans="1:14" ht="21" customHeight="1" x14ac:dyDescent="0.25">
      <c r="A214" s="38"/>
      <c r="B214" s="39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19"/>
    </row>
    <row r="215" spans="1:14" ht="21" customHeight="1" x14ac:dyDescent="0.25">
      <c r="A215" s="38"/>
      <c r="B215" s="39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19"/>
    </row>
    <row r="216" spans="1:14" ht="21" customHeight="1" x14ac:dyDescent="0.25">
      <c r="A216" s="38"/>
      <c r="B216" s="39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19"/>
    </row>
    <row r="217" spans="1:14" ht="21" customHeight="1" x14ac:dyDescent="0.25">
      <c r="A217" s="38"/>
      <c r="B217" s="39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19"/>
    </row>
    <row r="218" spans="1:14" ht="21" customHeight="1" x14ac:dyDescent="0.25">
      <c r="A218" s="38"/>
      <c r="B218" s="39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19"/>
    </row>
    <row r="219" spans="1:14" ht="21" customHeight="1" x14ac:dyDescent="0.25">
      <c r="A219" s="38"/>
      <c r="B219" s="39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19"/>
    </row>
    <row r="220" spans="1:14" ht="21" customHeight="1" x14ac:dyDescent="0.25">
      <c r="A220" s="38"/>
      <c r="B220" s="39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19"/>
    </row>
    <row r="221" spans="1:14" ht="21" customHeight="1" x14ac:dyDescent="0.25">
      <c r="A221" s="38"/>
      <c r="B221" s="39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19"/>
    </row>
    <row r="222" spans="1:14" ht="21" customHeight="1" x14ac:dyDescent="0.25">
      <c r="A222" s="38"/>
      <c r="B222" s="39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19"/>
    </row>
    <row r="223" spans="1:14" ht="21" customHeight="1" x14ac:dyDescent="0.25">
      <c r="A223" s="38"/>
      <c r="B223" s="39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19"/>
    </row>
    <row r="224" spans="1:14" ht="21" customHeight="1" x14ac:dyDescent="0.25">
      <c r="A224" s="38"/>
      <c r="B224" s="39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19"/>
    </row>
    <row r="225" spans="1:14" ht="21" customHeight="1" x14ac:dyDescent="0.25">
      <c r="A225" s="38"/>
      <c r="B225" s="39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19"/>
    </row>
    <row r="226" spans="1:14" ht="21" customHeight="1" x14ac:dyDescent="0.25">
      <c r="A226" s="38"/>
      <c r="B226" s="39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19"/>
    </row>
    <row r="227" spans="1:14" ht="21" customHeight="1" x14ac:dyDescent="0.25">
      <c r="A227" s="38"/>
      <c r="B227" s="39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19"/>
    </row>
    <row r="228" spans="1:14" ht="21" customHeight="1" x14ac:dyDescent="0.25">
      <c r="A228" s="38"/>
      <c r="B228" s="39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19"/>
    </row>
    <row r="229" spans="1:14" ht="21" customHeight="1" x14ac:dyDescent="0.25">
      <c r="A229" s="38"/>
      <c r="B229" s="39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19"/>
    </row>
    <row r="230" spans="1:14" ht="21" customHeight="1" x14ac:dyDescent="0.25">
      <c r="A230" s="38"/>
      <c r="B230" s="39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19"/>
    </row>
    <row r="231" spans="1:14" ht="21" customHeight="1" x14ac:dyDescent="0.25">
      <c r="A231" s="38"/>
      <c r="B231" s="39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19"/>
    </row>
    <row r="232" spans="1:14" ht="21" customHeight="1" x14ac:dyDescent="0.25">
      <c r="A232" s="38"/>
      <c r="B232" s="39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19"/>
    </row>
    <row r="233" spans="1:14" ht="21" customHeight="1" x14ac:dyDescent="0.25">
      <c r="A233" s="38"/>
      <c r="B233" s="39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19"/>
    </row>
    <row r="234" spans="1:14" ht="21" customHeight="1" x14ac:dyDescent="0.25">
      <c r="A234" s="38"/>
      <c r="B234" s="39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19"/>
    </row>
    <row r="235" spans="1:14" ht="21" customHeight="1" x14ac:dyDescent="0.25">
      <c r="A235" s="38"/>
      <c r="B235" s="39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19"/>
    </row>
    <row r="236" spans="1:14" ht="21" customHeight="1" x14ac:dyDescent="0.25">
      <c r="A236" s="38"/>
      <c r="B236" s="39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19"/>
    </row>
    <row r="237" spans="1:14" ht="21" customHeight="1" x14ac:dyDescent="0.25">
      <c r="A237" s="38"/>
      <c r="B237" s="39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19"/>
    </row>
    <row r="238" spans="1:14" ht="21" customHeight="1" x14ac:dyDescent="0.25">
      <c r="A238" s="38"/>
      <c r="B238" s="39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19"/>
    </row>
    <row r="239" spans="1:14" ht="21" customHeight="1" x14ac:dyDescent="0.25">
      <c r="A239" s="38"/>
      <c r="B239" s="39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19"/>
    </row>
    <row r="240" spans="1:14" ht="21" customHeight="1" x14ac:dyDescent="0.25">
      <c r="A240" s="38"/>
      <c r="B240" s="39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19"/>
    </row>
    <row r="241" spans="1:14" ht="21" customHeight="1" x14ac:dyDescent="0.25">
      <c r="A241" s="38"/>
      <c r="B241" s="39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19"/>
    </row>
    <row r="242" spans="1:14" ht="21" customHeight="1" x14ac:dyDescent="0.25">
      <c r="A242" s="38"/>
      <c r="B242" s="39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19"/>
    </row>
    <row r="243" spans="1:14" ht="21" customHeight="1" x14ac:dyDescent="0.25">
      <c r="A243" s="38"/>
      <c r="B243" s="39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19"/>
    </row>
    <row r="244" spans="1:14" ht="21" customHeight="1" x14ac:dyDescent="0.25">
      <c r="A244" s="38"/>
      <c r="B244" s="39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19"/>
    </row>
    <row r="245" spans="1:14" ht="21" customHeight="1" x14ac:dyDescent="0.25">
      <c r="A245" s="38"/>
      <c r="B245" s="39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19"/>
    </row>
    <row r="246" spans="1:14" ht="21" customHeight="1" x14ac:dyDescent="0.25">
      <c r="A246" s="38"/>
      <c r="B246" s="39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19"/>
    </row>
    <row r="247" spans="1:14" ht="21" customHeight="1" x14ac:dyDescent="0.25">
      <c r="A247" s="38"/>
      <c r="B247" s="39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19"/>
    </row>
    <row r="248" spans="1:14" ht="21" customHeight="1" x14ac:dyDescent="0.25">
      <c r="A248" s="38"/>
      <c r="B248" s="39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19"/>
    </row>
    <row r="249" spans="1:14" ht="21" customHeight="1" x14ac:dyDescent="0.25">
      <c r="A249" s="38"/>
      <c r="B249" s="39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19"/>
    </row>
    <row r="250" spans="1:14" ht="21" customHeight="1" x14ac:dyDescent="0.25">
      <c r="A250" s="38"/>
      <c r="B250" s="39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19"/>
    </row>
    <row r="251" spans="1:14" ht="21" customHeight="1" x14ac:dyDescent="0.25">
      <c r="A251" s="38"/>
      <c r="B251" s="39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19"/>
    </row>
    <row r="252" spans="1:14" ht="21" customHeight="1" x14ac:dyDescent="0.25">
      <c r="A252" s="38"/>
      <c r="B252" s="39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19"/>
    </row>
    <row r="253" spans="1:14" ht="21" customHeight="1" x14ac:dyDescent="0.25">
      <c r="A253" s="38"/>
      <c r="B253" s="39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19"/>
    </row>
    <row r="254" spans="1:14" ht="21" customHeight="1" x14ac:dyDescent="0.25">
      <c r="A254" s="38"/>
      <c r="B254" s="39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19"/>
    </row>
    <row r="255" spans="1:14" ht="21" customHeight="1" x14ac:dyDescent="0.25">
      <c r="A255" s="38"/>
      <c r="B255" s="39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19"/>
    </row>
    <row r="256" spans="1:14" ht="21" customHeight="1" x14ac:dyDescent="0.25">
      <c r="A256" s="38"/>
      <c r="B256" s="39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19"/>
    </row>
    <row r="257" spans="1:14" ht="21" customHeight="1" x14ac:dyDescent="0.25">
      <c r="A257" s="38"/>
      <c r="B257" s="39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19"/>
    </row>
    <row r="258" spans="1:14" ht="21" customHeight="1" x14ac:dyDescent="0.25">
      <c r="A258" s="38"/>
      <c r="B258" s="39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19"/>
    </row>
    <row r="259" spans="1:14" ht="21" customHeight="1" x14ac:dyDescent="0.25">
      <c r="A259" s="38"/>
      <c r="B259" s="39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19"/>
    </row>
    <row r="260" spans="1:14" ht="21" customHeight="1" x14ac:dyDescent="0.25">
      <c r="A260" s="38"/>
      <c r="B260" s="39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19"/>
    </row>
    <row r="261" spans="1:14" ht="21" customHeight="1" x14ac:dyDescent="0.25">
      <c r="A261" s="38"/>
      <c r="B261" s="39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19"/>
    </row>
    <row r="262" spans="1:14" ht="21" customHeight="1" x14ac:dyDescent="0.25">
      <c r="A262" s="38"/>
      <c r="B262" s="39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19"/>
    </row>
    <row r="263" spans="1:14" ht="21" customHeight="1" x14ac:dyDescent="0.25">
      <c r="A263" s="38"/>
      <c r="B263" s="39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19"/>
    </row>
    <row r="264" spans="1:14" ht="21" customHeight="1" x14ac:dyDescent="0.25">
      <c r="A264" s="38"/>
      <c r="B264" s="39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19"/>
    </row>
    <row r="265" spans="1:14" ht="21" customHeight="1" x14ac:dyDescent="0.25">
      <c r="A265" s="38"/>
      <c r="B265" s="39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19"/>
    </row>
    <row r="266" spans="1:14" ht="21" customHeight="1" x14ac:dyDescent="0.25">
      <c r="A266" s="38"/>
      <c r="B266" s="39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19"/>
    </row>
    <row r="267" spans="1:14" ht="21" customHeight="1" x14ac:dyDescent="0.25">
      <c r="A267" s="38"/>
      <c r="B267" s="39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19"/>
    </row>
    <row r="268" spans="1:14" ht="21" customHeight="1" x14ac:dyDescent="0.25">
      <c r="A268" s="38"/>
      <c r="B268" s="39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19"/>
    </row>
    <row r="269" spans="1:14" ht="21" customHeight="1" x14ac:dyDescent="0.25">
      <c r="A269" s="38"/>
      <c r="B269" s="39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19"/>
    </row>
    <row r="270" spans="1:14" ht="21" customHeight="1" x14ac:dyDescent="0.25">
      <c r="A270" s="38"/>
      <c r="B270" s="39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19"/>
    </row>
    <row r="271" spans="1:14" ht="21" customHeight="1" x14ac:dyDescent="0.25">
      <c r="A271" s="38"/>
      <c r="B271" s="39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19"/>
    </row>
    <row r="272" spans="1:14" ht="21" customHeight="1" x14ac:dyDescent="0.25">
      <c r="A272" s="38"/>
      <c r="B272" s="39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19"/>
    </row>
    <row r="273" spans="1:14" ht="21" customHeight="1" x14ac:dyDescent="0.25">
      <c r="A273" s="38"/>
      <c r="B273" s="39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19"/>
    </row>
    <row r="274" spans="1:14" ht="21" customHeight="1" x14ac:dyDescent="0.25">
      <c r="A274" s="38"/>
      <c r="B274" s="39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19"/>
    </row>
    <row r="275" spans="1:14" ht="21" customHeight="1" x14ac:dyDescent="0.25">
      <c r="A275" s="38"/>
      <c r="B275" s="39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19"/>
    </row>
    <row r="276" spans="1:14" ht="21" customHeight="1" x14ac:dyDescent="0.25">
      <c r="A276" s="38"/>
      <c r="B276" s="39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19"/>
    </row>
    <row r="277" spans="1:14" ht="21" customHeight="1" x14ac:dyDescent="0.25">
      <c r="A277" s="38"/>
      <c r="B277" s="39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19"/>
    </row>
    <row r="278" spans="1:14" ht="21" customHeight="1" x14ac:dyDescent="0.25">
      <c r="A278" s="38"/>
      <c r="B278" s="39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19"/>
    </row>
    <row r="279" spans="1:14" ht="21" customHeight="1" x14ac:dyDescent="0.25">
      <c r="A279" s="38"/>
      <c r="B279" s="39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19"/>
    </row>
    <row r="280" spans="1:14" ht="21" customHeight="1" x14ac:dyDescent="0.25">
      <c r="A280" s="38"/>
      <c r="B280" s="39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19"/>
    </row>
    <row r="281" spans="1:14" ht="21" customHeight="1" x14ac:dyDescent="0.25">
      <c r="A281" s="38"/>
      <c r="B281" s="39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19"/>
    </row>
    <row r="282" spans="1:14" ht="21" customHeight="1" x14ac:dyDescent="0.25">
      <c r="A282" s="38"/>
      <c r="B282" s="39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19"/>
    </row>
    <row r="283" spans="1:14" ht="21" customHeight="1" x14ac:dyDescent="0.25">
      <c r="A283" s="38"/>
      <c r="B283" s="39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19"/>
    </row>
    <row r="284" spans="1:14" ht="21" customHeight="1" x14ac:dyDescent="0.25">
      <c r="A284" s="38"/>
      <c r="B284" s="39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19"/>
    </row>
    <row r="285" spans="1:14" ht="21" customHeight="1" x14ac:dyDescent="0.25">
      <c r="A285" s="38"/>
      <c r="B285" s="39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19"/>
    </row>
    <row r="286" spans="1:14" ht="21" customHeight="1" x14ac:dyDescent="0.25">
      <c r="A286" s="38"/>
      <c r="B286" s="39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19"/>
    </row>
    <row r="287" spans="1:14" ht="21" customHeight="1" x14ac:dyDescent="0.25">
      <c r="A287" s="38"/>
      <c r="B287" s="39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19"/>
    </row>
    <row r="288" spans="1:14" ht="21" customHeight="1" x14ac:dyDescent="0.25">
      <c r="A288" s="38"/>
      <c r="B288" s="39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19"/>
    </row>
    <row r="289" spans="1:14" ht="21" customHeight="1" x14ac:dyDescent="0.25">
      <c r="A289" s="38"/>
      <c r="B289" s="39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19"/>
    </row>
    <row r="290" spans="1:14" ht="21" customHeight="1" x14ac:dyDescent="0.25">
      <c r="A290" s="38"/>
      <c r="B290" s="39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19"/>
    </row>
    <row r="291" spans="1:14" ht="21" customHeight="1" x14ac:dyDescent="0.25">
      <c r="A291" s="38"/>
      <c r="B291" s="39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19"/>
    </row>
    <row r="292" spans="1:14" ht="21" customHeight="1" x14ac:dyDescent="0.25">
      <c r="A292" s="38"/>
      <c r="B292" s="39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19"/>
    </row>
    <row r="293" spans="1:14" ht="21" customHeight="1" x14ac:dyDescent="0.25">
      <c r="A293" s="38"/>
      <c r="B293" s="39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19"/>
    </row>
    <row r="294" spans="1:14" ht="21" customHeight="1" x14ac:dyDescent="0.25">
      <c r="A294" s="38"/>
      <c r="B294" s="39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19"/>
    </row>
    <row r="295" spans="1:14" ht="21" customHeight="1" x14ac:dyDescent="0.25">
      <c r="A295" s="38"/>
      <c r="B295" s="39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19"/>
    </row>
    <row r="296" spans="1:14" ht="21" customHeight="1" x14ac:dyDescent="0.25">
      <c r="A296" s="38"/>
      <c r="B296" s="39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19"/>
    </row>
    <row r="297" spans="1:14" ht="21" customHeight="1" x14ac:dyDescent="0.25">
      <c r="A297" s="38"/>
      <c r="B297" s="39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19"/>
    </row>
    <row r="298" spans="1:14" ht="21" customHeight="1" x14ac:dyDescent="0.25">
      <c r="A298" s="38"/>
      <c r="B298" s="39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19"/>
    </row>
    <row r="299" spans="1:14" ht="21" customHeight="1" x14ac:dyDescent="0.25">
      <c r="A299" s="38"/>
      <c r="B299" s="39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19"/>
    </row>
    <row r="300" spans="1:14" ht="21" customHeight="1" x14ac:dyDescent="0.25">
      <c r="A300" s="38"/>
      <c r="B300" s="39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19"/>
    </row>
    <row r="301" spans="1:14" ht="21" customHeight="1" x14ac:dyDescent="0.25">
      <c r="A301" s="38"/>
      <c r="B301" s="39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19"/>
    </row>
    <row r="302" spans="1:14" ht="21" customHeight="1" x14ac:dyDescent="0.25">
      <c r="A302" s="38"/>
      <c r="B302" s="39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19"/>
    </row>
    <row r="303" spans="1:14" ht="21" customHeight="1" x14ac:dyDescent="0.25">
      <c r="A303" s="38"/>
      <c r="B303" s="39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19"/>
    </row>
    <row r="304" spans="1:14" ht="21" customHeight="1" x14ac:dyDescent="0.25">
      <c r="A304" s="38"/>
      <c r="B304" s="39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19"/>
    </row>
    <row r="305" spans="1:14" ht="21" customHeight="1" x14ac:dyDescent="0.25">
      <c r="A305" s="38"/>
      <c r="B305" s="39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19"/>
    </row>
    <row r="306" spans="1:14" ht="21" customHeight="1" x14ac:dyDescent="0.25">
      <c r="A306" s="38"/>
      <c r="B306" s="39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19"/>
    </row>
    <row r="307" spans="1:14" ht="21" customHeight="1" x14ac:dyDescent="0.25">
      <c r="A307" s="38"/>
      <c r="B307" s="39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19"/>
    </row>
    <row r="308" spans="1:14" ht="21" customHeight="1" x14ac:dyDescent="0.25">
      <c r="A308" s="38"/>
      <c r="B308" s="39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19"/>
    </row>
    <row r="309" spans="1:14" ht="21" customHeight="1" x14ac:dyDescent="0.25">
      <c r="A309" s="38"/>
      <c r="B309" s="39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19"/>
    </row>
    <row r="310" spans="1:14" ht="21" customHeight="1" x14ac:dyDescent="0.25">
      <c r="A310" s="38"/>
      <c r="B310" s="39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19"/>
    </row>
    <row r="311" spans="1:14" ht="21" customHeight="1" x14ac:dyDescent="0.25">
      <c r="A311" s="38"/>
      <c r="B311" s="39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19"/>
    </row>
    <row r="312" spans="1:14" ht="21" customHeight="1" x14ac:dyDescent="0.25">
      <c r="A312" s="38"/>
      <c r="B312" s="39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19"/>
    </row>
    <row r="313" spans="1:14" ht="21" customHeight="1" x14ac:dyDescent="0.25">
      <c r="A313" s="38"/>
      <c r="B313" s="39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19"/>
    </row>
    <row r="314" spans="1:14" ht="21" customHeight="1" x14ac:dyDescent="0.25">
      <c r="A314" s="38"/>
      <c r="B314" s="39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19"/>
    </row>
    <row r="315" spans="1:14" ht="21" customHeight="1" x14ac:dyDescent="0.25">
      <c r="A315" s="38"/>
      <c r="B315" s="39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19"/>
    </row>
    <row r="316" spans="1:14" ht="21" customHeight="1" x14ac:dyDescent="0.25">
      <c r="A316" s="38"/>
      <c r="B316" s="39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19"/>
    </row>
    <row r="317" spans="1:14" ht="21" customHeight="1" x14ac:dyDescent="0.25">
      <c r="A317" s="38"/>
      <c r="B317" s="39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19"/>
    </row>
    <row r="318" spans="1:14" ht="21" customHeight="1" x14ac:dyDescent="0.25">
      <c r="A318" s="38"/>
      <c r="B318" s="39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19"/>
    </row>
    <row r="319" spans="1:14" ht="21" customHeight="1" x14ac:dyDescent="0.25">
      <c r="A319" s="38"/>
      <c r="B319" s="39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19"/>
    </row>
    <row r="320" spans="1:14" ht="21" customHeight="1" x14ac:dyDescent="0.25">
      <c r="A320" s="38"/>
      <c r="B320" s="39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19"/>
    </row>
    <row r="321" spans="1:14" ht="21" customHeight="1" x14ac:dyDescent="0.25">
      <c r="A321" s="38"/>
      <c r="B321" s="39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19"/>
    </row>
    <row r="322" spans="1:14" ht="21" customHeight="1" x14ac:dyDescent="0.25">
      <c r="A322" s="38"/>
      <c r="B322" s="39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19"/>
    </row>
    <row r="323" spans="1:14" ht="21" customHeight="1" x14ac:dyDescent="0.25">
      <c r="A323" s="38"/>
      <c r="B323" s="39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19"/>
    </row>
    <row r="324" spans="1:14" ht="21" customHeight="1" x14ac:dyDescent="0.25">
      <c r="A324" s="38"/>
      <c r="B324" s="39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19"/>
    </row>
    <row r="325" spans="1:14" ht="21" customHeight="1" x14ac:dyDescent="0.25">
      <c r="A325" s="38"/>
      <c r="B325" s="39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19"/>
    </row>
    <row r="326" spans="1:14" ht="21" customHeight="1" x14ac:dyDescent="0.25">
      <c r="A326" s="38"/>
      <c r="B326" s="39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19"/>
    </row>
    <row r="327" spans="1:14" ht="21" customHeight="1" x14ac:dyDescent="0.25">
      <c r="A327" s="38"/>
      <c r="B327" s="39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19"/>
    </row>
    <row r="328" spans="1:14" ht="21" customHeight="1" x14ac:dyDescent="0.25">
      <c r="A328" s="38"/>
      <c r="B328" s="39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19"/>
    </row>
    <row r="329" spans="1:14" ht="21" customHeight="1" x14ac:dyDescent="0.25">
      <c r="A329" s="38"/>
      <c r="B329" s="39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19"/>
    </row>
    <row r="330" spans="1:14" ht="21" customHeight="1" x14ac:dyDescent="0.25">
      <c r="A330" s="38"/>
      <c r="B330" s="39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19"/>
    </row>
    <row r="331" spans="1:14" ht="21" customHeight="1" x14ac:dyDescent="0.25">
      <c r="A331" s="38"/>
      <c r="B331" s="39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19"/>
    </row>
    <row r="332" spans="1:14" ht="21" customHeight="1" x14ac:dyDescent="0.25">
      <c r="A332" s="38"/>
      <c r="B332" s="39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19"/>
    </row>
    <row r="333" spans="1:14" ht="21" customHeight="1" x14ac:dyDescent="0.25">
      <c r="A333" s="38"/>
      <c r="B333" s="39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19"/>
    </row>
    <row r="334" spans="1:14" ht="21" customHeight="1" x14ac:dyDescent="0.25">
      <c r="A334" s="38"/>
      <c r="B334" s="39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19"/>
    </row>
    <row r="335" spans="1:14" ht="21" customHeight="1" x14ac:dyDescent="0.25">
      <c r="A335" s="38"/>
      <c r="B335" s="39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19"/>
    </row>
    <row r="336" spans="1:14" ht="21" customHeight="1" x14ac:dyDescent="0.25">
      <c r="A336" s="38"/>
      <c r="B336" s="39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19"/>
    </row>
    <row r="337" spans="1:14" ht="21" customHeight="1" x14ac:dyDescent="0.25">
      <c r="A337" s="38"/>
      <c r="B337" s="39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19"/>
    </row>
    <row r="338" spans="1:14" ht="21" customHeight="1" x14ac:dyDescent="0.25">
      <c r="A338" s="38"/>
      <c r="B338" s="39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19"/>
    </row>
    <row r="339" spans="1:14" ht="21" customHeight="1" x14ac:dyDescent="0.25">
      <c r="A339" s="38"/>
      <c r="B339" s="39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19"/>
    </row>
    <row r="340" spans="1:14" ht="21" customHeight="1" x14ac:dyDescent="0.25">
      <c r="A340" s="38"/>
      <c r="B340" s="39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19"/>
    </row>
    <row r="341" spans="1:14" ht="21" customHeight="1" x14ac:dyDescent="0.25">
      <c r="A341" s="38"/>
      <c r="B341" s="39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19"/>
    </row>
    <row r="342" spans="1:14" ht="21" customHeight="1" x14ac:dyDescent="0.25">
      <c r="A342" s="38"/>
      <c r="B342" s="39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19"/>
    </row>
    <row r="343" spans="1:14" ht="21" customHeight="1" x14ac:dyDescent="0.25">
      <c r="A343" s="38"/>
      <c r="B343" s="39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19"/>
    </row>
    <row r="344" spans="1:14" ht="21" customHeight="1" x14ac:dyDescent="0.25">
      <c r="A344" s="38"/>
      <c r="B344" s="39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19"/>
    </row>
    <row r="345" spans="1:14" ht="21" customHeight="1" x14ac:dyDescent="0.25">
      <c r="A345" s="38"/>
      <c r="B345" s="39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19"/>
    </row>
    <row r="346" spans="1:14" ht="21" customHeight="1" x14ac:dyDescent="0.25">
      <c r="A346" s="38"/>
      <c r="B346" s="39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19"/>
    </row>
    <row r="347" spans="1:14" ht="21" customHeight="1" x14ac:dyDescent="0.25">
      <c r="A347" s="38"/>
      <c r="B347" s="39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19"/>
    </row>
    <row r="348" spans="1:14" ht="21" customHeight="1" x14ac:dyDescent="0.25">
      <c r="A348" s="38"/>
      <c r="B348" s="39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19"/>
    </row>
    <row r="349" spans="1:14" ht="21" customHeight="1" x14ac:dyDescent="0.25">
      <c r="A349" s="38"/>
      <c r="B349" s="39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19"/>
    </row>
    <row r="350" spans="1:14" ht="21" customHeight="1" x14ac:dyDescent="0.25">
      <c r="A350" s="38"/>
      <c r="B350" s="39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19"/>
    </row>
    <row r="351" spans="1:14" ht="21" customHeight="1" x14ac:dyDescent="0.25">
      <c r="A351" s="38"/>
      <c r="B351" s="39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19"/>
    </row>
    <row r="352" spans="1:14" ht="21" customHeight="1" x14ac:dyDescent="0.25">
      <c r="A352" s="38"/>
      <c r="B352" s="39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19"/>
    </row>
    <row r="353" spans="1:14" ht="21" customHeight="1" x14ac:dyDescent="0.25">
      <c r="A353" s="38"/>
      <c r="B353" s="39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19"/>
    </row>
    <row r="354" spans="1:14" ht="21" customHeight="1" x14ac:dyDescent="0.25">
      <c r="A354" s="38"/>
      <c r="B354" s="39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19"/>
    </row>
    <row r="355" spans="1:14" ht="21" customHeight="1" x14ac:dyDescent="0.25">
      <c r="A355" s="38"/>
      <c r="B355" s="39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19"/>
    </row>
    <row r="356" spans="1:14" ht="21" customHeight="1" x14ac:dyDescent="0.25">
      <c r="A356" s="38"/>
      <c r="B356" s="39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19"/>
    </row>
    <row r="357" spans="1:14" ht="21" customHeight="1" x14ac:dyDescent="0.25">
      <c r="A357" s="38"/>
      <c r="B357" s="39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19"/>
    </row>
    <row r="358" spans="1:14" ht="21" customHeight="1" x14ac:dyDescent="0.25">
      <c r="A358" s="38"/>
      <c r="B358" s="39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19"/>
    </row>
    <row r="359" spans="1:14" ht="21" customHeight="1" x14ac:dyDescent="0.25">
      <c r="A359" s="38"/>
      <c r="B359" s="39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19"/>
    </row>
    <row r="360" spans="1:14" ht="21" customHeight="1" x14ac:dyDescent="0.25">
      <c r="A360" s="38"/>
      <c r="B360" s="39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19"/>
    </row>
    <row r="361" spans="1:14" ht="21" customHeight="1" x14ac:dyDescent="0.25">
      <c r="A361" s="38"/>
      <c r="B361" s="39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19"/>
    </row>
    <row r="362" spans="1:14" ht="21" customHeight="1" x14ac:dyDescent="0.25">
      <c r="A362" s="38"/>
      <c r="B362" s="39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19"/>
    </row>
    <row r="363" spans="1:14" ht="21" customHeight="1" x14ac:dyDescent="0.25">
      <c r="A363" s="38"/>
      <c r="B363" s="39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19"/>
    </row>
    <row r="364" spans="1:14" ht="21" customHeight="1" x14ac:dyDescent="0.25">
      <c r="A364" s="38"/>
      <c r="B364" s="39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19"/>
    </row>
    <row r="365" spans="1:14" ht="21" customHeight="1" x14ac:dyDescent="0.25">
      <c r="A365" s="38"/>
      <c r="B365" s="39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19"/>
    </row>
    <row r="366" spans="1:14" ht="21" customHeight="1" x14ac:dyDescent="0.25">
      <c r="A366" s="38"/>
      <c r="B366" s="39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19"/>
    </row>
    <row r="367" spans="1:14" ht="21" customHeight="1" x14ac:dyDescent="0.25">
      <c r="A367" s="38"/>
      <c r="B367" s="39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19"/>
    </row>
    <row r="368" spans="1:14" ht="21" customHeight="1" x14ac:dyDescent="0.25">
      <c r="A368" s="38"/>
      <c r="B368" s="39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19"/>
    </row>
    <row r="369" spans="1:14" ht="21" customHeight="1" x14ac:dyDescent="0.25">
      <c r="A369" s="38"/>
      <c r="B369" s="39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19"/>
    </row>
    <row r="370" spans="1:14" ht="21" customHeight="1" x14ac:dyDescent="0.25">
      <c r="A370" s="38"/>
      <c r="B370" s="39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19"/>
    </row>
    <row r="371" spans="1:14" ht="21" customHeight="1" x14ac:dyDescent="0.25">
      <c r="A371" s="38"/>
      <c r="B371" s="39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19"/>
    </row>
    <row r="372" spans="1:14" ht="21" customHeight="1" x14ac:dyDescent="0.25">
      <c r="A372" s="38"/>
      <c r="B372" s="39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19"/>
    </row>
    <row r="373" spans="1:14" ht="21" customHeight="1" x14ac:dyDescent="0.25">
      <c r="A373" s="38"/>
      <c r="B373" s="39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19"/>
    </row>
    <row r="374" spans="1:14" ht="21" customHeight="1" x14ac:dyDescent="0.25">
      <c r="A374" s="38"/>
      <c r="B374" s="39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19"/>
    </row>
    <row r="375" spans="1:14" ht="21" customHeight="1" x14ac:dyDescent="0.25">
      <c r="A375" s="38"/>
      <c r="B375" s="39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19"/>
    </row>
    <row r="376" spans="1:14" ht="21" customHeight="1" x14ac:dyDescent="0.25">
      <c r="A376" s="38"/>
      <c r="B376" s="39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19"/>
    </row>
    <row r="377" spans="1:14" ht="21" customHeight="1" x14ac:dyDescent="0.25">
      <c r="A377" s="38"/>
      <c r="B377" s="39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19"/>
    </row>
    <row r="378" spans="1:14" ht="21" customHeight="1" x14ac:dyDescent="0.25">
      <c r="A378" s="38"/>
      <c r="B378" s="39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19"/>
    </row>
    <row r="379" spans="1:14" ht="21" customHeight="1" x14ac:dyDescent="0.25">
      <c r="A379" s="38"/>
      <c r="B379" s="39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19"/>
    </row>
    <row r="380" spans="1:14" ht="21" customHeight="1" x14ac:dyDescent="0.25">
      <c r="A380" s="38"/>
      <c r="B380" s="39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19"/>
    </row>
    <row r="381" spans="1:14" ht="21" customHeight="1" x14ac:dyDescent="0.25">
      <c r="A381" s="38"/>
      <c r="B381" s="39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19"/>
    </row>
    <row r="382" spans="1:14" ht="21" customHeight="1" x14ac:dyDescent="0.25">
      <c r="A382" s="38"/>
      <c r="B382" s="39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19"/>
    </row>
    <row r="383" spans="1:14" ht="21" customHeight="1" x14ac:dyDescent="0.25">
      <c r="A383" s="38"/>
      <c r="B383" s="39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19"/>
    </row>
    <row r="384" spans="1:14" ht="21" customHeight="1" x14ac:dyDescent="0.25">
      <c r="A384" s="38"/>
      <c r="B384" s="39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19"/>
    </row>
    <row r="385" spans="1:14" ht="21" customHeight="1" x14ac:dyDescent="0.25">
      <c r="A385" s="38"/>
      <c r="B385" s="39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19"/>
    </row>
    <row r="386" spans="1:14" ht="21" customHeight="1" x14ac:dyDescent="0.25">
      <c r="A386" s="38"/>
      <c r="B386" s="39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19"/>
    </row>
    <row r="387" spans="1:14" ht="21" customHeight="1" x14ac:dyDescent="0.25">
      <c r="A387" s="38"/>
      <c r="B387" s="39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19"/>
    </row>
    <row r="388" spans="1:14" ht="21" customHeight="1" x14ac:dyDescent="0.25">
      <c r="A388" s="38"/>
      <c r="B388" s="39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19"/>
    </row>
    <row r="389" spans="1:14" ht="21" customHeight="1" x14ac:dyDescent="0.25">
      <c r="A389" s="38"/>
      <c r="B389" s="39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19"/>
    </row>
    <row r="390" spans="1:14" ht="21" customHeight="1" x14ac:dyDescent="0.25">
      <c r="A390" s="38"/>
      <c r="B390" s="39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19"/>
    </row>
    <row r="391" spans="1:14" ht="21" customHeight="1" x14ac:dyDescent="0.25">
      <c r="A391" s="38"/>
      <c r="B391" s="39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19"/>
    </row>
    <row r="392" spans="1:14" ht="21" customHeight="1" x14ac:dyDescent="0.25">
      <c r="A392" s="38"/>
      <c r="B392" s="39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19"/>
    </row>
    <row r="393" spans="1:14" ht="21" customHeight="1" x14ac:dyDescent="0.25">
      <c r="A393" s="38"/>
      <c r="B393" s="39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19"/>
    </row>
    <row r="394" spans="1:14" ht="21" customHeight="1" x14ac:dyDescent="0.25">
      <c r="A394" s="38"/>
      <c r="B394" s="39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19"/>
    </row>
    <row r="395" spans="1:14" ht="21" customHeight="1" x14ac:dyDescent="0.25">
      <c r="A395" s="38"/>
      <c r="B395" s="39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19"/>
    </row>
    <row r="396" spans="1:14" ht="21" customHeight="1" x14ac:dyDescent="0.25">
      <c r="A396" s="38"/>
      <c r="B396" s="39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19"/>
    </row>
    <row r="397" spans="1:14" ht="21" customHeight="1" x14ac:dyDescent="0.25">
      <c r="A397" s="38"/>
      <c r="B397" s="39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19"/>
    </row>
    <row r="398" spans="1:14" ht="21" customHeight="1" x14ac:dyDescent="0.25">
      <c r="A398" s="38"/>
      <c r="B398" s="39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19"/>
    </row>
    <row r="399" spans="1:14" ht="21" customHeight="1" x14ac:dyDescent="0.25">
      <c r="A399" s="38"/>
      <c r="B399" s="39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19"/>
    </row>
    <row r="400" spans="1:14" ht="21" customHeight="1" x14ac:dyDescent="0.25">
      <c r="A400" s="38"/>
      <c r="B400" s="39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19"/>
    </row>
    <row r="401" spans="1:14" ht="21" customHeight="1" x14ac:dyDescent="0.25">
      <c r="A401" s="38"/>
      <c r="B401" s="39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19"/>
    </row>
    <row r="402" spans="1:14" ht="21" customHeight="1" x14ac:dyDescent="0.25">
      <c r="A402" s="38"/>
      <c r="B402" s="39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19"/>
    </row>
    <row r="403" spans="1:14" ht="21" customHeight="1" x14ac:dyDescent="0.25">
      <c r="A403" s="38"/>
      <c r="B403" s="39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19"/>
    </row>
    <row r="404" spans="1:14" ht="21" customHeight="1" x14ac:dyDescent="0.25">
      <c r="A404" s="38"/>
      <c r="B404" s="39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19"/>
    </row>
    <row r="405" spans="1:14" ht="21" customHeight="1" x14ac:dyDescent="0.25">
      <c r="A405" s="38"/>
      <c r="B405" s="39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19"/>
    </row>
    <row r="406" spans="1:14" ht="21" customHeight="1" x14ac:dyDescent="0.25">
      <c r="A406" s="38"/>
      <c r="B406" s="39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19"/>
    </row>
    <row r="407" spans="1:14" ht="21" customHeight="1" x14ac:dyDescent="0.25">
      <c r="A407" s="38"/>
      <c r="B407" s="39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19"/>
    </row>
    <row r="408" spans="1:14" ht="21" customHeight="1" x14ac:dyDescent="0.25">
      <c r="A408" s="38"/>
      <c r="B408" s="39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19"/>
    </row>
    <row r="409" spans="1:14" ht="21" customHeight="1" x14ac:dyDescent="0.25">
      <c r="A409" s="38"/>
      <c r="B409" s="39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19"/>
    </row>
    <row r="410" spans="1:14" ht="21" customHeight="1" x14ac:dyDescent="0.25">
      <c r="A410" s="38"/>
      <c r="B410" s="39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19"/>
    </row>
    <row r="411" spans="1:14" ht="21" customHeight="1" x14ac:dyDescent="0.25">
      <c r="A411" s="38"/>
      <c r="B411" s="39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19"/>
    </row>
    <row r="412" spans="1:14" ht="21" customHeight="1" x14ac:dyDescent="0.25">
      <c r="A412" s="38"/>
      <c r="B412" s="39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19"/>
    </row>
    <row r="413" spans="1:14" ht="21" customHeight="1" x14ac:dyDescent="0.25">
      <c r="A413" s="38"/>
      <c r="B413" s="39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19"/>
    </row>
    <row r="414" spans="1:14" ht="21" customHeight="1" x14ac:dyDescent="0.25">
      <c r="A414" s="38"/>
      <c r="B414" s="39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19"/>
    </row>
    <row r="415" spans="1:14" ht="21" customHeight="1" x14ac:dyDescent="0.25">
      <c r="A415" s="38"/>
      <c r="B415" s="39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19"/>
    </row>
    <row r="416" spans="1:14" ht="21" customHeight="1" x14ac:dyDescent="0.25">
      <c r="A416" s="38"/>
      <c r="B416" s="39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19"/>
    </row>
    <row r="417" spans="1:14" ht="21" customHeight="1" x14ac:dyDescent="0.25">
      <c r="A417" s="38"/>
      <c r="B417" s="39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19"/>
    </row>
    <row r="418" spans="1:14" ht="21" customHeight="1" x14ac:dyDescent="0.25">
      <c r="A418" s="38"/>
      <c r="B418" s="39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19"/>
    </row>
    <row r="419" spans="1:14" ht="21" customHeight="1" x14ac:dyDescent="0.25">
      <c r="A419" s="38"/>
      <c r="B419" s="39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19"/>
    </row>
    <row r="420" spans="1:14" ht="21" customHeight="1" x14ac:dyDescent="0.25">
      <c r="A420" s="38"/>
      <c r="B420" s="39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19"/>
    </row>
    <row r="421" spans="1:14" ht="21" customHeight="1" x14ac:dyDescent="0.25">
      <c r="A421" s="38"/>
      <c r="B421" s="39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19"/>
    </row>
    <row r="422" spans="1:14" ht="21" customHeight="1" x14ac:dyDescent="0.25">
      <c r="A422" s="38"/>
      <c r="B422" s="39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19"/>
    </row>
    <row r="423" spans="1:14" ht="21" customHeight="1" x14ac:dyDescent="0.25">
      <c r="A423" s="38"/>
      <c r="B423" s="39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19"/>
    </row>
    <row r="424" spans="1:14" ht="21" customHeight="1" x14ac:dyDescent="0.25">
      <c r="A424" s="38"/>
      <c r="B424" s="39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19"/>
    </row>
    <row r="425" spans="1:14" ht="21" customHeight="1" x14ac:dyDescent="0.25">
      <c r="A425" s="38"/>
      <c r="B425" s="39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19"/>
    </row>
    <row r="426" spans="1:14" ht="21" customHeight="1" x14ac:dyDescent="0.25">
      <c r="A426" s="38"/>
      <c r="B426" s="39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19"/>
    </row>
    <row r="427" spans="1:14" ht="21" customHeight="1" x14ac:dyDescent="0.25">
      <c r="A427" s="38"/>
      <c r="B427" s="39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19"/>
    </row>
    <row r="428" spans="1:14" ht="21" customHeight="1" x14ac:dyDescent="0.25">
      <c r="A428" s="38"/>
      <c r="B428" s="39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19"/>
    </row>
    <row r="429" spans="1:14" ht="21" customHeight="1" x14ac:dyDescent="0.25">
      <c r="A429" s="38"/>
      <c r="B429" s="39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19"/>
    </row>
    <row r="430" spans="1:14" ht="21" customHeight="1" x14ac:dyDescent="0.25">
      <c r="A430" s="38"/>
      <c r="B430" s="39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19"/>
    </row>
    <row r="431" spans="1:14" ht="21" customHeight="1" x14ac:dyDescent="0.25">
      <c r="A431" s="38"/>
      <c r="B431" s="39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19"/>
    </row>
    <row r="432" spans="1:14" ht="21" customHeight="1" x14ac:dyDescent="0.25">
      <c r="A432" s="38"/>
      <c r="B432" s="39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19"/>
    </row>
    <row r="433" spans="1:14" ht="21" customHeight="1" x14ac:dyDescent="0.25">
      <c r="A433" s="38"/>
      <c r="B433" s="39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19"/>
    </row>
    <row r="434" spans="1:14" ht="21" customHeight="1" x14ac:dyDescent="0.25">
      <c r="A434" s="38"/>
      <c r="B434" s="39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19"/>
    </row>
    <row r="435" spans="1:14" ht="21" customHeight="1" x14ac:dyDescent="0.25">
      <c r="A435" s="38"/>
      <c r="B435" s="39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19"/>
    </row>
    <row r="436" spans="1:14" ht="21" customHeight="1" x14ac:dyDescent="0.25">
      <c r="A436" s="38"/>
      <c r="B436" s="39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19"/>
    </row>
    <row r="437" spans="1:14" ht="21" customHeight="1" x14ac:dyDescent="0.25">
      <c r="A437" s="38"/>
      <c r="B437" s="39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19"/>
    </row>
    <row r="438" spans="1:14" ht="21" customHeight="1" x14ac:dyDescent="0.25">
      <c r="A438" s="38"/>
      <c r="B438" s="39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19"/>
    </row>
    <row r="439" spans="1:14" ht="21" customHeight="1" x14ac:dyDescent="0.25">
      <c r="A439" s="38"/>
      <c r="B439" s="39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19"/>
    </row>
    <row r="440" spans="1:14" ht="21" customHeight="1" x14ac:dyDescent="0.25">
      <c r="A440" s="38"/>
      <c r="B440" s="39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19"/>
    </row>
    <row r="441" spans="1:14" ht="21" customHeight="1" x14ac:dyDescent="0.25">
      <c r="A441" s="38"/>
      <c r="B441" s="39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19"/>
    </row>
    <row r="442" spans="1:14" ht="21" customHeight="1" x14ac:dyDescent="0.25">
      <c r="A442" s="38"/>
      <c r="B442" s="39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19"/>
    </row>
    <row r="443" spans="1:14" ht="21" customHeight="1" x14ac:dyDescent="0.25">
      <c r="A443" s="38"/>
      <c r="B443" s="39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19"/>
    </row>
    <row r="444" spans="1:14" ht="21" customHeight="1" x14ac:dyDescent="0.25">
      <c r="A444" s="38"/>
      <c r="B444" s="39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19"/>
    </row>
    <row r="445" spans="1:14" ht="21" customHeight="1" x14ac:dyDescent="0.25">
      <c r="A445" s="38"/>
      <c r="B445" s="39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19"/>
    </row>
    <row r="446" spans="1:14" ht="21" customHeight="1" x14ac:dyDescent="0.25">
      <c r="A446" s="38"/>
      <c r="B446" s="39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19"/>
    </row>
    <row r="447" spans="1:14" ht="21" customHeight="1" x14ac:dyDescent="0.25">
      <c r="A447" s="38"/>
      <c r="B447" s="39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19"/>
    </row>
    <row r="448" spans="1:14" ht="21" customHeight="1" x14ac:dyDescent="0.25">
      <c r="A448" s="38"/>
      <c r="B448" s="39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19"/>
    </row>
    <row r="449" spans="1:14" ht="21" customHeight="1" x14ac:dyDescent="0.25">
      <c r="A449" s="38"/>
      <c r="B449" s="39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19"/>
    </row>
    <row r="450" spans="1:14" ht="21" customHeight="1" x14ac:dyDescent="0.25">
      <c r="A450" s="38"/>
      <c r="B450" s="39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19"/>
    </row>
    <row r="451" spans="1:14" ht="21" customHeight="1" x14ac:dyDescent="0.25">
      <c r="A451" s="38"/>
      <c r="B451" s="39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19"/>
    </row>
    <row r="452" spans="1:14" ht="21" customHeight="1" x14ac:dyDescent="0.25">
      <c r="A452" s="38"/>
      <c r="B452" s="39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19"/>
    </row>
    <row r="453" spans="1:14" ht="21" customHeight="1" x14ac:dyDescent="0.25">
      <c r="A453" s="38"/>
      <c r="B453" s="39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19"/>
    </row>
    <row r="454" spans="1:14" ht="21" customHeight="1" x14ac:dyDescent="0.25">
      <c r="A454" s="38"/>
      <c r="B454" s="39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19"/>
    </row>
    <row r="455" spans="1:14" ht="21" customHeight="1" x14ac:dyDescent="0.25">
      <c r="A455" s="38"/>
      <c r="B455" s="39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19"/>
    </row>
    <row r="456" spans="1:14" ht="21" customHeight="1" x14ac:dyDescent="0.25">
      <c r="A456" s="38"/>
      <c r="B456" s="39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19"/>
    </row>
    <row r="457" spans="1:14" ht="21" customHeight="1" x14ac:dyDescent="0.25">
      <c r="A457" s="38"/>
      <c r="B457" s="39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19"/>
    </row>
    <row r="458" spans="1:14" ht="21" customHeight="1" x14ac:dyDescent="0.25">
      <c r="A458" s="38"/>
      <c r="B458" s="39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19"/>
    </row>
    <row r="459" spans="1:14" ht="21" customHeight="1" x14ac:dyDescent="0.25">
      <c r="A459" s="38"/>
      <c r="B459" s="39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19"/>
    </row>
    <row r="460" spans="1:14" ht="21" customHeight="1" x14ac:dyDescent="0.25">
      <c r="A460" s="38"/>
      <c r="B460" s="39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19"/>
    </row>
    <row r="461" spans="1:14" ht="21" customHeight="1" x14ac:dyDescent="0.25">
      <c r="A461" s="38"/>
      <c r="B461" s="39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19"/>
    </row>
    <row r="462" spans="1:14" ht="21" customHeight="1" x14ac:dyDescent="0.25">
      <c r="A462" s="38"/>
      <c r="B462" s="39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19"/>
    </row>
    <row r="463" spans="1:14" ht="21" customHeight="1" x14ac:dyDescent="0.25">
      <c r="A463" s="38"/>
      <c r="B463" s="39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19"/>
    </row>
    <row r="464" spans="1:14" ht="21" customHeight="1" x14ac:dyDescent="0.25">
      <c r="A464" s="38"/>
      <c r="B464" s="39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19"/>
    </row>
    <row r="465" spans="1:14" ht="21" customHeight="1" x14ac:dyDescent="0.25">
      <c r="A465" s="38"/>
      <c r="B465" s="39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19"/>
    </row>
    <row r="466" spans="1:14" ht="21" customHeight="1" x14ac:dyDescent="0.25">
      <c r="A466" s="38"/>
      <c r="B466" s="39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19"/>
    </row>
    <row r="467" spans="1:14" ht="21" customHeight="1" x14ac:dyDescent="0.25">
      <c r="A467" s="38"/>
      <c r="B467" s="39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19"/>
    </row>
    <row r="468" spans="1:14" ht="21" customHeight="1" x14ac:dyDescent="0.25">
      <c r="A468" s="38"/>
      <c r="B468" s="39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19"/>
    </row>
    <row r="469" spans="1:14" ht="21" customHeight="1" x14ac:dyDescent="0.25">
      <c r="A469" s="38"/>
      <c r="B469" s="39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19"/>
    </row>
    <row r="470" spans="1:14" ht="21" customHeight="1" x14ac:dyDescent="0.25">
      <c r="A470" s="38"/>
      <c r="B470" s="39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19"/>
    </row>
    <row r="471" spans="1:14" ht="21" customHeight="1" x14ac:dyDescent="0.25">
      <c r="A471" s="38"/>
      <c r="B471" s="39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19"/>
    </row>
    <row r="472" spans="1:14" ht="21" customHeight="1" x14ac:dyDescent="0.25">
      <c r="A472" s="38"/>
      <c r="B472" s="39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19"/>
    </row>
    <row r="473" spans="1:14" ht="21" customHeight="1" x14ac:dyDescent="0.25">
      <c r="A473" s="38"/>
      <c r="B473" s="39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19"/>
    </row>
    <row r="474" spans="1:14" ht="21" customHeight="1" x14ac:dyDescent="0.25">
      <c r="A474" s="38"/>
      <c r="B474" s="39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19"/>
    </row>
    <row r="475" spans="1:14" ht="21" customHeight="1" x14ac:dyDescent="0.25">
      <c r="A475" s="38"/>
      <c r="B475" s="39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19"/>
    </row>
    <row r="476" spans="1:14" ht="21" customHeight="1" x14ac:dyDescent="0.25">
      <c r="A476" s="38"/>
      <c r="B476" s="39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19"/>
    </row>
    <row r="477" spans="1:14" ht="21" customHeight="1" x14ac:dyDescent="0.25">
      <c r="A477" s="38"/>
      <c r="B477" s="39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19"/>
    </row>
    <row r="478" spans="1:14" ht="21" customHeight="1" x14ac:dyDescent="0.25">
      <c r="A478" s="38"/>
      <c r="B478" s="39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19"/>
    </row>
    <row r="479" spans="1:14" ht="21" customHeight="1" x14ac:dyDescent="0.25">
      <c r="A479" s="38"/>
      <c r="B479" s="39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19"/>
    </row>
    <row r="480" spans="1:14" ht="21" customHeight="1" x14ac:dyDescent="0.25">
      <c r="A480" s="38"/>
      <c r="B480" s="39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19"/>
    </row>
    <row r="481" spans="1:14" ht="21" customHeight="1" x14ac:dyDescent="0.25">
      <c r="A481" s="38"/>
      <c r="B481" s="39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19"/>
    </row>
    <row r="482" spans="1:14" ht="21" customHeight="1" x14ac:dyDescent="0.25">
      <c r="A482" s="38"/>
      <c r="B482" s="39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19"/>
    </row>
    <row r="483" spans="1:14" ht="21" customHeight="1" x14ac:dyDescent="0.25">
      <c r="A483" s="38"/>
      <c r="B483" s="39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19"/>
    </row>
    <row r="484" spans="1:14" ht="21" customHeight="1" x14ac:dyDescent="0.25">
      <c r="A484" s="38"/>
      <c r="B484" s="39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19"/>
    </row>
    <row r="485" spans="1:14" ht="21" customHeight="1" x14ac:dyDescent="0.25">
      <c r="A485" s="38"/>
      <c r="B485" s="39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19"/>
    </row>
    <row r="486" spans="1:14" ht="21" customHeight="1" x14ac:dyDescent="0.25">
      <c r="A486" s="38"/>
      <c r="B486" s="39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19"/>
    </row>
    <row r="487" spans="1:14" ht="21" customHeight="1" x14ac:dyDescent="0.25">
      <c r="A487" s="38"/>
      <c r="B487" s="39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19"/>
    </row>
    <row r="488" spans="1:14" ht="21" customHeight="1" x14ac:dyDescent="0.25">
      <c r="A488" s="38"/>
      <c r="B488" s="39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19"/>
    </row>
    <row r="489" spans="1:14" ht="21" customHeight="1" x14ac:dyDescent="0.25">
      <c r="A489" s="38"/>
      <c r="B489" s="39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19"/>
    </row>
    <row r="490" spans="1:14" ht="21" customHeight="1" x14ac:dyDescent="0.25">
      <c r="A490" s="38"/>
      <c r="B490" s="39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19"/>
    </row>
    <row r="491" spans="1:14" ht="21" customHeight="1" x14ac:dyDescent="0.25">
      <c r="A491" s="38"/>
      <c r="B491" s="39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19"/>
    </row>
    <row r="492" spans="1:14" ht="21" customHeight="1" x14ac:dyDescent="0.25">
      <c r="A492" s="38"/>
      <c r="B492" s="39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19"/>
    </row>
    <row r="493" spans="1:14" ht="21" customHeight="1" x14ac:dyDescent="0.25">
      <c r="A493" s="38"/>
      <c r="B493" s="39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19"/>
    </row>
    <row r="494" spans="1:14" ht="21" customHeight="1" x14ac:dyDescent="0.25">
      <c r="A494" s="38"/>
      <c r="B494" s="39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19"/>
    </row>
    <row r="495" spans="1:14" ht="21" customHeight="1" x14ac:dyDescent="0.25">
      <c r="A495" s="38"/>
      <c r="B495" s="39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19"/>
    </row>
    <row r="496" spans="1:14" ht="21" customHeight="1" x14ac:dyDescent="0.25">
      <c r="A496" s="38"/>
      <c r="B496" s="39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19"/>
    </row>
    <row r="497" spans="1:14" ht="21" customHeight="1" x14ac:dyDescent="0.25">
      <c r="A497" s="38"/>
      <c r="B497" s="39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19"/>
    </row>
    <row r="498" spans="1:14" ht="21" customHeight="1" x14ac:dyDescent="0.25">
      <c r="A498" s="38"/>
      <c r="B498" s="39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19"/>
    </row>
    <row r="499" spans="1:14" ht="21" customHeight="1" x14ac:dyDescent="0.25">
      <c r="A499" s="38"/>
      <c r="B499" s="39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19"/>
    </row>
    <row r="500" spans="1:14" ht="21" customHeight="1" x14ac:dyDescent="0.25">
      <c r="A500" s="38"/>
      <c r="B500" s="39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19"/>
    </row>
    <row r="501" spans="1:14" ht="21" customHeight="1" x14ac:dyDescent="0.25">
      <c r="A501" s="38"/>
      <c r="B501" s="39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19"/>
    </row>
    <row r="502" spans="1:14" ht="21" customHeight="1" x14ac:dyDescent="0.25">
      <c r="A502" s="38"/>
      <c r="B502" s="39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19"/>
    </row>
    <row r="503" spans="1:14" ht="21" customHeight="1" x14ac:dyDescent="0.25">
      <c r="A503" s="38"/>
      <c r="B503" s="39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19"/>
    </row>
    <row r="504" spans="1:14" ht="21" customHeight="1" x14ac:dyDescent="0.25">
      <c r="A504" s="38"/>
      <c r="B504" s="39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19"/>
    </row>
    <row r="505" spans="1:14" ht="21" customHeight="1" x14ac:dyDescent="0.25">
      <c r="A505" s="38"/>
      <c r="B505" s="39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19"/>
    </row>
    <row r="506" spans="1:14" ht="21" customHeight="1" x14ac:dyDescent="0.25">
      <c r="A506" s="38"/>
      <c r="B506" s="39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19"/>
    </row>
    <row r="507" spans="1:14" ht="21" customHeight="1" x14ac:dyDescent="0.25">
      <c r="A507" s="38"/>
      <c r="B507" s="39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19"/>
    </row>
    <row r="508" spans="1:14" ht="21" customHeight="1" x14ac:dyDescent="0.25">
      <c r="A508" s="38"/>
      <c r="B508" s="39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19"/>
    </row>
    <row r="509" spans="1:14" ht="21" customHeight="1" x14ac:dyDescent="0.25">
      <c r="A509" s="38"/>
      <c r="B509" s="39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19"/>
    </row>
    <row r="510" spans="1:14" ht="21" customHeight="1" x14ac:dyDescent="0.25">
      <c r="A510" s="38"/>
      <c r="B510" s="39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19"/>
    </row>
    <row r="511" spans="1:14" ht="21" customHeight="1" x14ac:dyDescent="0.25">
      <c r="A511" s="38"/>
      <c r="B511" s="39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19"/>
    </row>
    <row r="512" spans="1:14" ht="21" customHeight="1" x14ac:dyDescent="0.25">
      <c r="A512" s="38"/>
      <c r="B512" s="39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19"/>
    </row>
    <row r="513" spans="1:14" ht="21" customHeight="1" x14ac:dyDescent="0.25">
      <c r="A513" s="38"/>
      <c r="B513" s="39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19"/>
    </row>
    <row r="514" spans="1:14" ht="21" customHeight="1" x14ac:dyDescent="0.25">
      <c r="A514" s="38"/>
      <c r="B514" s="39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19"/>
    </row>
    <row r="515" spans="1:14" ht="21" customHeight="1" x14ac:dyDescent="0.25">
      <c r="A515" s="38"/>
      <c r="B515" s="39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19"/>
    </row>
    <row r="516" spans="1:14" ht="21" customHeight="1" x14ac:dyDescent="0.25">
      <c r="A516" s="38"/>
      <c r="B516" s="39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19"/>
    </row>
    <row r="517" spans="1:14" ht="21" customHeight="1" x14ac:dyDescent="0.25">
      <c r="A517" s="38"/>
      <c r="B517" s="39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19"/>
    </row>
    <row r="518" spans="1:14" ht="21" customHeight="1" x14ac:dyDescent="0.25">
      <c r="A518" s="38"/>
      <c r="B518" s="39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19"/>
    </row>
    <row r="519" spans="1:14" ht="21" customHeight="1" x14ac:dyDescent="0.25">
      <c r="A519" s="38"/>
      <c r="B519" s="39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19"/>
    </row>
    <row r="520" spans="1:14" ht="21" customHeight="1" x14ac:dyDescent="0.25">
      <c r="A520" s="38"/>
      <c r="B520" s="39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19"/>
    </row>
    <row r="521" spans="1:14" ht="21" customHeight="1" x14ac:dyDescent="0.25">
      <c r="A521" s="38"/>
      <c r="B521" s="39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19"/>
    </row>
    <row r="522" spans="1:14" ht="21" customHeight="1" x14ac:dyDescent="0.25">
      <c r="A522" s="38"/>
      <c r="B522" s="39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19"/>
    </row>
    <row r="523" spans="1:14" ht="21" customHeight="1" x14ac:dyDescent="0.25">
      <c r="A523" s="38"/>
      <c r="B523" s="39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19"/>
    </row>
    <row r="524" spans="1:14" ht="21" customHeight="1" x14ac:dyDescent="0.25">
      <c r="A524" s="38"/>
      <c r="B524" s="39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19"/>
    </row>
    <row r="525" spans="1:14" ht="21" customHeight="1" x14ac:dyDescent="0.25">
      <c r="A525" s="38"/>
      <c r="B525" s="39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19"/>
    </row>
    <row r="526" spans="1:14" ht="21" customHeight="1" x14ac:dyDescent="0.25">
      <c r="A526" s="38"/>
      <c r="B526" s="39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19"/>
    </row>
    <row r="527" spans="1:14" ht="21" customHeight="1" x14ac:dyDescent="0.25">
      <c r="A527" s="38"/>
      <c r="B527" s="39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19"/>
    </row>
    <row r="528" spans="1:14" ht="21" customHeight="1" x14ac:dyDescent="0.25">
      <c r="A528" s="38"/>
      <c r="B528" s="39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19"/>
    </row>
    <row r="529" spans="1:14" ht="21" customHeight="1" x14ac:dyDescent="0.25">
      <c r="A529" s="38"/>
      <c r="B529" s="39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19"/>
    </row>
    <row r="530" spans="1:14" ht="21" customHeight="1" x14ac:dyDescent="0.25">
      <c r="A530" s="38"/>
      <c r="B530" s="39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19"/>
    </row>
    <row r="531" spans="1:14" ht="21" customHeight="1" x14ac:dyDescent="0.25">
      <c r="A531" s="38"/>
      <c r="B531" s="39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19"/>
    </row>
    <row r="532" spans="1:14" ht="21" customHeight="1" x14ac:dyDescent="0.25">
      <c r="A532" s="38"/>
      <c r="B532" s="39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19"/>
    </row>
    <row r="533" spans="1:14" ht="21" customHeight="1" x14ac:dyDescent="0.25">
      <c r="A533" s="38"/>
      <c r="B533" s="39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19"/>
    </row>
    <row r="534" spans="1:14" ht="21" customHeight="1" x14ac:dyDescent="0.25">
      <c r="A534" s="38"/>
      <c r="B534" s="39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19"/>
    </row>
    <row r="535" spans="1:14" ht="21" customHeight="1" x14ac:dyDescent="0.25">
      <c r="A535" s="38"/>
      <c r="B535" s="39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19"/>
    </row>
    <row r="536" spans="1:14" ht="21" customHeight="1" x14ac:dyDescent="0.25">
      <c r="A536" s="38"/>
      <c r="B536" s="39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19"/>
    </row>
    <row r="537" spans="1:14" ht="21" customHeight="1" x14ac:dyDescent="0.25">
      <c r="A537" s="38"/>
      <c r="B537" s="39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19"/>
    </row>
    <row r="538" spans="1:14" ht="21" customHeight="1" x14ac:dyDescent="0.25">
      <c r="A538" s="38"/>
      <c r="B538" s="39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19"/>
    </row>
    <row r="539" spans="1:14" ht="21" customHeight="1" x14ac:dyDescent="0.25">
      <c r="A539" s="38"/>
      <c r="B539" s="39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19"/>
    </row>
    <row r="540" spans="1:14" ht="21" customHeight="1" x14ac:dyDescent="0.25">
      <c r="A540" s="38"/>
      <c r="B540" s="39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19"/>
    </row>
    <row r="541" spans="1:14" ht="21" customHeight="1" x14ac:dyDescent="0.25">
      <c r="A541" s="38"/>
      <c r="B541" s="39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19"/>
    </row>
    <row r="542" spans="1:14" ht="21" customHeight="1" x14ac:dyDescent="0.25">
      <c r="A542" s="38"/>
      <c r="B542" s="39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19"/>
    </row>
    <row r="543" spans="1:14" ht="21" customHeight="1" x14ac:dyDescent="0.25">
      <c r="A543" s="38"/>
      <c r="B543" s="39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19"/>
    </row>
    <row r="544" spans="1:14" ht="21" customHeight="1" x14ac:dyDescent="0.25">
      <c r="A544" s="38"/>
      <c r="B544" s="39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19"/>
    </row>
    <row r="545" spans="1:14" ht="21" customHeight="1" x14ac:dyDescent="0.25">
      <c r="A545" s="38"/>
      <c r="B545" s="39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19"/>
    </row>
    <row r="546" spans="1:14" ht="21" customHeight="1" x14ac:dyDescent="0.25">
      <c r="A546" s="38"/>
      <c r="B546" s="39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19"/>
    </row>
    <row r="547" spans="1:14" ht="21" customHeight="1" x14ac:dyDescent="0.25">
      <c r="A547" s="38"/>
      <c r="B547" s="39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19"/>
    </row>
    <row r="548" spans="1:14" ht="21" customHeight="1" x14ac:dyDescent="0.25">
      <c r="A548" s="38"/>
      <c r="B548" s="39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19"/>
    </row>
    <row r="549" spans="1:14" ht="21" customHeight="1" x14ac:dyDescent="0.25">
      <c r="A549" s="38"/>
      <c r="B549" s="39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19"/>
    </row>
    <row r="550" spans="1:14" ht="21" customHeight="1" x14ac:dyDescent="0.25">
      <c r="A550" s="38"/>
      <c r="B550" s="39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19"/>
    </row>
    <row r="551" spans="1:14" ht="21" customHeight="1" x14ac:dyDescent="0.25">
      <c r="A551" s="38"/>
      <c r="B551" s="39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19"/>
    </row>
    <row r="552" spans="1:14" ht="21" customHeight="1" x14ac:dyDescent="0.25">
      <c r="A552" s="38"/>
      <c r="B552" s="39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19"/>
    </row>
    <row r="553" spans="1:14" ht="21" customHeight="1" x14ac:dyDescent="0.25">
      <c r="A553" s="38"/>
      <c r="B553" s="39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19"/>
    </row>
    <row r="554" spans="1:14" ht="21" customHeight="1" x14ac:dyDescent="0.25">
      <c r="A554" s="38"/>
      <c r="B554" s="39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19"/>
    </row>
    <row r="555" spans="1:14" ht="21" customHeight="1" x14ac:dyDescent="0.25">
      <c r="A555" s="38"/>
      <c r="B555" s="39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19"/>
    </row>
    <row r="556" spans="1:14" ht="21" customHeight="1" x14ac:dyDescent="0.25">
      <c r="A556" s="38"/>
      <c r="B556" s="39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19"/>
    </row>
    <row r="557" spans="1:14" ht="21" customHeight="1" x14ac:dyDescent="0.25">
      <c r="A557" s="38"/>
      <c r="B557" s="39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19"/>
    </row>
    <row r="558" spans="1:14" ht="21" customHeight="1" x14ac:dyDescent="0.25">
      <c r="A558" s="38"/>
      <c r="B558" s="39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19"/>
    </row>
    <row r="559" spans="1:14" ht="21" customHeight="1" x14ac:dyDescent="0.25">
      <c r="A559" s="38"/>
      <c r="B559" s="39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19"/>
    </row>
    <row r="560" spans="1:14" ht="21" customHeight="1" x14ac:dyDescent="0.25">
      <c r="A560" s="38"/>
      <c r="B560" s="39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19"/>
    </row>
    <row r="561" spans="1:14" ht="21" customHeight="1" x14ac:dyDescent="0.25">
      <c r="A561" s="38"/>
      <c r="B561" s="39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19"/>
    </row>
    <row r="562" spans="1:14" ht="21" customHeight="1" x14ac:dyDescent="0.25">
      <c r="A562" s="38"/>
      <c r="B562" s="39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19"/>
    </row>
    <row r="563" spans="1:14" ht="21" customHeight="1" x14ac:dyDescent="0.25">
      <c r="A563" s="38"/>
      <c r="B563" s="39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19"/>
    </row>
    <row r="564" spans="1:14" ht="21" customHeight="1" x14ac:dyDescent="0.25">
      <c r="A564" s="38"/>
      <c r="B564" s="39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19"/>
    </row>
    <row r="565" spans="1:14" ht="21" customHeight="1" x14ac:dyDescent="0.25">
      <c r="A565" s="38"/>
      <c r="B565" s="39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19"/>
    </row>
    <row r="566" spans="1:14" ht="21" customHeight="1" x14ac:dyDescent="0.25">
      <c r="A566" s="38"/>
      <c r="B566" s="39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19"/>
    </row>
    <row r="567" spans="1:14" ht="21" customHeight="1" x14ac:dyDescent="0.25">
      <c r="A567" s="38"/>
      <c r="B567" s="39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19"/>
    </row>
    <row r="568" spans="1:14" ht="21" customHeight="1" x14ac:dyDescent="0.25">
      <c r="A568" s="38"/>
      <c r="B568" s="39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19"/>
    </row>
    <row r="569" spans="1:14" ht="21" customHeight="1" x14ac:dyDescent="0.25">
      <c r="A569" s="38"/>
      <c r="B569" s="39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19"/>
    </row>
    <row r="570" spans="1:14" ht="21" customHeight="1" x14ac:dyDescent="0.25">
      <c r="A570" s="38"/>
      <c r="B570" s="39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19"/>
    </row>
    <row r="571" spans="1:14" ht="21" customHeight="1" x14ac:dyDescent="0.25">
      <c r="A571" s="38"/>
      <c r="B571" s="39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19"/>
    </row>
    <row r="572" spans="1:14" ht="21" customHeight="1" x14ac:dyDescent="0.25">
      <c r="A572" s="38"/>
      <c r="B572" s="39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19"/>
    </row>
    <row r="573" spans="1:14" ht="21" customHeight="1" x14ac:dyDescent="0.25">
      <c r="A573" s="38"/>
      <c r="B573" s="39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19"/>
    </row>
    <row r="574" spans="1:14" ht="21" customHeight="1" x14ac:dyDescent="0.25">
      <c r="A574" s="38"/>
      <c r="B574" s="39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19"/>
    </row>
    <row r="575" spans="1:14" ht="21" customHeight="1" x14ac:dyDescent="0.25">
      <c r="A575" s="38"/>
      <c r="B575" s="39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19"/>
    </row>
    <row r="576" spans="1:14" ht="21" customHeight="1" x14ac:dyDescent="0.25">
      <c r="A576" s="38"/>
      <c r="B576" s="39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19"/>
    </row>
    <row r="577" spans="1:14" ht="21" customHeight="1" x14ac:dyDescent="0.25">
      <c r="A577" s="38"/>
      <c r="B577" s="39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19"/>
    </row>
    <row r="578" spans="1:14" ht="21" customHeight="1" x14ac:dyDescent="0.25">
      <c r="A578" s="38"/>
      <c r="B578" s="39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19"/>
    </row>
    <row r="579" spans="1:14" ht="21" customHeight="1" x14ac:dyDescent="0.25">
      <c r="A579" s="38"/>
      <c r="B579" s="39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19"/>
    </row>
    <row r="580" spans="1:14" ht="21" customHeight="1" x14ac:dyDescent="0.25">
      <c r="A580" s="38"/>
      <c r="B580" s="39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19"/>
    </row>
    <row r="581" spans="1:14" ht="21" customHeight="1" x14ac:dyDescent="0.25">
      <c r="A581" s="38"/>
      <c r="B581" s="39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19"/>
    </row>
    <row r="582" spans="1:14" ht="21" customHeight="1" x14ac:dyDescent="0.25">
      <c r="A582" s="38"/>
      <c r="B582" s="39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19"/>
    </row>
    <row r="583" spans="1:14" ht="21" customHeight="1" x14ac:dyDescent="0.25">
      <c r="A583" s="38"/>
      <c r="B583" s="39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19"/>
    </row>
    <row r="584" spans="1:14" ht="21" customHeight="1" x14ac:dyDescent="0.25">
      <c r="A584" s="38"/>
      <c r="B584" s="39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19"/>
    </row>
    <row r="585" spans="1:14" ht="21" customHeight="1" x14ac:dyDescent="0.25">
      <c r="A585" s="38"/>
      <c r="B585" s="39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19"/>
    </row>
    <row r="586" spans="1:14" ht="21" customHeight="1" x14ac:dyDescent="0.25">
      <c r="A586" s="38"/>
      <c r="B586" s="39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19"/>
    </row>
    <row r="587" spans="1:14" ht="21" customHeight="1" x14ac:dyDescent="0.25">
      <c r="A587" s="38"/>
      <c r="B587" s="39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19"/>
    </row>
    <row r="588" spans="1:14" ht="21" customHeight="1" x14ac:dyDescent="0.25">
      <c r="A588" s="38"/>
      <c r="B588" s="39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19"/>
    </row>
    <row r="589" spans="1:14" ht="21" customHeight="1" x14ac:dyDescent="0.25">
      <c r="A589" s="38"/>
      <c r="B589" s="39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19"/>
    </row>
    <row r="590" spans="1:14" ht="21" customHeight="1" x14ac:dyDescent="0.25">
      <c r="A590" s="38"/>
      <c r="B590" s="39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19"/>
    </row>
    <row r="591" spans="1:14" ht="21" customHeight="1" x14ac:dyDescent="0.25">
      <c r="A591" s="38"/>
      <c r="B591" s="39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19"/>
    </row>
    <row r="592" spans="1:14" ht="21" customHeight="1" x14ac:dyDescent="0.25">
      <c r="A592" s="38"/>
      <c r="B592" s="39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19"/>
    </row>
    <row r="593" spans="1:14" ht="21" customHeight="1" x14ac:dyDescent="0.25">
      <c r="A593" s="38"/>
      <c r="B593" s="39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19"/>
    </row>
    <row r="594" spans="1:14" ht="21" customHeight="1" x14ac:dyDescent="0.25">
      <c r="A594" s="38"/>
      <c r="B594" s="39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19"/>
    </row>
    <row r="595" spans="1:14" ht="21" customHeight="1" x14ac:dyDescent="0.25">
      <c r="A595" s="38"/>
      <c r="B595" s="39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19"/>
    </row>
    <row r="596" spans="1:14" ht="21" customHeight="1" x14ac:dyDescent="0.25">
      <c r="A596" s="38"/>
      <c r="B596" s="39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19"/>
    </row>
    <row r="597" spans="1:14" ht="21" customHeight="1" x14ac:dyDescent="0.25">
      <c r="A597" s="38"/>
      <c r="B597" s="39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19"/>
    </row>
    <row r="598" spans="1:14" ht="21" customHeight="1" x14ac:dyDescent="0.25">
      <c r="A598" s="38"/>
      <c r="B598" s="39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19"/>
    </row>
    <row r="599" spans="1:14" ht="21" customHeight="1" x14ac:dyDescent="0.25">
      <c r="A599" s="38"/>
      <c r="B599" s="39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19"/>
    </row>
    <row r="600" spans="1:14" ht="21" customHeight="1" x14ac:dyDescent="0.25">
      <c r="A600" s="38"/>
      <c r="B600" s="39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19"/>
    </row>
    <row r="601" spans="1:14" ht="21" customHeight="1" x14ac:dyDescent="0.25">
      <c r="A601" s="38"/>
      <c r="B601" s="39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19"/>
    </row>
    <row r="602" spans="1:14" ht="21" customHeight="1" x14ac:dyDescent="0.25">
      <c r="A602" s="38"/>
      <c r="B602" s="39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19"/>
    </row>
    <row r="603" spans="1:14" ht="21" customHeight="1" x14ac:dyDescent="0.25">
      <c r="A603" s="38"/>
      <c r="B603" s="39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19"/>
    </row>
    <row r="604" spans="1:14" ht="21" customHeight="1" x14ac:dyDescent="0.25">
      <c r="A604" s="38"/>
      <c r="B604" s="39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19"/>
    </row>
    <row r="605" spans="1:14" ht="21" customHeight="1" x14ac:dyDescent="0.25">
      <c r="A605" s="38"/>
      <c r="B605" s="39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19"/>
    </row>
    <row r="606" spans="1:14" ht="21" customHeight="1" x14ac:dyDescent="0.25">
      <c r="A606" s="38"/>
      <c r="B606" s="39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19"/>
    </row>
    <row r="607" spans="1:14" ht="21" customHeight="1" x14ac:dyDescent="0.25">
      <c r="A607" s="38"/>
      <c r="B607" s="39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19"/>
    </row>
    <row r="608" spans="1:14" ht="21" customHeight="1" x14ac:dyDescent="0.25">
      <c r="A608" s="38"/>
      <c r="B608" s="39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19"/>
    </row>
    <row r="609" spans="1:14" ht="21" customHeight="1" x14ac:dyDescent="0.25">
      <c r="A609" s="38"/>
      <c r="B609" s="39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19"/>
    </row>
    <row r="610" spans="1:14" ht="21" customHeight="1" x14ac:dyDescent="0.25">
      <c r="A610" s="38"/>
      <c r="B610" s="39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19"/>
    </row>
    <row r="611" spans="1:14" ht="21" customHeight="1" x14ac:dyDescent="0.25">
      <c r="A611" s="38"/>
      <c r="B611" s="39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19"/>
    </row>
    <row r="612" spans="1:14" ht="21" customHeight="1" x14ac:dyDescent="0.25">
      <c r="A612" s="38"/>
      <c r="B612" s="39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19"/>
    </row>
    <row r="613" spans="1:14" ht="21" customHeight="1" x14ac:dyDescent="0.25">
      <c r="A613" s="38"/>
      <c r="B613" s="39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19"/>
    </row>
    <row r="614" spans="1:14" ht="21" customHeight="1" x14ac:dyDescent="0.25">
      <c r="A614" s="38"/>
      <c r="B614" s="39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19"/>
    </row>
    <row r="615" spans="1:14" ht="21" customHeight="1" x14ac:dyDescent="0.25">
      <c r="A615" s="38"/>
      <c r="B615" s="39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19"/>
    </row>
    <row r="616" spans="1:14" ht="21" customHeight="1" x14ac:dyDescent="0.25">
      <c r="A616" s="38"/>
      <c r="B616" s="39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19"/>
    </row>
    <row r="617" spans="1:14" ht="21" customHeight="1" x14ac:dyDescent="0.25">
      <c r="A617" s="38"/>
      <c r="B617" s="39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19"/>
    </row>
    <row r="618" spans="1:14" ht="21" customHeight="1" x14ac:dyDescent="0.25">
      <c r="A618" s="38"/>
      <c r="B618" s="39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19"/>
    </row>
    <row r="619" spans="1:14" ht="21" customHeight="1" x14ac:dyDescent="0.25">
      <c r="A619" s="38"/>
      <c r="B619" s="39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19"/>
    </row>
    <row r="620" spans="1:14" ht="21" customHeight="1" x14ac:dyDescent="0.25">
      <c r="A620" s="38"/>
      <c r="B620" s="39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19"/>
    </row>
    <row r="621" spans="1:14" ht="21" customHeight="1" x14ac:dyDescent="0.25">
      <c r="A621" s="38"/>
      <c r="B621" s="39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19"/>
    </row>
    <row r="622" spans="1:14" ht="21" customHeight="1" x14ac:dyDescent="0.25">
      <c r="A622" s="38"/>
      <c r="B622" s="39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19"/>
    </row>
    <row r="623" spans="1:14" ht="21" customHeight="1" x14ac:dyDescent="0.25">
      <c r="A623" s="38"/>
      <c r="B623" s="39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19"/>
    </row>
    <row r="624" spans="1:14" ht="21" customHeight="1" x14ac:dyDescent="0.25">
      <c r="A624" s="38"/>
      <c r="B624" s="39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19"/>
    </row>
    <row r="625" spans="1:14" ht="21" customHeight="1" x14ac:dyDescent="0.25">
      <c r="A625" s="38"/>
      <c r="B625" s="39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19"/>
    </row>
    <row r="626" spans="1:14" ht="21" customHeight="1" x14ac:dyDescent="0.25">
      <c r="A626" s="38"/>
      <c r="B626" s="39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19"/>
    </row>
    <row r="627" spans="1:14" ht="21" customHeight="1" x14ac:dyDescent="0.25">
      <c r="A627" s="38"/>
      <c r="B627" s="39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19"/>
    </row>
    <row r="628" spans="1:14" ht="21" customHeight="1" x14ac:dyDescent="0.25">
      <c r="A628" s="38"/>
      <c r="B628" s="39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19"/>
    </row>
    <row r="629" spans="1:14" ht="21" customHeight="1" x14ac:dyDescent="0.25">
      <c r="A629" s="38"/>
      <c r="B629" s="39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19"/>
    </row>
    <row r="630" spans="1:14" ht="21" customHeight="1" x14ac:dyDescent="0.25">
      <c r="A630" s="38"/>
      <c r="B630" s="39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19"/>
    </row>
    <row r="631" spans="1:14" ht="21" customHeight="1" x14ac:dyDescent="0.25">
      <c r="A631" s="38"/>
      <c r="B631" s="39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19"/>
    </row>
    <row r="632" spans="1:14" ht="21" customHeight="1" x14ac:dyDescent="0.25">
      <c r="A632" s="38"/>
      <c r="B632" s="39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19"/>
    </row>
    <row r="633" spans="1:14" ht="21" customHeight="1" x14ac:dyDescent="0.25">
      <c r="A633" s="38"/>
      <c r="B633" s="39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19"/>
    </row>
    <row r="634" spans="1:14" ht="21" customHeight="1" x14ac:dyDescent="0.25">
      <c r="A634" s="38"/>
      <c r="B634" s="39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19"/>
    </row>
    <row r="635" spans="1:14" ht="21" customHeight="1" x14ac:dyDescent="0.25">
      <c r="A635" s="38"/>
      <c r="B635" s="39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19"/>
    </row>
    <row r="636" spans="1:14" ht="21" customHeight="1" x14ac:dyDescent="0.25">
      <c r="A636" s="38"/>
      <c r="B636" s="39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19"/>
    </row>
    <row r="637" spans="1:14" ht="21" customHeight="1" x14ac:dyDescent="0.25">
      <c r="A637" s="38"/>
      <c r="B637" s="39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19"/>
    </row>
    <row r="638" spans="1:14" ht="21" customHeight="1" x14ac:dyDescent="0.25">
      <c r="A638" s="38"/>
      <c r="B638" s="39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19"/>
    </row>
    <row r="639" spans="1:14" ht="21" customHeight="1" x14ac:dyDescent="0.25">
      <c r="A639" s="38"/>
      <c r="B639" s="39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19"/>
    </row>
    <row r="640" spans="1:14" ht="21" customHeight="1" x14ac:dyDescent="0.25">
      <c r="A640" s="38"/>
      <c r="B640" s="39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19"/>
    </row>
    <row r="641" spans="1:14" ht="21" customHeight="1" x14ac:dyDescent="0.25">
      <c r="A641" s="38"/>
      <c r="B641" s="39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19"/>
    </row>
    <row r="642" spans="1:14" ht="21" customHeight="1" x14ac:dyDescent="0.25">
      <c r="A642" s="38"/>
      <c r="B642" s="39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19"/>
    </row>
    <row r="643" spans="1:14" ht="21" customHeight="1" x14ac:dyDescent="0.25">
      <c r="A643" s="38"/>
      <c r="B643" s="39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19"/>
    </row>
    <row r="644" spans="1:14" ht="21" customHeight="1" x14ac:dyDescent="0.25">
      <c r="A644" s="38"/>
      <c r="B644" s="39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19"/>
    </row>
    <row r="645" spans="1:14" ht="21" customHeight="1" x14ac:dyDescent="0.25">
      <c r="A645" s="38"/>
      <c r="B645" s="39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19"/>
    </row>
    <row r="646" spans="1:14" ht="21" customHeight="1" x14ac:dyDescent="0.25">
      <c r="A646" s="38"/>
      <c r="B646" s="39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19"/>
    </row>
    <row r="647" spans="1:14" ht="21" customHeight="1" x14ac:dyDescent="0.25">
      <c r="A647" s="38"/>
      <c r="B647" s="39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19"/>
    </row>
    <row r="648" spans="1:14" ht="21" customHeight="1" x14ac:dyDescent="0.25">
      <c r="A648" s="38"/>
      <c r="B648" s="39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19"/>
    </row>
    <row r="649" spans="1:14" ht="21" customHeight="1" x14ac:dyDescent="0.25">
      <c r="A649" s="38"/>
      <c r="B649" s="39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19"/>
    </row>
    <row r="650" spans="1:14" ht="21" customHeight="1" x14ac:dyDescent="0.25">
      <c r="A650" s="38"/>
      <c r="B650" s="39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19"/>
    </row>
    <row r="651" spans="1:14" ht="21" customHeight="1" x14ac:dyDescent="0.25">
      <c r="A651" s="38"/>
      <c r="B651" s="39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19"/>
    </row>
    <row r="652" spans="1:14" ht="21" customHeight="1" x14ac:dyDescent="0.25">
      <c r="A652" s="38"/>
      <c r="B652" s="39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19"/>
    </row>
    <row r="653" spans="1:14" ht="21" customHeight="1" x14ac:dyDescent="0.25">
      <c r="A653" s="38"/>
      <c r="B653" s="39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19"/>
    </row>
    <row r="654" spans="1:14" ht="21" customHeight="1" x14ac:dyDescent="0.25">
      <c r="A654" s="38"/>
      <c r="B654" s="39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19"/>
    </row>
    <row r="655" spans="1:14" ht="21" customHeight="1" x14ac:dyDescent="0.25">
      <c r="A655" s="38"/>
      <c r="B655" s="39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19"/>
    </row>
    <row r="656" spans="1:14" ht="21" customHeight="1" x14ac:dyDescent="0.25">
      <c r="A656" s="38"/>
      <c r="B656" s="39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19"/>
    </row>
    <row r="657" spans="1:14" ht="21" customHeight="1" x14ac:dyDescent="0.25">
      <c r="A657" s="38"/>
      <c r="B657" s="39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19"/>
    </row>
    <row r="658" spans="1:14" ht="21" customHeight="1" x14ac:dyDescent="0.25">
      <c r="A658" s="38"/>
      <c r="B658" s="39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19"/>
    </row>
    <row r="659" spans="1:14" ht="21" customHeight="1" x14ac:dyDescent="0.25">
      <c r="A659" s="38"/>
      <c r="B659" s="39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19"/>
    </row>
    <row r="660" spans="1:14" ht="21" customHeight="1" x14ac:dyDescent="0.25">
      <c r="A660" s="38"/>
      <c r="B660" s="39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19"/>
    </row>
    <row r="661" spans="1:14" ht="21" customHeight="1" x14ac:dyDescent="0.25">
      <c r="A661" s="38"/>
      <c r="B661" s="39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19"/>
    </row>
    <row r="662" spans="1:14" ht="21" customHeight="1" x14ac:dyDescent="0.25">
      <c r="A662" s="38"/>
      <c r="B662" s="39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19"/>
    </row>
    <row r="663" spans="1:14" ht="21" customHeight="1" x14ac:dyDescent="0.25">
      <c r="A663" s="38"/>
      <c r="B663" s="39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19"/>
    </row>
    <row r="664" spans="1:14" ht="21" customHeight="1" x14ac:dyDescent="0.25">
      <c r="A664" s="38"/>
      <c r="B664" s="39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19"/>
    </row>
    <row r="665" spans="1:14" ht="21" customHeight="1" x14ac:dyDescent="0.25">
      <c r="A665" s="38"/>
      <c r="B665" s="39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19"/>
    </row>
    <row r="666" spans="1:14" ht="21" customHeight="1" x14ac:dyDescent="0.25">
      <c r="A666" s="38"/>
      <c r="B666" s="39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19"/>
    </row>
    <row r="667" spans="1:14" ht="21" customHeight="1" x14ac:dyDescent="0.25">
      <c r="A667" s="38"/>
      <c r="B667" s="39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19"/>
    </row>
    <row r="668" spans="1:14" ht="21" customHeight="1" x14ac:dyDescent="0.25">
      <c r="A668" s="38"/>
      <c r="B668" s="39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19"/>
    </row>
    <row r="669" spans="1:14" ht="21" customHeight="1" x14ac:dyDescent="0.25">
      <c r="A669" s="38"/>
      <c r="B669" s="39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19"/>
    </row>
    <row r="670" spans="1:14" ht="21" customHeight="1" x14ac:dyDescent="0.25">
      <c r="A670" s="38"/>
      <c r="B670" s="39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19"/>
    </row>
    <row r="671" spans="1:14" ht="21" customHeight="1" x14ac:dyDescent="0.25">
      <c r="A671" s="38"/>
      <c r="B671" s="39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19"/>
    </row>
    <row r="672" spans="1:14" ht="21" customHeight="1" x14ac:dyDescent="0.25">
      <c r="A672" s="38"/>
      <c r="B672" s="39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19"/>
    </row>
    <row r="673" spans="1:14" ht="21" customHeight="1" x14ac:dyDescent="0.25">
      <c r="A673" s="38"/>
      <c r="B673" s="39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19"/>
    </row>
    <row r="674" spans="1:14" ht="21" customHeight="1" x14ac:dyDescent="0.25">
      <c r="A674" s="38"/>
      <c r="B674" s="39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19"/>
    </row>
    <row r="675" spans="1:14" ht="21" customHeight="1" x14ac:dyDescent="0.25">
      <c r="A675" s="38"/>
      <c r="B675" s="39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19"/>
    </row>
    <row r="676" spans="1:14" ht="21" customHeight="1" x14ac:dyDescent="0.25">
      <c r="A676" s="38"/>
      <c r="B676" s="39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19"/>
    </row>
    <row r="677" spans="1:14" ht="21" customHeight="1" x14ac:dyDescent="0.25">
      <c r="A677" s="38"/>
      <c r="B677" s="39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19"/>
    </row>
    <row r="678" spans="1:14" ht="21" customHeight="1" x14ac:dyDescent="0.25">
      <c r="A678" s="38"/>
      <c r="B678" s="39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19"/>
    </row>
    <row r="679" spans="1:14" ht="21" customHeight="1" x14ac:dyDescent="0.25">
      <c r="A679" s="38"/>
      <c r="B679" s="39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19"/>
    </row>
    <row r="680" spans="1:14" ht="21" customHeight="1" x14ac:dyDescent="0.25">
      <c r="A680" s="38"/>
      <c r="B680" s="39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19"/>
    </row>
    <row r="681" spans="1:14" ht="21" customHeight="1" x14ac:dyDescent="0.25">
      <c r="A681" s="38"/>
      <c r="B681" s="39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19"/>
    </row>
    <row r="682" spans="1:14" ht="21" customHeight="1" x14ac:dyDescent="0.25">
      <c r="A682" s="38"/>
      <c r="B682" s="39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19"/>
    </row>
    <row r="683" spans="1:14" ht="21" customHeight="1" x14ac:dyDescent="0.25">
      <c r="A683" s="38"/>
      <c r="B683" s="39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19"/>
    </row>
    <row r="684" spans="1:14" ht="21" customHeight="1" x14ac:dyDescent="0.25">
      <c r="A684" s="38"/>
      <c r="B684" s="39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19"/>
    </row>
    <row r="685" spans="1:14" ht="21" customHeight="1" x14ac:dyDescent="0.25">
      <c r="A685" s="38"/>
      <c r="B685" s="39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19"/>
    </row>
    <row r="686" spans="1:14" ht="21" customHeight="1" x14ac:dyDescent="0.25">
      <c r="A686" s="38"/>
      <c r="B686" s="39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19"/>
    </row>
    <row r="687" spans="1:14" ht="21" customHeight="1" x14ac:dyDescent="0.25">
      <c r="A687" s="38"/>
      <c r="B687" s="39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19"/>
    </row>
    <row r="688" spans="1:14" ht="21" customHeight="1" x14ac:dyDescent="0.25">
      <c r="A688" s="38"/>
      <c r="B688" s="39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19"/>
    </row>
    <row r="689" spans="1:14" ht="21" customHeight="1" x14ac:dyDescent="0.25">
      <c r="A689" s="38"/>
      <c r="B689" s="39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19"/>
    </row>
    <row r="690" spans="1:14" ht="21" customHeight="1" x14ac:dyDescent="0.25">
      <c r="A690" s="38"/>
      <c r="B690" s="39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19"/>
    </row>
    <row r="691" spans="1:14" ht="21" customHeight="1" x14ac:dyDescent="0.25">
      <c r="A691" s="38"/>
      <c r="B691" s="39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19"/>
    </row>
    <row r="692" spans="1:14" ht="21" customHeight="1" x14ac:dyDescent="0.25">
      <c r="A692" s="38"/>
      <c r="B692" s="39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19"/>
    </row>
    <row r="693" spans="1:14" ht="21" customHeight="1" x14ac:dyDescent="0.25">
      <c r="A693" s="38"/>
      <c r="B693" s="39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19"/>
    </row>
    <row r="694" spans="1:14" ht="21" customHeight="1" x14ac:dyDescent="0.25">
      <c r="A694" s="38"/>
      <c r="B694" s="39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19"/>
    </row>
    <row r="695" spans="1:14" ht="21" customHeight="1" x14ac:dyDescent="0.25">
      <c r="A695" s="38"/>
      <c r="B695" s="39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19"/>
    </row>
    <row r="696" spans="1:14" ht="21" customHeight="1" x14ac:dyDescent="0.25">
      <c r="A696" s="38"/>
      <c r="B696" s="39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19"/>
    </row>
    <row r="697" spans="1:14" ht="21" customHeight="1" x14ac:dyDescent="0.25">
      <c r="A697" s="38"/>
      <c r="B697" s="39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19"/>
    </row>
    <row r="698" spans="1:14" ht="21" customHeight="1" x14ac:dyDescent="0.25">
      <c r="A698" s="38"/>
      <c r="B698" s="39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19"/>
    </row>
    <row r="699" spans="1:14" ht="21" customHeight="1" x14ac:dyDescent="0.25">
      <c r="A699" s="38"/>
      <c r="B699" s="39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19"/>
    </row>
    <row r="700" spans="1:14" ht="21" customHeight="1" x14ac:dyDescent="0.25">
      <c r="A700" s="38"/>
      <c r="B700" s="39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19"/>
    </row>
    <row r="701" spans="1:14" ht="21" customHeight="1" x14ac:dyDescent="0.25">
      <c r="A701" s="38"/>
      <c r="B701" s="39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19"/>
    </row>
    <row r="702" spans="1:14" ht="21" customHeight="1" x14ac:dyDescent="0.25">
      <c r="A702" s="38"/>
      <c r="B702" s="39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19"/>
    </row>
    <row r="703" spans="1:14" ht="21" customHeight="1" x14ac:dyDescent="0.25">
      <c r="A703" s="38"/>
      <c r="B703" s="39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19"/>
    </row>
    <row r="704" spans="1:14" ht="21" customHeight="1" x14ac:dyDescent="0.25">
      <c r="A704" s="38"/>
      <c r="B704" s="39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19"/>
    </row>
    <row r="705" spans="1:14" ht="21" customHeight="1" x14ac:dyDescent="0.25">
      <c r="A705" s="38"/>
      <c r="B705" s="39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19"/>
    </row>
    <row r="706" spans="1:14" ht="21" customHeight="1" x14ac:dyDescent="0.25">
      <c r="A706" s="38"/>
      <c r="B706" s="39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19"/>
    </row>
    <row r="707" spans="1:14" ht="21" customHeight="1" x14ac:dyDescent="0.25">
      <c r="A707" s="38"/>
      <c r="B707" s="39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19"/>
    </row>
    <row r="708" spans="1:14" ht="21" customHeight="1" x14ac:dyDescent="0.25">
      <c r="A708" s="38"/>
      <c r="B708" s="39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19"/>
    </row>
    <row r="709" spans="1:14" ht="21" customHeight="1" x14ac:dyDescent="0.25">
      <c r="A709" s="38"/>
      <c r="B709" s="39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19"/>
    </row>
    <row r="710" spans="1:14" ht="21" customHeight="1" x14ac:dyDescent="0.25">
      <c r="A710" s="38"/>
      <c r="B710" s="39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19"/>
    </row>
    <row r="711" spans="1:14" ht="21" customHeight="1" x14ac:dyDescent="0.25">
      <c r="A711" s="38"/>
      <c r="B711" s="39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19"/>
    </row>
    <row r="712" spans="1:14" ht="21" customHeight="1" x14ac:dyDescent="0.25">
      <c r="A712" s="38"/>
      <c r="B712" s="39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19"/>
    </row>
    <row r="713" spans="1:14" ht="21" customHeight="1" x14ac:dyDescent="0.25">
      <c r="A713" s="38"/>
      <c r="B713" s="39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19"/>
    </row>
    <row r="714" spans="1:14" ht="21" customHeight="1" x14ac:dyDescent="0.25">
      <c r="A714" s="38"/>
      <c r="B714" s="39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19"/>
    </row>
    <row r="715" spans="1:14" ht="21" customHeight="1" x14ac:dyDescent="0.25">
      <c r="A715" s="38"/>
      <c r="B715" s="39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19"/>
    </row>
    <row r="716" spans="1:14" ht="21" customHeight="1" x14ac:dyDescent="0.25">
      <c r="A716" s="38"/>
      <c r="B716" s="39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19"/>
    </row>
    <row r="717" spans="1:14" ht="21" customHeight="1" x14ac:dyDescent="0.25">
      <c r="A717" s="38"/>
      <c r="B717" s="39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19"/>
    </row>
    <row r="718" spans="1:14" ht="21" customHeight="1" x14ac:dyDescent="0.25">
      <c r="A718" s="38"/>
      <c r="B718" s="39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19"/>
    </row>
    <row r="719" spans="1:14" ht="21" customHeight="1" x14ac:dyDescent="0.25">
      <c r="A719" s="38"/>
      <c r="B719" s="39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19"/>
    </row>
    <row r="720" spans="1:14" ht="21" customHeight="1" x14ac:dyDescent="0.25">
      <c r="A720" s="38"/>
      <c r="B720" s="39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19"/>
    </row>
    <row r="721" spans="1:14" ht="21" customHeight="1" x14ac:dyDescent="0.25">
      <c r="A721" s="38"/>
      <c r="B721" s="39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19"/>
    </row>
    <row r="722" spans="1:14" ht="21" customHeight="1" x14ac:dyDescent="0.25">
      <c r="A722" s="38"/>
      <c r="B722" s="39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19"/>
    </row>
    <row r="723" spans="1:14" ht="21" customHeight="1" x14ac:dyDescent="0.25">
      <c r="A723" s="38"/>
      <c r="B723" s="39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19"/>
    </row>
    <row r="724" spans="1:14" ht="21" customHeight="1" x14ac:dyDescent="0.25">
      <c r="A724" s="38"/>
      <c r="B724" s="39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19"/>
    </row>
    <row r="725" spans="1:14" ht="21" customHeight="1" x14ac:dyDescent="0.25">
      <c r="A725" s="38"/>
      <c r="B725" s="39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19"/>
    </row>
    <row r="726" spans="1:14" ht="21" customHeight="1" x14ac:dyDescent="0.25">
      <c r="A726" s="38"/>
      <c r="B726" s="39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19"/>
    </row>
    <row r="727" spans="1:14" ht="21" customHeight="1" x14ac:dyDescent="0.25">
      <c r="A727" s="38"/>
      <c r="B727" s="39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19"/>
    </row>
    <row r="728" spans="1:14" ht="21" customHeight="1" x14ac:dyDescent="0.25">
      <c r="A728" s="38"/>
      <c r="B728" s="39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19"/>
    </row>
    <row r="729" spans="1:14" ht="21" customHeight="1" x14ac:dyDescent="0.25">
      <c r="A729" s="38"/>
      <c r="B729" s="39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19"/>
    </row>
    <row r="730" spans="1:14" ht="21" customHeight="1" x14ac:dyDescent="0.25">
      <c r="A730" s="38"/>
      <c r="B730" s="39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19"/>
    </row>
    <row r="731" spans="1:14" ht="21" customHeight="1" x14ac:dyDescent="0.25">
      <c r="A731" s="38"/>
      <c r="B731" s="39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19"/>
    </row>
    <row r="732" spans="1:14" ht="21" customHeight="1" x14ac:dyDescent="0.25">
      <c r="A732" s="38"/>
      <c r="B732" s="39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19"/>
    </row>
    <row r="733" spans="1:14" ht="21" customHeight="1" x14ac:dyDescent="0.25">
      <c r="A733" s="38"/>
      <c r="B733" s="39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19"/>
    </row>
    <row r="734" spans="1:14" ht="21" customHeight="1" x14ac:dyDescent="0.25">
      <c r="A734" s="38"/>
      <c r="B734" s="39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19"/>
    </row>
    <row r="735" spans="1:14" ht="21" customHeight="1" x14ac:dyDescent="0.25">
      <c r="A735" s="38"/>
      <c r="B735" s="39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19"/>
    </row>
    <row r="736" spans="1:14" ht="21" customHeight="1" x14ac:dyDescent="0.25">
      <c r="A736" s="38"/>
      <c r="B736" s="39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19"/>
    </row>
    <row r="737" spans="1:14" ht="21" customHeight="1" x14ac:dyDescent="0.25">
      <c r="A737" s="38"/>
      <c r="B737" s="39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19"/>
    </row>
    <row r="738" spans="1:14" ht="21" customHeight="1" x14ac:dyDescent="0.25">
      <c r="A738" s="38"/>
      <c r="B738" s="39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19"/>
    </row>
    <row r="739" spans="1:14" ht="21" customHeight="1" x14ac:dyDescent="0.25">
      <c r="A739" s="38"/>
      <c r="B739" s="39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19"/>
    </row>
    <row r="740" spans="1:14" ht="21" customHeight="1" x14ac:dyDescent="0.25">
      <c r="A740" s="38"/>
      <c r="B740" s="39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19"/>
    </row>
    <row r="741" spans="1:14" ht="21" customHeight="1" x14ac:dyDescent="0.25">
      <c r="A741" s="38"/>
      <c r="B741" s="39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19"/>
    </row>
    <row r="742" spans="1:14" ht="21" customHeight="1" x14ac:dyDescent="0.25">
      <c r="A742" s="38"/>
      <c r="B742" s="39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19"/>
    </row>
    <row r="743" spans="1:14" ht="21" customHeight="1" x14ac:dyDescent="0.25">
      <c r="A743" s="38"/>
      <c r="B743" s="39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19"/>
    </row>
    <row r="744" spans="1:14" ht="21" customHeight="1" x14ac:dyDescent="0.25">
      <c r="A744" s="38"/>
      <c r="B744" s="39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19"/>
    </row>
    <row r="745" spans="1:14" ht="21" customHeight="1" x14ac:dyDescent="0.25">
      <c r="A745" s="38"/>
      <c r="B745" s="39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19"/>
    </row>
    <row r="746" spans="1:14" ht="21" customHeight="1" x14ac:dyDescent="0.25">
      <c r="A746" s="38"/>
      <c r="B746" s="39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19"/>
    </row>
    <row r="747" spans="1:14" ht="21" customHeight="1" x14ac:dyDescent="0.25">
      <c r="A747" s="38"/>
      <c r="B747" s="39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19"/>
    </row>
    <row r="748" spans="1:14" ht="21" customHeight="1" x14ac:dyDescent="0.25">
      <c r="A748" s="38"/>
      <c r="B748" s="39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19"/>
    </row>
    <row r="749" spans="1:14" ht="21" customHeight="1" x14ac:dyDescent="0.25">
      <c r="A749" s="38"/>
      <c r="B749" s="39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19"/>
    </row>
    <row r="750" spans="1:14" ht="21" customHeight="1" x14ac:dyDescent="0.25">
      <c r="A750" s="38"/>
      <c r="B750" s="39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19"/>
    </row>
    <row r="751" spans="1:14" ht="21" customHeight="1" x14ac:dyDescent="0.25">
      <c r="A751" s="38"/>
      <c r="B751" s="39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19"/>
    </row>
    <row r="752" spans="1:14" ht="21" customHeight="1" x14ac:dyDescent="0.25">
      <c r="A752" s="38"/>
      <c r="B752" s="39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19"/>
    </row>
    <row r="753" spans="1:14" ht="21" customHeight="1" x14ac:dyDescent="0.25">
      <c r="A753" s="38"/>
      <c r="B753" s="39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19"/>
    </row>
    <row r="754" spans="1:14" ht="21" customHeight="1" x14ac:dyDescent="0.25">
      <c r="A754" s="38"/>
      <c r="B754" s="39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19"/>
    </row>
    <row r="755" spans="1:14" ht="21" customHeight="1" x14ac:dyDescent="0.25">
      <c r="A755" s="38"/>
      <c r="B755" s="39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19"/>
    </row>
    <row r="756" spans="1:14" ht="21" customHeight="1" x14ac:dyDescent="0.25">
      <c r="A756" s="38"/>
      <c r="B756" s="39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19"/>
    </row>
    <row r="757" spans="1:14" ht="21" customHeight="1" x14ac:dyDescent="0.25">
      <c r="A757" s="38"/>
      <c r="B757" s="39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19"/>
    </row>
    <row r="758" spans="1:14" ht="21" customHeight="1" x14ac:dyDescent="0.25">
      <c r="A758" s="38"/>
      <c r="B758" s="39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19"/>
    </row>
    <row r="759" spans="1:14" ht="21" customHeight="1" x14ac:dyDescent="0.25">
      <c r="A759" s="38"/>
      <c r="B759" s="39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19"/>
    </row>
    <row r="760" spans="1:14" ht="21" customHeight="1" x14ac:dyDescent="0.25">
      <c r="A760" s="38"/>
      <c r="B760" s="39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19"/>
    </row>
    <row r="761" spans="1:14" ht="21" customHeight="1" x14ac:dyDescent="0.25">
      <c r="A761" s="38"/>
      <c r="B761" s="39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19"/>
    </row>
    <row r="762" spans="1:14" ht="21" customHeight="1" x14ac:dyDescent="0.25">
      <c r="A762" s="38"/>
      <c r="B762" s="39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19"/>
    </row>
    <row r="763" spans="1:14" ht="21" customHeight="1" x14ac:dyDescent="0.25">
      <c r="A763" s="38"/>
      <c r="B763" s="39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19"/>
    </row>
    <row r="764" spans="1:14" ht="21" customHeight="1" x14ac:dyDescent="0.25">
      <c r="A764" s="38"/>
      <c r="B764" s="39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19"/>
    </row>
    <row r="765" spans="1:14" ht="21" customHeight="1" x14ac:dyDescent="0.25">
      <c r="A765" s="38"/>
      <c r="B765" s="39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19"/>
    </row>
    <row r="766" spans="1:14" ht="21" customHeight="1" x14ac:dyDescent="0.25">
      <c r="A766" s="38"/>
      <c r="B766" s="39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19"/>
    </row>
    <row r="767" spans="1:14" ht="21" customHeight="1" x14ac:dyDescent="0.25">
      <c r="A767" s="38"/>
      <c r="B767" s="39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19"/>
    </row>
    <row r="768" spans="1:14" ht="21" customHeight="1" x14ac:dyDescent="0.25">
      <c r="A768" s="38"/>
      <c r="B768" s="39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19"/>
    </row>
    <row r="769" spans="1:14" ht="21" customHeight="1" x14ac:dyDescent="0.25">
      <c r="A769" s="38"/>
      <c r="B769" s="39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19"/>
    </row>
    <row r="770" spans="1:14" ht="21" customHeight="1" x14ac:dyDescent="0.25">
      <c r="A770" s="38"/>
      <c r="B770" s="39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19"/>
    </row>
    <row r="771" spans="1:14" ht="21" customHeight="1" x14ac:dyDescent="0.25">
      <c r="A771" s="38"/>
      <c r="B771" s="39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19"/>
    </row>
    <row r="772" spans="1:14" ht="21" customHeight="1" x14ac:dyDescent="0.25">
      <c r="A772" s="38"/>
      <c r="B772" s="39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19"/>
    </row>
    <row r="773" spans="1:14" ht="21" customHeight="1" x14ac:dyDescent="0.25">
      <c r="A773" s="38"/>
      <c r="B773" s="39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19"/>
    </row>
    <row r="774" spans="1:14" ht="21" customHeight="1" x14ac:dyDescent="0.25">
      <c r="A774" s="38"/>
      <c r="B774" s="39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19"/>
    </row>
    <row r="775" spans="1:14" ht="21" customHeight="1" x14ac:dyDescent="0.25">
      <c r="A775" s="38"/>
      <c r="B775" s="39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19"/>
    </row>
    <row r="776" spans="1:14" ht="21" customHeight="1" x14ac:dyDescent="0.25">
      <c r="A776" s="38"/>
      <c r="B776" s="39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19"/>
    </row>
    <row r="777" spans="1:14" ht="21" customHeight="1" x14ac:dyDescent="0.25">
      <c r="A777" s="38"/>
      <c r="B777" s="39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19"/>
    </row>
    <row r="778" spans="1:14" ht="21" customHeight="1" x14ac:dyDescent="0.25">
      <c r="A778" s="38"/>
      <c r="B778" s="39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19"/>
    </row>
    <row r="779" spans="1:14" ht="21" customHeight="1" x14ac:dyDescent="0.25">
      <c r="A779" s="38"/>
      <c r="B779" s="39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19"/>
    </row>
    <row r="780" spans="1:14" ht="21" customHeight="1" x14ac:dyDescent="0.25">
      <c r="A780" s="38"/>
      <c r="B780" s="39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19"/>
    </row>
    <row r="781" spans="1:14" ht="21" customHeight="1" x14ac:dyDescent="0.25">
      <c r="A781" s="38"/>
      <c r="B781" s="39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19"/>
    </row>
    <row r="782" spans="1:14" ht="21" customHeight="1" x14ac:dyDescent="0.25">
      <c r="A782" s="38"/>
      <c r="B782" s="39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19"/>
    </row>
    <row r="783" spans="1:14" ht="21" customHeight="1" x14ac:dyDescent="0.25">
      <c r="A783" s="38"/>
      <c r="B783" s="39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19"/>
    </row>
    <row r="784" spans="1:14" ht="21" customHeight="1" x14ac:dyDescent="0.25">
      <c r="A784" s="38"/>
      <c r="B784" s="39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19"/>
    </row>
    <row r="785" spans="1:14" ht="21" customHeight="1" x14ac:dyDescent="0.25">
      <c r="A785" s="38"/>
      <c r="B785" s="39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19"/>
    </row>
    <row r="786" spans="1:14" ht="21" customHeight="1" x14ac:dyDescent="0.25">
      <c r="A786" s="38"/>
      <c r="B786" s="39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19"/>
    </row>
    <row r="787" spans="1:14" ht="21" customHeight="1" x14ac:dyDescent="0.25">
      <c r="A787" s="38"/>
      <c r="B787" s="39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19"/>
    </row>
    <row r="788" spans="1:14" ht="21" customHeight="1" x14ac:dyDescent="0.25">
      <c r="A788" s="38"/>
      <c r="B788" s="39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19"/>
    </row>
    <row r="789" spans="1:14" ht="21" customHeight="1" x14ac:dyDescent="0.25">
      <c r="A789" s="38"/>
      <c r="B789" s="39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19"/>
    </row>
    <row r="790" spans="1:14" ht="21" customHeight="1" x14ac:dyDescent="0.25">
      <c r="A790" s="38"/>
      <c r="B790" s="39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19"/>
    </row>
    <row r="791" spans="1:14" ht="21" customHeight="1" x14ac:dyDescent="0.25">
      <c r="A791" s="38"/>
      <c r="B791" s="39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19"/>
    </row>
    <row r="792" spans="1:14" ht="21" customHeight="1" x14ac:dyDescent="0.25">
      <c r="A792" s="38"/>
      <c r="B792" s="39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19"/>
    </row>
    <row r="793" spans="1:14" ht="21" customHeight="1" x14ac:dyDescent="0.25">
      <c r="A793" s="38"/>
      <c r="B793" s="39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19"/>
    </row>
    <row r="794" spans="1:14" ht="21" customHeight="1" x14ac:dyDescent="0.25">
      <c r="A794" s="38"/>
      <c r="B794" s="39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19"/>
    </row>
    <row r="795" spans="1:14" ht="21" customHeight="1" x14ac:dyDescent="0.25">
      <c r="A795" s="38"/>
      <c r="B795" s="39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19"/>
    </row>
    <row r="796" spans="1:14" ht="21" customHeight="1" x14ac:dyDescent="0.25">
      <c r="A796" s="38"/>
      <c r="B796" s="39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19"/>
    </row>
    <row r="797" spans="1:14" ht="21" customHeight="1" x14ac:dyDescent="0.25">
      <c r="A797" s="38"/>
      <c r="B797" s="39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19"/>
    </row>
    <row r="798" spans="1:14" ht="21" customHeight="1" x14ac:dyDescent="0.25">
      <c r="A798" s="38"/>
      <c r="B798" s="39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19"/>
    </row>
    <row r="799" spans="1:14" ht="21" customHeight="1" x14ac:dyDescent="0.25">
      <c r="A799" s="38"/>
      <c r="B799" s="39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19"/>
    </row>
    <row r="800" spans="1:14" ht="21" customHeight="1" x14ac:dyDescent="0.25">
      <c r="A800" s="38"/>
      <c r="B800" s="39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19"/>
    </row>
    <row r="801" spans="1:14" ht="21" customHeight="1" x14ac:dyDescent="0.25">
      <c r="A801" s="38"/>
      <c r="B801" s="39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19"/>
    </row>
    <row r="802" spans="1:14" ht="21" customHeight="1" x14ac:dyDescent="0.25">
      <c r="A802" s="38"/>
      <c r="B802" s="39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19"/>
    </row>
    <row r="803" spans="1:14" ht="21" customHeight="1" x14ac:dyDescent="0.25">
      <c r="A803" s="38"/>
      <c r="B803" s="39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19"/>
    </row>
    <row r="804" spans="1:14" ht="21" customHeight="1" x14ac:dyDescent="0.25">
      <c r="A804" s="38"/>
      <c r="B804" s="39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19"/>
    </row>
    <row r="805" spans="1:14" ht="21" customHeight="1" x14ac:dyDescent="0.25">
      <c r="A805" s="38"/>
      <c r="B805" s="39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19"/>
    </row>
    <row r="806" spans="1:14" ht="21" customHeight="1" x14ac:dyDescent="0.25">
      <c r="A806" s="38"/>
      <c r="B806" s="39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19"/>
    </row>
    <row r="807" spans="1:14" ht="21" customHeight="1" x14ac:dyDescent="0.25">
      <c r="A807" s="38"/>
      <c r="B807" s="39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19"/>
    </row>
    <row r="808" spans="1:14" ht="21" customHeight="1" x14ac:dyDescent="0.25">
      <c r="A808" s="38"/>
      <c r="B808" s="39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19"/>
    </row>
    <row r="809" spans="1:14" ht="21" customHeight="1" x14ac:dyDescent="0.25">
      <c r="A809" s="38"/>
      <c r="B809" s="39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19"/>
    </row>
    <row r="810" spans="1:14" ht="21" customHeight="1" x14ac:dyDescent="0.25">
      <c r="A810" s="38"/>
      <c r="B810" s="39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19"/>
    </row>
    <row r="811" spans="1:14" ht="21" customHeight="1" x14ac:dyDescent="0.25">
      <c r="A811" s="38"/>
      <c r="B811" s="39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19"/>
    </row>
    <row r="812" spans="1:14" ht="21" customHeight="1" x14ac:dyDescent="0.25">
      <c r="A812" s="38"/>
      <c r="B812" s="39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19"/>
    </row>
    <row r="813" spans="1:14" ht="21" customHeight="1" x14ac:dyDescent="0.25">
      <c r="A813" s="38"/>
      <c r="B813" s="39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19"/>
    </row>
    <row r="814" spans="1:14" ht="21" customHeight="1" x14ac:dyDescent="0.25">
      <c r="A814" s="38"/>
      <c r="B814" s="39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19"/>
    </row>
    <row r="815" spans="1:14" ht="21" customHeight="1" x14ac:dyDescent="0.25">
      <c r="A815" s="38"/>
      <c r="B815" s="39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19"/>
    </row>
    <row r="816" spans="1:14" ht="21" customHeight="1" x14ac:dyDescent="0.25">
      <c r="A816" s="38"/>
      <c r="B816" s="39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19"/>
    </row>
    <row r="817" spans="1:14" ht="21" customHeight="1" x14ac:dyDescent="0.25">
      <c r="A817" s="38"/>
      <c r="B817" s="39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19"/>
    </row>
    <row r="818" spans="1:14" ht="21" customHeight="1" x14ac:dyDescent="0.25">
      <c r="A818" s="38"/>
      <c r="B818" s="39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19"/>
    </row>
    <row r="819" spans="1:14" ht="21" customHeight="1" x14ac:dyDescent="0.25">
      <c r="A819" s="38"/>
      <c r="B819" s="39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19"/>
    </row>
    <row r="820" spans="1:14" ht="21" customHeight="1" x14ac:dyDescent="0.25">
      <c r="A820" s="38"/>
      <c r="B820" s="39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19"/>
    </row>
    <row r="821" spans="1:14" ht="21" customHeight="1" x14ac:dyDescent="0.25">
      <c r="A821" s="38"/>
      <c r="B821" s="39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19"/>
    </row>
    <row r="822" spans="1:14" ht="21" customHeight="1" x14ac:dyDescent="0.25">
      <c r="A822" s="38"/>
      <c r="B822" s="39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19"/>
    </row>
    <row r="823" spans="1:14" ht="21" customHeight="1" x14ac:dyDescent="0.25">
      <c r="A823" s="38"/>
      <c r="B823" s="39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19"/>
    </row>
    <row r="824" spans="1:14" ht="21" customHeight="1" x14ac:dyDescent="0.25">
      <c r="A824" s="38"/>
      <c r="B824" s="39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19"/>
    </row>
    <row r="825" spans="1:14" ht="21" customHeight="1" x14ac:dyDescent="0.25">
      <c r="A825" s="38"/>
      <c r="B825" s="39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19"/>
    </row>
    <row r="826" spans="1:14" ht="21" customHeight="1" x14ac:dyDescent="0.25">
      <c r="A826" s="38"/>
      <c r="B826" s="39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19"/>
    </row>
    <row r="827" spans="1:14" ht="21" customHeight="1" x14ac:dyDescent="0.25">
      <c r="A827" s="38"/>
      <c r="B827" s="39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19"/>
    </row>
    <row r="828" spans="1:14" ht="21" customHeight="1" x14ac:dyDescent="0.25">
      <c r="A828" s="38"/>
      <c r="B828" s="39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19"/>
    </row>
    <row r="829" spans="1:14" ht="21" customHeight="1" x14ac:dyDescent="0.25">
      <c r="A829" s="38"/>
      <c r="B829" s="39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19"/>
    </row>
    <row r="830" spans="1:14" ht="21" customHeight="1" x14ac:dyDescent="0.25">
      <c r="A830" s="38"/>
      <c r="B830" s="39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19"/>
    </row>
    <row r="831" spans="1:14" ht="21" customHeight="1" x14ac:dyDescent="0.25">
      <c r="A831" s="38"/>
      <c r="B831" s="39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19"/>
    </row>
    <row r="832" spans="1:14" ht="21" customHeight="1" x14ac:dyDescent="0.25">
      <c r="A832" s="38"/>
      <c r="B832" s="39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19"/>
    </row>
    <row r="833" spans="1:14" ht="21" customHeight="1" x14ac:dyDescent="0.25">
      <c r="A833" s="38"/>
      <c r="B833" s="39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19"/>
    </row>
    <row r="834" spans="1:14" ht="21" customHeight="1" x14ac:dyDescent="0.25">
      <c r="A834" s="38"/>
      <c r="B834" s="39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19"/>
    </row>
    <row r="835" spans="1:14" ht="21" customHeight="1" x14ac:dyDescent="0.25">
      <c r="A835" s="38"/>
      <c r="B835" s="39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19"/>
    </row>
    <row r="836" spans="1:14" ht="21" customHeight="1" x14ac:dyDescent="0.25">
      <c r="A836" s="38"/>
      <c r="B836" s="39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19"/>
    </row>
    <row r="837" spans="1:14" ht="21" customHeight="1" x14ac:dyDescent="0.25">
      <c r="A837" s="38"/>
      <c r="B837" s="39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19"/>
    </row>
    <row r="838" spans="1:14" ht="21" customHeight="1" x14ac:dyDescent="0.25">
      <c r="A838" s="38"/>
      <c r="B838" s="39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19"/>
    </row>
    <row r="839" spans="1:14" ht="21" customHeight="1" x14ac:dyDescent="0.25">
      <c r="A839" s="38"/>
      <c r="B839" s="39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19"/>
    </row>
    <row r="840" spans="1:14" ht="21" customHeight="1" x14ac:dyDescent="0.25">
      <c r="A840" s="38"/>
      <c r="B840" s="39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19"/>
    </row>
    <row r="841" spans="1:14" ht="21" customHeight="1" x14ac:dyDescent="0.25">
      <c r="A841" s="38"/>
      <c r="B841" s="39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19"/>
    </row>
    <row r="842" spans="1:14" ht="21" customHeight="1" x14ac:dyDescent="0.25">
      <c r="A842" s="38"/>
      <c r="B842" s="39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19"/>
    </row>
    <row r="843" spans="1:14" ht="21" customHeight="1" x14ac:dyDescent="0.25">
      <c r="A843" s="38"/>
      <c r="B843" s="39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19"/>
    </row>
    <row r="844" spans="1:14" ht="21" customHeight="1" x14ac:dyDescent="0.25">
      <c r="A844" s="38"/>
      <c r="B844" s="39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19"/>
    </row>
    <row r="845" spans="1:14" ht="21" customHeight="1" x14ac:dyDescent="0.25">
      <c r="A845" s="38"/>
      <c r="B845" s="39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19"/>
    </row>
    <row r="846" spans="1:14" ht="21" customHeight="1" x14ac:dyDescent="0.25">
      <c r="A846" s="38"/>
      <c r="B846" s="39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19"/>
    </row>
    <row r="847" spans="1:14" ht="21" customHeight="1" x14ac:dyDescent="0.25">
      <c r="A847" s="38"/>
      <c r="B847" s="39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19"/>
    </row>
    <row r="848" spans="1:14" ht="21" customHeight="1" x14ac:dyDescent="0.25">
      <c r="A848" s="38"/>
      <c r="B848" s="39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19"/>
    </row>
    <row r="849" spans="1:14" ht="21" customHeight="1" x14ac:dyDescent="0.25">
      <c r="A849" s="38"/>
      <c r="B849" s="39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19"/>
    </row>
    <row r="850" spans="1:14" ht="21" customHeight="1" x14ac:dyDescent="0.25">
      <c r="A850" s="38"/>
      <c r="B850" s="39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19"/>
    </row>
    <row r="851" spans="1:14" ht="21" customHeight="1" x14ac:dyDescent="0.25">
      <c r="A851" s="38"/>
      <c r="B851" s="39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19"/>
    </row>
    <row r="852" spans="1:14" ht="21" customHeight="1" x14ac:dyDescent="0.25">
      <c r="A852" s="38"/>
      <c r="B852" s="39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19"/>
    </row>
    <row r="853" spans="1:14" ht="21" customHeight="1" x14ac:dyDescent="0.25">
      <c r="A853" s="38"/>
      <c r="B853" s="39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19"/>
    </row>
    <row r="854" spans="1:14" ht="21" customHeight="1" x14ac:dyDescent="0.25">
      <c r="A854" s="38"/>
      <c r="B854" s="39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19"/>
    </row>
    <row r="855" spans="1:14" ht="21" customHeight="1" x14ac:dyDescent="0.25">
      <c r="A855" s="38"/>
      <c r="B855" s="39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19"/>
    </row>
    <row r="856" spans="1:14" ht="21" customHeight="1" x14ac:dyDescent="0.25">
      <c r="A856" s="38"/>
      <c r="B856" s="39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19"/>
    </row>
    <row r="857" spans="1:14" ht="21" customHeight="1" x14ac:dyDescent="0.25">
      <c r="A857" s="38"/>
      <c r="B857" s="39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19"/>
    </row>
    <row r="858" spans="1:14" ht="21" customHeight="1" x14ac:dyDescent="0.25">
      <c r="A858" s="38"/>
      <c r="B858" s="39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19"/>
    </row>
    <row r="859" spans="1:14" ht="21" customHeight="1" x14ac:dyDescent="0.25">
      <c r="A859" s="38"/>
      <c r="B859" s="39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19"/>
    </row>
    <row r="860" spans="1:14" ht="21" customHeight="1" x14ac:dyDescent="0.25">
      <c r="A860" s="38"/>
      <c r="B860" s="39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19"/>
    </row>
    <row r="861" spans="1:14" ht="21" customHeight="1" x14ac:dyDescent="0.25">
      <c r="A861" s="38"/>
      <c r="B861" s="39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19"/>
    </row>
    <row r="862" spans="1:14" ht="21" customHeight="1" x14ac:dyDescent="0.25">
      <c r="A862" s="38"/>
      <c r="B862" s="39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19"/>
    </row>
    <row r="863" spans="1:14" ht="21" customHeight="1" x14ac:dyDescent="0.25">
      <c r="A863" s="38"/>
      <c r="B863" s="39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19"/>
    </row>
    <row r="864" spans="1:14" ht="21" customHeight="1" x14ac:dyDescent="0.25">
      <c r="A864" s="38"/>
      <c r="B864" s="39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19"/>
    </row>
    <row r="865" spans="1:14" ht="21" customHeight="1" x14ac:dyDescent="0.25">
      <c r="A865" s="38"/>
      <c r="B865" s="39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19"/>
    </row>
    <row r="866" spans="1:14" ht="21" customHeight="1" x14ac:dyDescent="0.25">
      <c r="A866" s="38"/>
      <c r="B866" s="39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19"/>
    </row>
    <row r="867" spans="1:14" ht="21" customHeight="1" x14ac:dyDescent="0.25">
      <c r="A867" s="38"/>
      <c r="B867" s="39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19"/>
    </row>
    <row r="868" spans="1:14" ht="21" customHeight="1" x14ac:dyDescent="0.25">
      <c r="A868" s="38"/>
      <c r="B868" s="39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19"/>
    </row>
    <row r="869" spans="1:14" ht="21" customHeight="1" x14ac:dyDescent="0.25">
      <c r="A869" s="38"/>
      <c r="B869" s="39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19"/>
    </row>
    <row r="870" spans="1:14" ht="21" customHeight="1" x14ac:dyDescent="0.25">
      <c r="A870" s="38"/>
      <c r="B870" s="39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19"/>
    </row>
    <row r="871" spans="1:14" ht="21" customHeight="1" x14ac:dyDescent="0.25">
      <c r="A871" s="38"/>
      <c r="B871" s="39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19"/>
    </row>
    <row r="872" spans="1:14" ht="21" customHeight="1" x14ac:dyDescent="0.25">
      <c r="A872" s="38"/>
      <c r="B872" s="39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19"/>
    </row>
    <row r="873" spans="1:14" ht="21" customHeight="1" x14ac:dyDescent="0.25">
      <c r="A873" s="38"/>
      <c r="B873" s="39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19"/>
    </row>
    <row r="874" spans="1:14" ht="21" customHeight="1" x14ac:dyDescent="0.25">
      <c r="A874" s="38"/>
      <c r="B874" s="39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19"/>
    </row>
    <row r="875" spans="1:14" ht="21" customHeight="1" x14ac:dyDescent="0.25">
      <c r="A875" s="38"/>
      <c r="B875" s="39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19"/>
    </row>
    <row r="876" spans="1:14" ht="21" customHeight="1" x14ac:dyDescent="0.25">
      <c r="A876" s="38"/>
      <c r="B876" s="39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19"/>
    </row>
    <row r="877" spans="1:14" ht="21" customHeight="1" x14ac:dyDescent="0.25">
      <c r="A877" s="38"/>
      <c r="B877" s="39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19"/>
    </row>
    <row r="878" spans="1:14" ht="21" customHeight="1" x14ac:dyDescent="0.25">
      <c r="A878" s="38"/>
      <c r="B878" s="39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19"/>
    </row>
    <row r="879" spans="1:14" ht="21" customHeight="1" x14ac:dyDescent="0.25">
      <c r="A879" s="38"/>
      <c r="B879" s="39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19"/>
    </row>
    <row r="880" spans="1:14" ht="21" customHeight="1" x14ac:dyDescent="0.25">
      <c r="A880" s="38"/>
      <c r="B880" s="39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19"/>
    </row>
    <row r="881" spans="1:14" ht="21" customHeight="1" x14ac:dyDescent="0.25">
      <c r="A881" s="38"/>
      <c r="B881" s="39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19"/>
    </row>
    <row r="882" spans="1:14" ht="21" customHeight="1" x14ac:dyDescent="0.25">
      <c r="A882" s="38"/>
      <c r="B882" s="39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19"/>
    </row>
    <row r="883" spans="1:14" ht="21" customHeight="1" x14ac:dyDescent="0.25">
      <c r="A883" s="38"/>
      <c r="B883" s="39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19"/>
    </row>
    <row r="884" spans="1:14" ht="21" customHeight="1" x14ac:dyDescent="0.25">
      <c r="A884" s="38"/>
      <c r="B884" s="39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19"/>
    </row>
    <row r="885" spans="1:14" ht="21" customHeight="1" x14ac:dyDescent="0.25">
      <c r="A885" s="38"/>
      <c r="B885" s="39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19"/>
    </row>
    <row r="886" spans="1:14" ht="21" customHeight="1" x14ac:dyDescent="0.25">
      <c r="A886" s="38"/>
      <c r="B886" s="39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19"/>
    </row>
    <row r="887" spans="1:14" ht="21" customHeight="1" x14ac:dyDescent="0.25">
      <c r="A887" s="38"/>
      <c r="B887" s="39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19"/>
    </row>
    <row r="888" spans="1:14" ht="21" customHeight="1" x14ac:dyDescent="0.25">
      <c r="A888" s="38"/>
      <c r="B888" s="39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19"/>
    </row>
    <row r="889" spans="1:14" ht="21" customHeight="1" x14ac:dyDescent="0.25">
      <c r="A889" s="38"/>
      <c r="B889" s="39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19"/>
    </row>
    <row r="890" spans="1:14" ht="21" customHeight="1" x14ac:dyDescent="0.25">
      <c r="A890" s="38"/>
      <c r="B890" s="39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19"/>
    </row>
    <row r="891" spans="1:14" ht="21" customHeight="1" x14ac:dyDescent="0.25">
      <c r="A891" s="38"/>
      <c r="B891" s="39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19"/>
    </row>
    <row r="892" spans="1:14" ht="21" customHeight="1" x14ac:dyDescent="0.25">
      <c r="A892" s="38"/>
      <c r="B892" s="39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19"/>
    </row>
    <row r="893" spans="1:14" ht="21" customHeight="1" x14ac:dyDescent="0.25">
      <c r="A893" s="38"/>
      <c r="B893" s="39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19"/>
    </row>
    <row r="894" spans="1:14" ht="21" customHeight="1" x14ac:dyDescent="0.25">
      <c r="A894" s="38"/>
      <c r="B894" s="39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19"/>
    </row>
    <row r="895" spans="1:14" ht="21" customHeight="1" x14ac:dyDescent="0.25">
      <c r="A895" s="38"/>
      <c r="B895" s="39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19"/>
    </row>
    <row r="896" spans="1:14" ht="21" customHeight="1" x14ac:dyDescent="0.25">
      <c r="A896" s="38"/>
      <c r="B896" s="39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19"/>
    </row>
    <row r="897" spans="1:14" ht="21" customHeight="1" x14ac:dyDescent="0.25">
      <c r="A897" s="38"/>
      <c r="B897" s="39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19"/>
    </row>
    <row r="898" spans="1:14" ht="21" customHeight="1" x14ac:dyDescent="0.25">
      <c r="A898" s="38"/>
      <c r="B898" s="39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19"/>
    </row>
    <row r="899" spans="1:14" ht="21" customHeight="1" x14ac:dyDescent="0.25">
      <c r="A899" s="38"/>
      <c r="B899" s="39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19"/>
    </row>
    <row r="900" spans="1:14" ht="21" customHeight="1" x14ac:dyDescent="0.25">
      <c r="A900" s="38"/>
      <c r="B900" s="39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19"/>
    </row>
    <row r="901" spans="1:14" ht="21" customHeight="1" x14ac:dyDescent="0.25">
      <c r="A901" s="38"/>
      <c r="B901" s="39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19"/>
    </row>
    <row r="902" spans="1:14" ht="21" customHeight="1" x14ac:dyDescent="0.25">
      <c r="A902" s="38"/>
      <c r="B902" s="39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19"/>
    </row>
    <row r="903" spans="1:14" ht="21" customHeight="1" x14ac:dyDescent="0.25">
      <c r="A903" s="38"/>
      <c r="B903" s="39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19"/>
    </row>
    <row r="904" spans="1:14" ht="21" customHeight="1" x14ac:dyDescent="0.25">
      <c r="A904" s="38"/>
      <c r="B904" s="39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19"/>
    </row>
    <row r="905" spans="1:14" ht="21" customHeight="1" x14ac:dyDescent="0.25">
      <c r="A905" s="38"/>
      <c r="B905" s="39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19"/>
    </row>
    <row r="906" spans="1:14" ht="21" customHeight="1" x14ac:dyDescent="0.25">
      <c r="A906" s="38"/>
      <c r="B906" s="39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19"/>
    </row>
    <row r="907" spans="1:14" ht="21" customHeight="1" x14ac:dyDescent="0.25">
      <c r="A907" s="38"/>
      <c r="B907" s="39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19"/>
    </row>
    <row r="908" spans="1:14" ht="21" customHeight="1" x14ac:dyDescent="0.25">
      <c r="A908" s="38"/>
      <c r="B908" s="39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19"/>
    </row>
    <row r="909" spans="1:14" ht="21" customHeight="1" x14ac:dyDescent="0.25">
      <c r="A909" s="38"/>
      <c r="B909" s="39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19"/>
    </row>
    <row r="910" spans="1:14" ht="21" customHeight="1" x14ac:dyDescent="0.25">
      <c r="A910" s="38"/>
      <c r="B910" s="39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19"/>
    </row>
    <row r="911" spans="1:14" ht="21" customHeight="1" x14ac:dyDescent="0.25">
      <c r="A911" s="38"/>
      <c r="B911" s="39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19"/>
    </row>
    <row r="912" spans="1:14" ht="21" customHeight="1" x14ac:dyDescent="0.25">
      <c r="A912" s="38"/>
      <c r="B912" s="39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19"/>
    </row>
    <row r="913" spans="1:14" ht="21" customHeight="1" x14ac:dyDescent="0.25">
      <c r="A913" s="38"/>
      <c r="B913" s="39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19"/>
    </row>
    <row r="914" spans="1:14" ht="21" customHeight="1" x14ac:dyDescent="0.25">
      <c r="A914" s="38"/>
      <c r="B914" s="39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19"/>
    </row>
    <row r="915" spans="1:14" ht="21" customHeight="1" x14ac:dyDescent="0.25">
      <c r="A915" s="38"/>
      <c r="B915" s="39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19"/>
    </row>
    <row r="916" spans="1:14" ht="21" customHeight="1" x14ac:dyDescent="0.25">
      <c r="A916" s="38"/>
      <c r="B916" s="39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19"/>
    </row>
    <row r="917" spans="1:14" ht="21" customHeight="1" x14ac:dyDescent="0.25">
      <c r="A917" s="38"/>
      <c r="B917" s="39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19"/>
    </row>
    <row r="918" spans="1:14" ht="21" customHeight="1" x14ac:dyDescent="0.25">
      <c r="A918" s="38"/>
      <c r="B918" s="39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19"/>
    </row>
    <row r="919" spans="1:14" ht="21" customHeight="1" x14ac:dyDescent="0.25">
      <c r="A919" s="38"/>
      <c r="B919" s="39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19"/>
    </row>
    <row r="920" spans="1:14" ht="21" customHeight="1" x14ac:dyDescent="0.25">
      <c r="A920" s="38"/>
      <c r="B920" s="39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19"/>
    </row>
    <row r="921" spans="1:14" ht="21" customHeight="1" x14ac:dyDescent="0.25">
      <c r="A921" s="38"/>
      <c r="B921" s="39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19"/>
    </row>
    <row r="922" spans="1:14" ht="21" customHeight="1" x14ac:dyDescent="0.25">
      <c r="A922" s="38"/>
      <c r="B922" s="39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19"/>
    </row>
    <row r="923" spans="1:14" ht="21" customHeight="1" x14ac:dyDescent="0.25">
      <c r="A923" s="38"/>
      <c r="B923" s="39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19"/>
    </row>
    <row r="924" spans="1:14" ht="21" customHeight="1" x14ac:dyDescent="0.25">
      <c r="A924" s="38"/>
      <c r="B924" s="39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19"/>
    </row>
    <row r="925" spans="1:14" ht="21" customHeight="1" x14ac:dyDescent="0.25">
      <c r="A925" s="38"/>
      <c r="B925" s="39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19"/>
    </row>
    <row r="926" spans="1:14" ht="21" customHeight="1" x14ac:dyDescent="0.25">
      <c r="A926" s="38"/>
      <c r="B926" s="39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19"/>
    </row>
    <row r="927" spans="1:14" ht="21" customHeight="1" x14ac:dyDescent="0.25">
      <c r="A927" s="38"/>
      <c r="B927" s="39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19"/>
    </row>
    <row r="928" spans="1:14" ht="21" customHeight="1" x14ac:dyDescent="0.25">
      <c r="A928" s="38"/>
      <c r="B928" s="39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19"/>
    </row>
    <row r="929" spans="1:14" ht="21" customHeight="1" x14ac:dyDescent="0.25">
      <c r="A929" s="38"/>
      <c r="B929" s="39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19"/>
    </row>
    <row r="930" spans="1:14" ht="21" customHeight="1" x14ac:dyDescent="0.25">
      <c r="A930" s="38"/>
      <c r="B930" s="39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19"/>
    </row>
    <row r="931" spans="1:14" ht="21" customHeight="1" x14ac:dyDescent="0.25">
      <c r="A931" s="38"/>
      <c r="B931" s="39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19"/>
    </row>
    <row r="932" spans="1:14" ht="21" customHeight="1" x14ac:dyDescent="0.25">
      <c r="A932" s="38"/>
      <c r="B932" s="39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19"/>
    </row>
    <row r="933" spans="1:14" ht="21" customHeight="1" x14ac:dyDescent="0.25">
      <c r="A933" s="38"/>
      <c r="B933" s="39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19"/>
    </row>
    <row r="934" spans="1:14" ht="21" customHeight="1" x14ac:dyDescent="0.25">
      <c r="A934" s="38"/>
      <c r="B934" s="39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19"/>
    </row>
    <row r="935" spans="1:14" ht="21" customHeight="1" x14ac:dyDescent="0.25">
      <c r="A935" s="38"/>
      <c r="B935" s="39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19"/>
    </row>
    <row r="936" spans="1:14" ht="21" customHeight="1" x14ac:dyDescent="0.25">
      <c r="A936" s="38"/>
      <c r="B936" s="39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19"/>
    </row>
    <row r="937" spans="1:14" ht="21" customHeight="1" x14ac:dyDescent="0.25">
      <c r="A937" s="38"/>
      <c r="B937" s="39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19"/>
    </row>
    <row r="938" spans="1:14" ht="21" customHeight="1" x14ac:dyDescent="0.25">
      <c r="A938" s="38"/>
      <c r="B938" s="39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19"/>
    </row>
    <row r="939" spans="1:14" ht="21" customHeight="1" x14ac:dyDescent="0.25">
      <c r="A939" s="38"/>
      <c r="B939" s="39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19"/>
    </row>
    <row r="940" spans="1:14" ht="21" customHeight="1" x14ac:dyDescent="0.25">
      <c r="A940" s="38"/>
      <c r="B940" s="39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19"/>
    </row>
    <row r="941" spans="1:14" ht="21" customHeight="1" x14ac:dyDescent="0.25">
      <c r="A941" s="38"/>
      <c r="B941" s="39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19"/>
    </row>
    <row r="942" spans="1:14" ht="21" customHeight="1" x14ac:dyDescent="0.25">
      <c r="A942" s="38"/>
      <c r="B942" s="39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19"/>
    </row>
    <row r="943" spans="1:14" ht="21" customHeight="1" x14ac:dyDescent="0.25">
      <c r="A943" s="38"/>
      <c r="B943" s="39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19"/>
    </row>
    <row r="944" spans="1:14" ht="21" customHeight="1" x14ac:dyDescent="0.25">
      <c r="A944" s="38"/>
      <c r="B944" s="39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19"/>
    </row>
    <row r="945" spans="1:14" ht="21" customHeight="1" x14ac:dyDescent="0.25">
      <c r="A945" s="38"/>
      <c r="B945" s="39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19"/>
    </row>
    <row r="946" spans="1:14" ht="21" customHeight="1" x14ac:dyDescent="0.25">
      <c r="A946" s="38"/>
      <c r="B946" s="39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19"/>
    </row>
    <row r="947" spans="1:14" ht="21" customHeight="1" x14ac:dyDescent="0.25">
      <c r="A947" s="38"/>
      <c r="B947" s="39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19"/>
    </row>
    <row r="948" spans="1:14" ht="21" customHeight="1" x14ac:dyDescent="0.25">
      <c r="A948" s="38"/>
      <c r="B948" s="39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19"/>
    </row>
    <row r="949" spans="1:14" ht="21" customHeight="1" x14ac:dyDescent="0.25">
      <c r="A949" s="38"/>
      <c r="B949" s="39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19"/>
    </row>
    <row r="950" spans="1:14" ht="21" customHeight="1" x14ac:dyDescent="0.25">
      <c r="A950" s="38"/>
      <c r="B950" s="39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19"/>
    </row>
    <row r="951" spans="1:14" ht="21" customHeight="1" x14ac:dyDescent="0.25">
      <c r="A951" s="38"/>
      <c r="B951" s="39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19"/>
    </row>
    <row r="952" spans="1:14" ht="21" customHeight="1" x14ac:dyDescent="0.25">
      <c r="A952" s="38"/>
      <c r="B952" s="39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19"/>
    </row>
    <row r="953" spans="1:14" ht="21" customHeight="1" x14ac:dyDescent="0.25">
      <c r="A953" s="38"/>
      <c r="B953" s="39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19"/>
    </row>
    <row r="954" spans="1:14" ht="21" customHeight="1" x14ac:dyDescent="0.25">
      <c r="A954" s="38"/>
      <c r="B954" s="39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19"/>
    </row>
    <row r="955" spans="1:14" ht="21" customHeight="1" x14ac:dyDescent="0.25">
      <c r="A955" s="38"/>
      <c r="B955" s="39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19"/>
    </row>
    <row r="956" spans="1:14" ht="21" customHeight="1" x14ac:dyDescent="0.25">
      <c r="A956" s="38"/>
      <c r="B956" s="39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19"/>
    </row>
    <row r="957" spans="1:14" ht="21" customHeight="1" x14ac:dyDescent="0.25">
      <c r="A957" s="38"/>
      <c r="B957" s="39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19"/>
    </row>
    <row r="958" spans="1:14" ht="21" customHeight="1" x14ac:dyDescent="0.25">
      <c r="A958" s="38"/>
      <c r="B958" s="39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19"/>
    </row>
    <row r="959" spans="1:14" ht="21" customHeight="1" x14ac:dyDescent="0.25">
      <c r="A959" s="38"/>
      <c r="B959" s="39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19"/>
    </row>
    <row r="960" spans="1:14" ht="21" customHeight="1" x14ac:dyDescent="0.25">
      <c r="A960" s="38"/>
      <c r="B960" s="39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19"/>
    </row>
    <row r="961" spans="1:14" ht="21" customHeight="1" x14ac:dyDescent="0.25">
      <c r="A961" s="38"/>
      <c r="B961" s="39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19"/>
    </row>
    <row r="962" spans="1:14" ht="21" customHeight="1" x14ac:dyDescent="0.25">
      <c r="A962" s="38"/>
      <c r="B962" s="39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19"/>
    </row>
    <row r="963" spans="1:14" ht="21" customHeight="1" x14ac:dyDescent="0.25">
      <c r="A963" s="38"/>
      <c r="B963" s="39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19"/>
    </row>
    <row r="964" spans="1:14" ht="21" customHeight="1" x14ac:dyDescent="0.25">
      <c r="A964" s="38"/>
      <c r="B964" s="39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19"/>
    </row>
    <row r="965" spans="1:14" ht="21" customHeight="1" x14ac:dyDescent="0.25">
      <c r="A965" s="38"/>
      <c r="B965" s="39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19"/>
    </row>
    <row r="966" spans="1:14" ht="21" customHeight="1" x14ac:dyDescent="0.25">
      <c r="A966" s="38"/>
      <c r="B966" s="39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19"/>
    </row>
    <row r="967" spans="1:14" ht="21" customHeight="1" x14ac:dyDescent="0.25">
      <c r="A967" s="38"/>
      <c r="B967" s="39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19"/>
    </row>
    <row r="968" spans="1:14" ht="21" customHeight="1" x14ac:dyDescent="0.25">
      <c r="A968" s="38"/>
      <c r="B968" s="39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19"/>
    </row>
    <row r="969" spans="1:14" ht="21" customHeight="1" x14ac:dyDescent="0.25">
      <c r="A969" s="38"/>
      <c r="B969" s="39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19"/>
    </row>
    <row r="970" spans="1:14" ht="21" customHeight="1" x14ac:dyDescent="0.25">
      <c r="A970" s="38"/>
      <c r="B970" s="39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19"/>
    </row>
    <row r="971" spans="1:14" ht="21" customHeight="1" x14ac:dyDescent="0.25">
      <c r="A971" s="38"/>
      <c r="B971" s="39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19"/>
    </row>
    <row r="972" spans="1:14" ht="21" customHeight="1" x14ac:dyDescent="0.25">
      <c r="A972" s="38"/>
      <c r="B972" s="39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19"/>
    </row>
    <row r="973" spans="1:14" ht="21" customHeight="1" x14ac:dyDescent="0.25">
      <c r="A973" s="38"/>
      <c r="B973" s="39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19"/>
    </row>
    <row r="974" spans="1:14" ht="21" customHeight="1" x14ac:dyDescent="0.25">
      <c r="A974" s="38"/>
      <c r="B974" s="39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19"/>
    </row>
    <row r="975" spans="1:14" ht="21" customHeight="1" x14ac:dyDescent="0.25">
      <c r="A975" s="38"/>
      <c r="B975" s="39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19"/>
    </row>
    <row r="976" spans="1:14" ht="21" customHeight="1" x14ac:dyDescent="0.25">
      <c r="A976" s="38"/>
      <c r="B976" s="39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19"/>
    </row>
    <row r="977" spans="1:14" ht="21" customHeight="1" x14ac:dyDescent="0.25">
      <c r="A977" s="38"/>
      <c r="B977" s="39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19"/>
    </row>
    <row r="978" spans="1:14" ht="21" customHeight="1" x14ac:dyDescent="0.25">
      <c r="A978" s="38"/>
      <c r="B978" s="39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19"/>
    </row>
    <row r="979" spans="1:14" ht="21" customHeight="1" x14ac:dyDescent="0.25">
      <c r="A979" s="38"/>
      <c r="B979" s="39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19"/>
    </row>
    <row r="980" spans="1:14" ht="21" customHeight="1" x14ac:dyDescent="0.25">
      <c r="A980" s="38"/>
      <c r="B980" s="39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19"/>
    </row>
    <row r="981" spans="1:14" ht="21" customHeight="1" x14ac:dyDescent="0.25">
      <c r="A981" s="38"/>
      <c r="B981" s="39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19"/>
    </row>
    <row r="982" spans="1:14" ht="21" customHeight="1" x14ac:dyDescent="0.25">
      <c r="A982" s="38"/>
      <c r="B982" s="39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19"/>
    </row>
    <row r="983" spans="1:14" ht="21" customHeight="1" x14ac:dyDescent="0.25">
      <c r="A983" s="38"/>
      <c r="B983" s="39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19"/>
    </row>
    <row r="984" spans="1:14" ht="21" customHeight="1" x14ac:dyDescent="0.25">
      <c r="A984" s="38"/>
      <c r="B984" s="39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19"/>
    </row>
    <row r="985" spans="1:14" ht="21" customHeight="1" x14ac:dyDescent="0.25">
      <c r="A985" s="38"/>
      <c r="B985" s="39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19"/>
    </row>
    <row r="986" spans="1:14" ht="21" customHeight="1" x14ac:dyDescent="0.25">
      <c r="A986" s="38"/>
      <c r="B986" s="39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19"/>
    </row>
    <row r="987" spans="1:14" ht="21" customHeight="1" x14ac:dyDescent="0.25">
      <c r="A987" s="38"/>
      <c r="B987" s="39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19"/>
    </row>
    <row r="988" spans="1:14" ht="21" customHeight="1" x14ac:dyDescent="0.25">
      <c r="A988" s="38"/>
      <c r="B988" s="39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19"/>
    </row>
    <row r="989" spans="1:14" ht="21" customHeight="1" x14ac:dyDescent="0.25">
      <c r="A989" s="38"/>
      <c r="B989" s="39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19"/>
    </row>
    <row r="990" spans="1:14" ht="21" customHeight="1" x14ac:dyDescent="0.25">
      <c r="A990" s="38"/>
      <c r="B990" s="39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19"/>
    </row>
    <row r="991" spans="1:14" ht="21" customHeight="1" x14ac:dyDescent="0.25">
      <c r="A991" s="38"/>
      <c r="B991" s="39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19"/>
    </row>
    <row r="992" spans="1:14" ht="21" customHeight="1" x14ac:dyDescent="0.25">
      <c r="A992" s="38"/>
      <c r="B992" s="39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19"/>
    </row>
    <row r="993" spans="1:14" ht="21" customHeight="1" x14ac:dyDescent="0.25">
      <c r="A993" s="38"/>
      <c r="B993" s="39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19"/>
    </row>
    <row r="994" spans="1:14" ht="21" customHeight="1" x14ac:dyDescent="0.25">
      <c r="A994" s="38"/>
      <c r="B994" s="39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19"/>
    </row>
    <row r="995" spans="1:14" ht="21" customHeight="1" x14ac:dyDescent="0.25">
      <c r="A995" s="38"/>
      <c r="B995" s="39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19"/>
    </row>
    <row r="996" spans="1:14" ht="21" customHeight="1" x14ac:dyDescent="0.25">
      <c r="A996" s="38"/>
      <c r="B996" s="39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19"/>
    </row>
    <row r="997" spans="1:14" ht="21" customHeight="1" x14ac:dyDescent="0.25">
      <c r="A997" s="38"/>
      <c r="B997" s="39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19"/>
    </row>
    <row r="998" spans="1:14" ht="21" customHeight="1" x14ac:dyDescent="0.25">
      <c r="A998" s="38"/>
      <c r="B998" s="39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19"/>
    </row>
    <row r="999" spans="1:14" ht="21" customHeight="1" x14ac:dyDescent="0.25">
      <c r="A999" s="38"/>
      <c r="B999" s="39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19"/>
    </row>
  </sheetData>
  <pageMargins left="0.7" right="0.7" top="0.75" bottom="0.75" header="0.3" footer="0.3"/>
  <pageSetup paperSize="3" scale="75" orientation="landscape" horizontalDpi="0" verticalDpi="0"/>
  <headerFooter>
    <oddFooter>&amp;L&amp;"Helvetica,Regular"&amp;12&amp;K000000&amp;F,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9"/>
  <sheetViews>
    <sheetView workbookViewId="0">
      <pane xSplit="1" topLeftCell="K1" activePane="topRight" state="frozen"/>
      <selection pane="topRight" activeCell="B1" sqref="B1:J1048576"/>
    </sheetView>
  </sheetViews>
  <sheetFormatPr baseColWidth="10" defaultColWidth="17.33203125" defaultRowHeight="15" customHeight="1" x14ac:dyDescent="0.25"/>
  <cols>
    <col min="1" max="1" width="52.5" style="5" customWidth="1"/>
    <col min="2" max="2" width="14.33203125" style="5" hidden="1" customWidth="1"/>
    <col min="3" max="10" width="13.5" style="5" hidden="1" customWidth="1"/>
    <col min="11" max="26" width="13.5" style="5" customWidth="1"/>
    <col min="27" max="16384" width="17.33203125" style="5"/>
  </cols>
  <sheetData>
    <row r="1" spans="1:49" ht="15.75" customHeight="1" x14ac:dyDescent="0.25">
      <c r="A1" s="6"/>
      <c r="B1" s="4"/>
    </row>
    <row r="2" spans="1:49" s="28" customFormat="1" ht="24" customHeight="1" x14ac:dyDescent="0.25">
      <c r="A2" s="26"/>
      <c r="B2" s="25">
        <v>42948</v>
      </c>
      <c r="C2" s="25">
        <v>42995</v>
      </c>
      <c r="D2" s="25">
        <v>43009</v>
      </c>
      <c r="E2" s="25">
        <v>43056</v>
      </c>
      <c r="F2" s="25">
        <v>43086</v>
      </c>
      <c r="G2" s="25">
        <v>43101</v>
      </c>
      <c r="H2" s="25">
        <v>43149</v>
      </c>
      <c r="I2" s="25">
        <v>43177</v>
      </c>
      <c r="J2" s="25">
        <v>43208</v>
      </c>
      <c r="K2" s="27">
        <v>43238</v>
      </c>
      <c r="L2" s="25">
        <v>43269</v>
      </c>
      <c r="M2" s="25">
        <v>43299</v>
      </c>
      <c r="N2" s="25">
        <v>43330</v>
      </c>
      <c r="O2" s="25">
        <v>43361</v>
      </c>
      <c r="P2" s="25">
        <v>43391</v>
      </c>
      <c r="Q2" s="25">
        <v>43422</v>
      </c>
      <c r="R2" s="25">
        <v>43452</v>
      </c>
      <c r="S2" s="25">
        <v>43484</v>
      </c>
      <c r="T2" s="25">
        <v>43515</v>
      </c>
      <c r="U2" s="27">
        <v>43525</v>
      </c>
      <c r="V2" s="25">
        <v>43556</v>
      </c>
      <c r="W2" s="25">
        <v>43604</v>
      </c>
      <c r="X2" s="25">
        <v>43635</v>
      </c>
      <c r="Y2" s="25">
        <v>43665</v>
      </c>
      <c r="Z2" s="25">
        <v>43678</v>
      </c>
      <c r="AA2" s="25">
        <v>43727</v>
      </c>
      <c r="AB2" s="25">
        <v>43757</v>
      </c>
      <c r="AC2" s="25">
        <v>43788</v>
      </c>
      <c r="AD2" s="25">
        <v>43818</v>
      </c>
      <c r="AE2" s="25">
        <v>43831</v>
      </c>
      <c r="AF2" s="25">
        <v>43881</v>
      </c>
      <c r="AG2" s="25">
        <v>43891</v>
      </c>
      <c r="AH2" s="25">
        <v>43922</v>
      </c>
      <c r="AI2" s="25">
        <v>43952</v>
      </c>
      <c r="AJ2" s="25">
        <v>43983</v>
      </c>
      <c r="AK2" s="25">
        <v>44013</v>
      </c>
      <c r="AL2" s="25">
        <v>44044</v>
      </c>
      <c r="AM2" s="25">
        <v>44094</v>
      </c>
      <c r="AN2" s="25">
        <v>44105</v>
      </c>
      <c r="AO2" s="25">
        <v>44136</v>
      </c>
      <c r="AP2" s="25">
        <v>44166</v>
      </c>
      <c r="AQ2" s="25">
        <v>44197</v>
      </c>
      <c r="AR2" s="25">
        <v>44248</v>
      </c>
      <c r="AS2" s="25">
        <v>44256</v>
      </c>
      <c r="AT2" s="25">
        <v>44287</v>
      </c>
      <c r="AU2" s="25">
        <v>44317</v>
      </c>
      <c r="AV2" s="25">
        <v>44348</v>
      </c>
      <c r="AW2" s="25">
        <v>44378</v>
      </c>
    </row>
    <row r="3" spans="1:49" ht="33" customHeight="1" x14ac:dyDescent="0.25"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13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13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  <c r="AR3" s="8">
        <v>43</v>
      </c>
      <c r="AS3" s="8">
        <v>44</v>
      </c>
      <c r="AT3" s="8">
        <v>45</v>
      </c>
      <c r="AU3" s="8">
        <v>46</v>
      </c>
      <c r="AV3" s="8">
        <v>47</v>
      </c>
      <c r="AW3" s="8">
        <v>48</v>
      </c>
    </row>
    <row r="4" spans="1:49" s="12" customFormat="1" ht="28" customHeight="1" x14ac:dyDescent="0.25">
      <c r="A4" s="10" t="s">
        <v>85</v>
      </c>
      <c r="B4" s="10"/>
      <c r="U4" s="12">
        <v>250000</v>
      </c>
      <c r="AC4" s="12">
        <v>250000</v>
      </c>
      <c r="AK4" s="12">
        <v>450000</v>
      </c>
      <c r="AM4" s="12">
        <v>250000</v>
      </c>
    </row>
    <row r="5" spans="1:49" ht="15.75" customHeight="1" x14ac:dyDescent="0.25">
      <c r="A5" s="21"/>
      <c r="B5" s="4"/>
    </row>
    <row r="6" spans="1:49" ht="25" customHeight="1" x14ac:dyDescent="0.25">
      <c r="A6" s="21"/>
      <c r="B6" s="4"/>
    </row>
    <row r="7" spans="1:49" ht="15.75" customHeight="1" x14ac:dyDescent="0.25">
      <c r="A7" s="6"/>
      <c r="B7" s="4"/>
    </row>
    <row r="8" spans="1:49" ht="15.75" customHeight="1" x14ac:dyDescent="0.25">
      <c r="A8" s="6"/>
      <c r="B8" s="4"/>
    </row>
    <row r="9" spans="1:49" ht="15.75" customHeight="1" x14ac:dyDescent="0.25">
      <c r="A9" s="6"/>
      <c r="B9" s="4"/>
      <c r="P9" s="12"/>
    </row>
    <row r="10" spans="1:49" ht="15.75" customHeight="1" x14ac:dyDescent="0.25">
      <c r="B10" s="4"/>
    </row>
    <row r="11" spans="1:49" ht="15.75" customHeight="1" x14ac:dyDescent="0.25">
      <c r="B11" s="4"/>
    </row>
    <row r="12" spans="1:49" ht="15.75" customHeight="1" x14ac:dyDescent="0.25">
      <c r="B12" s="4"/>
    </row>
    <row r="13" spans="1:49" ht="15.75" customHeight="1" x14ac:dyDescent="0.25">
      <c r="B13" s="4"/>
    </row>
    <row r="14" spans="1:49" ht="15.75" customHeight="1" x14ac:dyDescent="0.25">
      <c r="B14" s="4"/>
    </row>
    <row r="15" spans="1:49" ht="15.75" customHeight="1" x14ac:dyDescent="0.25">
      <c r="B15" s="4"/>
    </row>
    <row r="16" spans="1:49" ht="15.75" customHeight="1" x14ac:dyDescent="0.25">
      <c r="B16" s="4"/>
    </row>
    <row r="17" spans="2:2" ht="15.75" customHeight="1" x14ac:dyDescent="0.25">
      <c r="B17" s="4"/>
    </row>
    <row r="18" spans="2:2" ht="15.75" customHeight="1" x14ac:dyDescent="0.25">
      <c r="B18" s="4"/>
    </row>
    <row r="19" spans="2:2" ht="15.75" customHeight="1" x14ac:dyDescent="0.25">
      <c r="B19" s="4"/>
    </row>
    <row r="20" spans="2:2" ht="15.7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</sheetData>
  <pageMargins left="0.7" right="0.7" top="0.75" bottom="0.75" header="0.3" footer="0.3"/>
  <pageSetup paperSize="3" scale="75" orientation="landscape" horizontalDpi="0" verticalDpi="0"/>
  <headerFooter>
    <oddFooter>&amp;L&amp;"Helvetica,Regular"&amp;12&amp;K000000&amp;F,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Projected P&amp;L</vt:lpstr>
      <vt:lpstr>Projected Cash Flow</vt:lpstr>
      <vt:lpstr>EST Enterprise Value</vt:lpstr>
      <vt:lpstr>Infrastructure cost</vt:lpstr>
      <vt:lpstr>Sales</vt:lpstr>
      <vt:lpstr>Tech Investment</vt:lpstr>
      <vt:lpstr>Staff &amp; Professional Services</vt:lpstr>
      <vt:lpstr>Sales &amp; Marketing</vt:lpstr>
      <vt:lpstr>Hardware Research &amp; Deve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Iragui, Charles</dc:creator>
  <cp:lastModifiedBy>Microsoft Office User</cp:lastModifiedBy>
  <cp:lastPrinted>2018-05-22T22:25:48Z</cp:lastPrinted>
  <dcterms:created xsi:type="dcterms:W3CDTF">2018-02-23T17:25:18Z</dcterms:created>
  <dcterms:modified xsi:type="dcterms:W3CDTF">2018-05-25T19:14:39Z</dcterms:modified>
</cp:coreProperties>
</file>