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mi/Desktop/dissertation/"/>
    </mc:Choice>
  </mc:AlternateContent>
  <xr:revisionPtr revIDLastSave="0" documentId="13_ncr:1_{7FABE666-C2A0-E84F-A6C5-BD46BE6A9327}" xr6:coauthVersionLast="47" xr6:coauthVersionMax="47" xr10:uidLastSave="{00000000-0000-0000-0000-000000000000}"/>
  <bookViews>
    <workbookView xWindow="19200" yWindow="500" windowWidth="19200" windowHeight="19640" activeTab="2" xr2:uid="{A0227DF2-964C-CF43-862B-3A4D94ED4A51}"/>
  </bookViews>
  <sheets>
    <sheet name="winter case 2" sheetId="1" r:id="rId1"/>
    <sheet name="winter case 1 " sheetId="2" r:id="rId2"/>
    <sheet name="summer  case" sheetId="3" r:id="rId3"/>
    <sheet name="Sheet7" sheetId="7" r:id="rId4"/>
    <sheet name="summer vs winter scenario case" sheetId="4" r:id="rId5"/>
    <sheet name="n-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4" i="3" l="1"/>
  <c r="U25" i="3"/>
  <c r="U26" i="3"/>
  <c r="U27" i="3"/>
  <c r="U28" i="3"/>
  <c r="U23" i="3"/>
  <c r="N24" i="3"/>
  <c r="N25" i="3"/>
  <c r="N26" i="3"/>
  <c r="N27" i="3"/>
  <c r="N28" i="3"/>
  <c r="N23" i="3"/>
  <c r="S36" i="1"/>
  <c r="S37" i="1"/>
  <c r="S38" i="1"/>
  <c r="S39" i="1"/>
  <c r="S40" i="1"/>
  <c r="S41" i="1"/>
  <c r="S42" i="1"/>
  <c r="P36" i="1"/>
  <c r="P37" i="1"/>
  <c r="P38" i="1"/>
  <c r="P39" i="1"/>
  <c r="P40" i="1"/>
  <c r="P41" i="1"/>
  <c r="P42" i="1"/>
  <c r="P35" i="1"/>
  <c r="S35" i="1"/>
  <c r="O35" i="1"/>
  <c r="R44" i="1"/>
  <c r="O44" i="1"/>
  <c r="M29" i="3"/>
  <c r="I58" i="3"/>
  <c r="F58" i="3"/>
  <c r="T29" i="3"/>
</calcChain>
</file>

<file path=xl/sharedStrings.xml><?xml version="1.0" encoding="utf-8"?>
<sst xmlns="http://schemas.openxmlformats.org/spreadsheetml/2006/main" count="391" uniqueCount="130">
  <si>
    <t xml:space="preserve"> 2024-12-02 17:55:32</t>
  </si>
  <si>
    <t>id</t>
  </si>
  <si>
    <t>vkl_ict</t>
  </si>
  <si>
    <t>nsl</t>
  </si>
  <si>
    <t>intelec_ict</t>
  </si>
  <si>
    <t>ifa2</t>
  </si>
  <si>
    <t>scotland_england</t>
  </si>
  <si>
    <t>north_south</t>
  </si>
  <si>
    <t>other</t>
  </si>
  <si>
    <t>nemo</t>
  </si>
  <si>
    <t>ew_ict</t>
  </si>
  <si>
    <t>irish_ict</t>
  </si>
  <si>
    <t>dutch_ict</t>
  </si>
  <si>
    <t>french_ict</t>
  </si>
  <si>
    <t>ocgt</t>
  </si>
  <si>
    <t>solar</t>
  </si>
  <si>
    <t>oil</t>
  </si>
  <si>
    <t>biomass</t>
  </si>
  <si>
    <t>hydro</t>
  </si>
  <si>
    <t>pumped</t>
  </si>
  <si>
    <t>wind</t>
  </si>
  <si>
    <t>ccgt</t>
  </si>
  <si>
    <t>nuclear</t>
  </si>
  <si>
    <t>coal</t>
  </si>
  <si>
    <t>frequency</t>
  </si>
  <si>
    <t>demand</t>
  </si>
  <si>
    <t>timestamp</t>
  </si>
  <si>
    <t>Value</t>
  </si>
  <si>
    <t>Variable</t>
  </si>
  <si>
    <t>Source</t>
  </si>
  <si>
    <t>Value (MW)</t>
  </si>
  <si>
    <t>EXT_GRID</t>
  </si>
  <si>
    <t>Wind</t>
  </si>
  <si>
    <t>Solar PV</t>
  </si>
  <si>
    <t>Nuclear</t>
  </si>
  <si>
    <t>Hydro</t>
  </si>
  <si>
    <t>Pumped Storage</t>
  </si>
  <si>
    <t>CCGT</t>
  </si>
  <si>
    <t>OCGT</t>
  </si>
  <si>
    <t>CHP</t>
  </si>
  <si>
    <t>Biomass</t>
  </si>
  <si>
    <t>Other</t>
  </si>
  <si>
    <t>Coal</t>
  </si>
  <si>
    <t>Battery Storage</t>
  </si>
  <si>
    <t>BritNed</t>
  </si>
  <si>
    <t>East-West</t>
  </si>
  <si>
    <t>Nemo Link</t>
  </si>
  <si>
    <t>IFA-2</t>
  </si>
  <si>
    <t>IFA</t>
  </si>
  <si>
    <t>North Sea Link</t>
  </si>
  <si>
    <t>ElecLink</t>
  </si>
  <si>
    <t>Viking Link</t>
  </si>
  <si>
    <t>Greenlink</t>
  </si>
  <si>
    <t>Unknown</t>
  </si>
  <si>
    <t xml:space="preserve">Winter base case that cant reflect solar </t>
  </si>
  <si>
    <t xml:space="preserve"> 2024-12-02 10:05:32</t>
  </si>
  <si>
    <t xml:space="preserve"> </t>
  </si>
  <si>
    <t>Total Load</t>
  </si>
  <si>
    <t>Total Generation</t>
  </si>
  <si>
    <t xml:space="preserve"> 2024-06-02 12:15:32</t>
  </si>
  <si>
    <t>summer</t>
  </si>
  <si>
    <t>winter</t>
  </si>
  <si>
    <t>Maximum secure load multiplier: 1.04x base</t>
  </si>
  <si>
    <t>Total load in network: 8418.18 MW</t>
  </si>
  <si>
    <t>Generation Type</t>
  </si>
  <si>
    <t>Grid Templar (GW)</t>
  </si>
  <si>
    <t>Model (GW)</t>
  </si>
  <si>
    <t>Difference (GW)</t>
  </si>
  <si>
    <t>Demand</t>
  </si>
  <si>
    <t>–0.10</t>
  </si>
  <si>
    <t>–0.16</t>
  </si>
  <si>
    <t>–0.13</t>
  </si>
  <si>
    <t>–0.71</t>
  </si>
  <si>
    <t>–0.70</t>
  </si>
  <si>
    <t>Oil</t>
  </si>
  <si>
    <t>Wind (10.9 GW)</t>
  </si>
  <si>
    <t>CCGT (13.4 GW)</t>
  </si>
  <si>
    <t>Nuclear (2.8 GW)</t>
  </si>
  <si>
    <t>Biomass (3.1 GW)</t>
  </si>
  <si>
    <t>Solar PV (1.4 GW)</t>
  </si>
  <si>
    <t>Hydro (0.8 GW)</t>
  </si>
  <si>
    <t>Pumped Storage (0.1 GW)</t>
  </si>
  <si>
    <t>Pumped Storage (0 GW)</t>
  </si>
  <si>
    <t>Hydro (1 GW)</t>
  </si>
  <si>
    <t>CCGT (13.3 GW)</t>
  </si>
  <si>
    <t>Nuclear (2.9 GW)</t>
  </si>
  <si>
    <t>Wind (11.5 GW)</t>
  </si>
  <si>
    <t>Solar PV (1.3 GW)</t>
  </si>
  <si>
    <t>Biomass (2.4 GW)</t>
  </si>
  <si>
    <t xml:space="preserve">Nuclear (2.9 GW)      </t>
  </si>
  <si>
    <t xml:space="preserve">Wind (12.3 GW)        </t>
  </si>
  <si>
    <t xml:space="preserve">Solar PV (1.3 GW)     </t>
  </si>
  <si>
    <t xml:space="preserve">Biomass (2.4 GW)      </t>
  </si>
  <si>
    <t xml:space="preserve">Hydro (0.08 GW)       </t>
  </si>
  <si>
    <t xml:space="preserve">Pumped Storage (0 GW) </t>
  </si>
  <si>
    <t xml:space="preserve">OCGT (0 GW)           </t>
  </si>
  <si>
    <t xml:space="preserve">CCGT (16.6 GW)        </t>
  </si>
  <si>
    <t xml:space="preserve">Wind (11.8 GW)        </t>
  </si>
  <si>
    <t xml:space="preserve">Solar PV (0.0 GW)     </t>
  </si>
  <si>
    <t xml:space="preserve">Biomass (2.6 GW)      </t>
  </si>
  <si>
    <t xml:space="preserve">Hydro (1.1 GW)        </t>
  </si>
  <si>
    <t xml:space="preserve">Pumped Storage (1.2 GW) </t>
  </si>
  <si>
    <t xml:space="preserve">OCGT (0.08 GW)        </t>
  </si>
  <si>
    <t>Wind (8.4 GW)</t>
  </si>
  <si>
    <t>Nuclear (2.4 GW)</t>
  </si>
  <si>
    <t>Hydro (0.1 GW)</t>
  </si>
  <si>
    <t>CCGT (2.8 GW)</t>
  </si>
  <si>
    <t>Nuclear (4.7 GW)</t>
  </si>
  <si>
    <t>Wind (8.6 GW)</t>
  </si>
  <si>
    <t>Hydro (0.3 GW)</t>
  </si>
  <si>
    <t>Biomass (1.0 GW)</t>
  </si>
  <si>
    <t>Solar PV (10.1 GW)</t>
  </si>
  <si>
    <t>Biomass (2.1 GW)</t>
  </si>
  <si>
    <t xml:space="preserve">CCGT (17.1 GW)        </t>
  </si>
  <si>
    <t>templar</t>
  </si>
  <si>
    <t>model</t>
  </si>
  <si>
    <t>SPT</t>
  </si>
  <si>
    <t>HARK41</t>
  </si>
  <si>
    <t>from_bus</t>
  </si>
  <si>
    <t>to_bus</t>
  </si>
  <si>
    <t>loading(%)</t>
  </si>
  <si>
    <t>Line ID</t>
  </si>
  <si>
    <t>Substation 1</t>
  </si>
  <si>
    <t>Substation 2</t>
  </si>
  <si>
    <t>Loading (%)</t>
  </si>
  <si>
    <t>HARKER</t>
  </si>
  <si>
    <t>MOFFAT</t>
  </si>
  <si>
    <t>HATL21</t>
  </si>
  <si>
    <t>TODP21</t>
  </si>
  <si>
    <t>LACK21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</si>
</sst>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7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C92-EE4F-B446-7B32EE390E7A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92-1144-B7F7-312297926003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92-1144-B7F7-312297926003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92-1144-B7F7-312297926003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92-1144-B7F7-312297926003}"/>
              </c:ext>
            </c:extLst>
          </c:dPt>
          <c:dPt>
            <c:idx val="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92-1144-B7F7-312297926003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A92-1144-B7F7-3122979260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</c:dPt>
          <c:cat>
            <c:strRef>
              <c:f>'winter case 2'!$N$35:$N$42</c:f>
              <c:strCache>
                <c:ptCount val="8"/>
                <c:pt idx="0">
                  <c:v>CCGT (17.1 GW)        </c:v>
                </c:pt>
                <c:pt idx="1">
                  <c:v>Nuclear (2.9 GW)      </c:v>
                </c:pt>
                <c:pt idx="2">
                  <c:v>Wind (12.3 GW)        </c:v>
                </c:pt>
                <c:pt idx="3">
                  <c:v>Solar PV (1.3 GW)     </c:v>
                </c:pt>
                <c:pt idx="4">
                  <c:v>Biomass (2.4 GW)      </c:v>
                </c:pt>
                <c:pt idx="5">
                  <c:v>Hydro (0.08 GW)       </c:v>
                </c:pt>
                <c:pt idx="6">
                  <c:v>Pumped Storage (0 GW) </c:v>
                </c:pt>
                <c:pt idx="7">
                  <c:v>OCGT (0 GW)           </c:v>
                </c:pt>
              </c:strCache>
            </c:strRef>
          </c:cat>
          <c:val>
            <c:numRef>
              <c:f>'winter case 2'!$O$35:$O$42</c:f>
              <c:numCache>
                <c:formatCode>General</c:formatCode>
                <c:ptCount val="8"/>
                <c:pt idx="0">
                  <c:v>17.059999999999999</c:v>
                </c:pt>
                <c:pt idx="1">
                  <c:v>2.93</c:v>
                </c:pt>
                <c:pt idx="2">
                  <c:v>12.25</c:v>
                </c:pt>
                <c:pt idx="3">
                  <c:v>1.32</c:v>
                </c:pt>
                <c:pt idx="4">
                  <c:v>2.4</c:v>
                </c:pt>
                <c:pt idx="5">
                  <c:v>0.08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2-1144-B7F7-312297926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6.415200012044385E-2"/>
          <c:w val="0.48751824215690315"/>
          <c:h val="0.87913732102798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G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41491214256112724"/>
          <c:y val="3.8122143994760584E-2"/>
          <c:w val="0.58508785743887282"/>
          <c:h val="0.84057990860783238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2B-C449-823B-FF3B66CC7B6D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92-1144-B7F7-312297926003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92-1144-B7F7-312297926003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92-1144-B7F7-312297926003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92-1144-B7F7-312297926003}"/>
              </c:ext>
            </c:extLst>
          </c:dPt>
          <c:dPt>
            <c:idx val="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92-1144-B7F7-312297926003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A92-1144-B7F7-3122979260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</c:dPt>
          <c:cat>
            <c:strRef>
              <c:f>'winter case 2'!$Q$35:$Q$42</c:f>
              <c:strCache>
                <c:ptCount val="8"/>
                <c:pt idx="0">
                  <c:v>CCGT (16.6 GW)        </c:v>
                </c:pt>
                <c:pt idx="1">
                  <c:v>Nuclear (2.9 GW)      </c:v>
                </c:pt>
                <c:pt idx="2">
                  <c:v>Wind (11.8 GW)        </c:v>
                </c:pt>
                <c:pt idx="3">
                  <c:v>Solar PV (0.0 GW)     </c:v>
                </c:pt>
                <c:pt idx="4">
                  <c:v>Biomass (2.6 GW)      </c:v>
                </c:pt>
                <c:pt idx="5">
                  <c:v>Hydro (1.1 GW)        </c:v>
                </c:pt>
                <c:pt idx="6">
                  <c:v>Pumped Storage (1.2 GW) </c:v>
                </c:pt>
                <c:pt idx="7">
                  <c:v>OCGT (0.08 GW)        </c:v>
                </c:pt>
              </c:strCache>
            </c:strRef>
          </c:cat>
          <c:val>
            <c:numRef>
              <c:f>'winter case 2'!$R$35:$R$42</c:f>
              <c:numCache>
                <c:formatCode>General</c:formatCode>
                <c:ptCount val="8"/>
                <c:pt idx="0">
                  <c:v>16.62</c:v>
                </c:pt>
                <c:pt idx="1">
                  <c:v>2.85</c:v>
                </c:pt>
                <c:pt idx="2">
                  <c:v>11.84</c:v>
                </c:pt>
                <c:pt idx="3">
                  <c:v>0</c:v>
                </c:pt>
                <c:pt idx="4">
                  <c:v>2.59</c:v>
                </c:pt>
                <c:pt idx="5">
                  <c:v>1.08</c:v>
                </c:pt>
                <c:pt idx="6">
                  <c:v>1.22</c:v>
                </c:pt>
                <c:pt idx="7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2-1144-B7F7-312297926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11429885536519656"/>
          <c:w val="0.53530087028595108"/>
          <c:h val="0.79118318622270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G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C2-DB4C-B3E2-EAC5BDC6D233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92-1144-B7F7-312297926003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92-1144-B7F7-312297926003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92-1144-B7F7-312297926003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92-1144-B7F7-312297926003}"/>
              </c:ext>
            </c:extLst>
          </c:dPt>
          <c:dPt>
            <c:idx val="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92-1144-B7F7-312297926003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A92-1144-B7F7-312297926003}"/>
              </c:ext>
            </c:extLst>
          </c:dPt>
          <c:cat>
            <c:strRef>
              <c:f>'summer  case'!$L$23:$L$28</c:f>
              <c:strCache>
                <c:ptCount val="6"/>
                <c:pt idx="0">
                  <c:v>Solar PV (1.3 GW)</c:v>
                </c:pt>
                <c:pt idx="1">
                  <c:v>Wind (8.4 GW)</c:v>
                </c:pt>
                <c:pt idx="2">
                  <c:v>Nuclear (2.4 GW)</c:v>
                </c:pt>
                <c:pt idx="3">
                  <c:v>Hydro (0.1 GW)</c:v>
                </c:pt>
                <c:pt idx="4">
                  <c:v>CCGT (2.8 GW)</c:v>
                </c:pt>
                <c:pt idx="5">
                  <c:v>Biomass (2.1 GW)</c:v>
                </c:pt>
              </c:strCache>
            </c:strRef>
          </c:cat>
          <c:val>
            <c:numRef>
              <c:f>'summer  case'!$M$23:$M$28</c:f>
              <c:numCache>
                <c:formatCode>General</c:formatCode>
                <c:ptCount val="6"/>
                <c:pt idx="0">
                  <c:v>1.3</c:v>
                </c:pt>
                <c:pt idx="1">
                  <c:v>8.39</c:v>
                </c:pt>
                <c:pt idx="2">
                  <c:v>2.4300000000000002</c:v>
                </c:pt>
                <c:pt idx="3">
                  <c:v>0.08</c:v>
                </c:pt>
                <c:pt idx="4">
                  <c:v>12.82</c:v>
                </c:pt>
                <c:pt idx="5">
                  <c:v>2.11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2-1144-B7F7-312297926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2593764121102575E-2"/>
          <c:y val="0.15210603873003586"/>
          <c:w val="0.4456333548003743"/>
          <c:h val="0.79118318622270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G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994-0246-AD2D-2043E9361866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92-1144-B7F7-312297926003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92-1144-B7F7-312297926003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92-1144-B7F7-312297926003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92-1144-B7F7-312297926003}"/>
              </c:ext>
            </c:extLst>
          </c:dPt>
          <c:dPt>
            <c:idx val="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92-1144-B7F7-312297926003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A92-1144-B7F7-312297926003}"/>
              </c:ext>
            </c:extLst>
          </c:dPt>
          <c:cat>
            <c:strRef>
              <c:f>'summer  case'!$S$23:$S$28</c:f>
              <c:strCache>
                <c:ptCount val="6"/>
                <c:pt idx="0">
                  <c:v>Solar PV (10.1 GW)</c:v>
                </c:pt>
                <c:pt idx="1">
                  <c:v>Wind (8.6 GW)</c:v>
                </c:pt>
                <c:pt idx="2">
                  <c:v>Nuclear (4.7 GW)</c:v>
                </c:pt>
                <c:pt idx="3">
                  <c:v>Hydro (0.3 GW)</c:v>
                </c:pt>
                <c:pt idx="4">
                  <c:v>CCGT (2.8 GW)</c:v>
                </c:pt>
                <c:pt idx="5">
                  <c:v>Biomass (1.0 GW)</c:v>
                </c:pt>
              </c:strCache>
            </c:strRef>
          </c:cat>
          <c:val>
            <c:numRef>
              <c:f>'summer  case'!$T$23:$T$28</c:f>
              <c:numCache>
                <c:formatCode>General</c:formatCode>
                <c:ptCount val="6"/>
                <c:pt idx="0">
                  <c:v>10.1</c:v>
                </c:pt>
                <c:pt idx="1">
                  <c:v>8.57</c:v>
                </c:pt>
                <c:pt idx="2">
                  <c:v>4.68</c:v>
                </c:pt>
                <c:pt idx="3">
                  <c:v>0.27</c:v>
                </c:pt>
                <c:pt idx="4">
                  <c:v>2.81</c:v>
                </c:pt>
                <c:pt idx="5">
                  <c:v>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2-1144-B7F7-312297926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2593764121102575E-2"/>
          <c:y val="0.15210603873003586"/>
          <c:w val="0.4456333548003743"/>
          <c:h val="0.79118318622270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G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92-1144-B7F7-312297926003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92-1144-B7F7-312297926003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92-1144-B7F7-312297926003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92-1144-B7F7-312297926003}"/>
              </c:ext>
            </c:extLst>
          </c:dPt>
          <c:dPt>
            <c:idx val="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92-1144-B7F7-312297926003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A92-1144-B7F7-312297926003}"/>
              </c:ext>
            </c:extLst>
          </c:dPt>
          <c:cat>
            <c:strRef>
              <c:f>Sheet7!$L$7:$L$13</c:f>
              <c:strCache>
                <c:ptCount val="7"/>
                <c:pt idx="0">
                  <c:v>CCGT (13.4 GW)</c:v>
                </c:pt>
                <c:pt idx="1">
                  <c:v>Nuclear (2.8 GW)</c:v>
                </c:pt>
                <c:pt idx="2">
                  <c:v>Wind (10.9 GW)</c:v>
                </c:pt>
                <c:pt idx="3">
                  <c:v>Solar PV (1.4 GW)</c:v>
                </c:pt>
                <c:pt idx="4">
                  <c:v>Biomass (3.1 GW)</c:v>
                </c:pt>
                <c:pt idx="5">
                  <c:v>Hydro (0.8 GW)</c:v>
                </c:pt>
                <c:pt idx="6">
                  <c:v>Pumped Storage (0.1 GW)</c:v>
                </c:pt>
              </c:strCache>
            </c:strRef>
          </c:cat>
          <c:val>
            <c:numRef>
              <c:f>Sheet7!$M$7:$M$13</c:f>
              <c:numCache>
                <c:formatCode>General</c:formatCode>
                <c:ptCount val="7"/>
                <c:pt idx="0">
                  <c:v>13.43</c:v>
                </c:pt>
                <c:pt idx="1">
                  <c:v>2.86</c:v>
                </c:pt>
                <c:pt idx="2">
                  <c:v>10.94</c:v>
                </c:pt>
                <c:pt idx="3">
                  <c:v>1.45</c:v>
                </c:pt>
                <c:pt idx="4">
                  <c:v>3.11</c:v>
                </c:pt>
                <c:pt idx="5">
                  <c:v>0.78</c:v>
                </c:pt>
                <c:pt idx="6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2-1144-B7F7-312297926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2593764121102575E-2"/>
          <c:y val="0.15210603873003586"/>
          <c:w val="0.4456333548003743"/>
          <c:h val="0.79118318622270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3AC-9948-8F09-4AEE861AF80B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92-1144-B7F7-312297926003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92-1144-B7F7-312297926003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92-1144-B7F7-312297926003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92-1144-B7F7-312297926003}"/>
              </c:ext>
            </c:extLst>
          </c:dPt>
          <c:dPt>
            <c:idx val="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92-1144-B7F7-312297926003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A92-1144-B7F7-312297926003}"/>
              </c:ext>
            </c:extLst>
          </c:dPt>
          <c:cat>
            <c:strRef>
              <c:f>Sheet7!$N$7:$N$13</c:f>
              <c:strCache>
                <c:ptCount val="7"/>
                <c:pt idx="0">
                  <c:v>CCGT (13.3 GW)</c:v>
                </c:pt>
                <c:pt idx="1">
                  <c:v>Nuclear (2.9 GW)</c:v>
                </c:pt>
                <c:pt idx="2">
                  <c:v>Wind (11.5 GW)</c:v>
                </c:pt>
                <c:pt idx="3">
                  <c:v>Solar PV (1.3 GW)</c:v>
                </c:pt>
                <c:pt idx="4">
                  <c:v>Biomass (2.4 GW)</c:v>
                </c:pt>
                <c:pt idx="5">
                  <c:v>Hydro (1 GW)</c:v>
                </c:pt>
                <c:pt idx="6">
                  <c:v>Pumped Storage (0 GW)</c:v>
                </c:pt>
              </c:strCache>
            </c:strRef>
          </c:cat>
          <c:val>
            <c:numRef>
              <c:f>Sheet7!$O$7:$O$13</c:f>
              <c:numCache>
                <c:formatCode>General</c:formatCode>
                <c:ptCount val="7"/>
                <c:pt idx="0">
                  <c:v>13.27</c:v>
                </c:pt>
                <c:pt idx="1">
                  <c:v>2.87</c:v>
                </c:pt>
                <c:pt idx="2">
                  <c:v>11.53</c:v>
                </c:pt>
                <c:pt idx="3">
                  <c:v>1.32</c:v>
                </c:pt>
                <c:pt idx="4">
                  <c:v>2.4</c:v>
                </c:pt>
                <c:pt idx="5">
                  <c:v>0.08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2-1144-B7F7-312297926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2593764121102575E-2"/>
          <c:y val="0.15210603873003586"/>
          <c:w val="0.4456333548003743"/>
          <c:h val="0.79118318622270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G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46</xdr:row>
      <xdr:rowOff>31750</xdr:rowOff>
    </xdr:from>
    <xdr:to>
      <xdr:col>14</xdr:col>
      <xdr:colOff>533400</xdr:colOff>
      <xdr:row>62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A6F289-8EC4-6AE6-A80D-CFBBC46D5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165100</xdr:colOff>
      <xdr:row>46</xdr:row>
      <xdr:rowOff>82550</xdr:rowOff>
    </xdr:from>
    <xdr:to>
      <xdr:col>21</xdr:col>
      <xdr:colOff>292100</xdr:colOff>
      <xdr:row>62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5215B6-78EC-38E6-FB1B-882EE6E20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444500</xdr:colOff>
      <xdr:row>39</xdr:row>
      <xdr:rowOff>82550</xdr:rowOff>
    </xdr:from>
    <xdr:to>
      <xdr:col>15</xdr:col>
      <xdr:colOff>63500</xdr:colOff>
      <xdr:row>52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D569AA-F208-6CD2-7192-A9DBAAE49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508000</xdr:colOff>
      <xdr:row>40</xdr:row>
      <xdr:rowOff>107950</xdr:rowOff>
    </xdr:from>
    <xdr:to>
      <xdr:col>21</xdr:col>
      <xdr:colOff>127000</xdr:colOff>
      <xdr:row>54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0D39BB-D8DB-045C-E177-1C56DC8E4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774700</xdr:colOff>
      <xdr:row>15</xdr:row>
      <xdr:rowOff>196850</xdr:rowOff>
    </xdr:from>
    <xdr:to>
      <xdr:col>19</xdr:col>
      <xdr:colOff>635000</xdr:colOff>
      <xdr:row>32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527D89-FC4E-AC68-27C6-8CD12548A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182880</xdr:colOff>
      <xdr:row>17</xdr:row>
      <xdr:rowOff>45720</xdr:rowOff>
    </xdr:from>
    <xdr:to>
      <xdr:col>12</xdr:col>
      <xdr:colOff>497840</xdr:colOff>
      <xdr:row>32</xdr:row>
      <xdr:rowOff>142240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FF4E16-BD14-7DFC-4323-2C1FDE3DA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ADE7-E93D-6048-B1A7-088BB1F22439}">
  <dimension ref="A2:S62"/>
  <sheetViews>
    <sheetView topLeftCell="L23" workbookViewId="0">
      <selection activeCell="T74" sqref="T74"/>
    </sheetView>
  </sheetViews>
  <sheetFormatPr baseColWidth="10" defaultRowHeight="16" x14ac:dyDescent="0.2"/>
  <sheetData>
    <row r="2" spans="1:9" x14ac:dyDescent="0.2">
      <c r="A2" s="4" t="s">
        <v>28</v>
      </c>
      <c r="B2" s="4" t="s">
        <v>27</v>
      </c>
      <c r="E2" s="5"/>
      <c r="F2" s="5"/>
      <c r="H2" s="3" t="s">
        <v>29</v>
      </c>
      <c r="I2" s="3" t="s">
        <v>30</v>
      </c>
    </row>
    <row r="3" spans="1:9" x14ac:dyDescent="0.2">
      <c r="A3" s="4" t="s">
        <v>1</v>
      </c>
      <c r="B3" s="4">
        <v>1419474</v>
      </c>
      <c r="E3" s="6"/>
      <c r="F3" s="6"/>
      <c r="H3" s="3" t="s">
        <v>57</v>
      </c>
      <c r="I3" s="4">
        <v>42693.83</v>
      </c>
    </row>
    <row r="4" spans="1:9" x14ac:dyDescent="0.2">
      <c r="A4" s="4" t="s">
        <v>26</v>
      </c>
      <c r="B4" s="4" t="s">
        <v>0</v>
      </c>
      <c r="E4" s="6"/>
      <c r="F4" s="6"/>
      <c r="H4" s="3" t="s">
        <v>58</v>
      </c>
      <c r="I4" s="4">
        <v>42693.83</v>
      </c>
    </row>
    <row r="5" spans="1:9" s="1" customFormat="1" x14ac:dyDescent="0.2">
      <c r="A5" s="4" t="s">
        <v>25</v>
      </c>
      <c r="B5" s="4">
        <v>41907</v>
      </c>
      <c r="E5" s="6"/>
      <c r="F5" s="6"/>
      <c r="H5" s="4" t="s">
        <v>31</v>
      </c>
      <c r="I5" s="4">
        <v>0</v>
      </c>
    </row>
    <row r="6" spans="1:9" s="1" customFormat="1" x14ac:dyDescent="0.2">
      <c r="A6" s="4" t="s">
        <v>24</v>
      </c>
      <c r="B6" s="4">
        <v>49.932999000000002</v>
      </c>
      <c r="E6" s="6"/>
      <c r="F6" s="6"/>
      <c r="H6" s="4" t="s">
        <v>32</v>
      </c>
      <c r="I6" s="4">
        <v>12250.59</v>
      </c>
    </row>
    <row r="7" spans="1:9" x14ac:dyDescent="0.2">
      <c r="A7" s="4" t="s">
        <v>23</v>
      </c>
      <c r="B7" s="4">
        <v>0</v>
      </c>
      <c r="E7" s="6"/>
      <c r="F7" s="6"/>
      <c r="H7" s="4" t="s">
        <v>33</v>
      </c>
      <c r="I7" s="4">
        <v>1324.5</v>
      </c>
    </row>
    <row r="8" spans="1:9" x14ac:dyDescent="0.2">
      <c r="A8" s="4" t="s">
        <v>22</v>
      </c>
      <c r="B8" s="4">
        <v>2851</v>
      </c>
      <c r="E8" s="6"/>
      <c r="F8" s="6"/>
      <c r="H8" s="4" t="s">
        <v>34</v>
      </c>
      <c r="I8" s="4">
        <v>2932.02</v>
      </c>
    </row>
    <row r="9" spans="1:9" x14ac:dyDescent="0.2">
      <c r="A9" s="4" t="s">
        <v>21</v>
      </c>
      <c r="B9" s="4">
        <v>16623</v>
      </c>
      <c r="E9" s="6"/>
      <c r="F9" s="6"/>
      <c r="H9" s="4" t="s">
        <v>35</v>
      </c>
      <c r="I9" s="4">
        <v>79</v>
      </c>
    </row>
    <row r="10" spans="1:9" x14ac:dyDescent="0.2">
      <c r="A10" s="4" t="s">
        <v>20</v>
      </c>
      <c r="B10" s="4">
        <v>11843</v>
      </c>
      <c r="E10" s="6"/>
      <c r="F10" s="6"/>
      <c r="H10" s="4" t="s">
        <v>36</v>
      </c>
      <c r="I10" s="4">
        <v>0</v>
      </c>
    </row>
    <row r="11" spans="1:9" x14ac:dyDescent="0.2">
      <c r="A11" s="4" t="s">
        <v>19</v>
      </c>
      <c r="B11" s="4">
        <v>1218</v>
      </c>
      <c r="E11" s="6"/>
      <c r="F11" s="6"/>
      <c r="H11" s="4" t="s">
        <v>37</v>
      </c>
      <c r="I11" s="4">
        <v>20060.509999999998</v>
      </c>
    </row>
    <row r="12" spans="1:9" x14ac:dyDescent="0.2">
      <c r="A12" s="4" t="s">
        <v>18</v>
      </c>
      <c r="B12" s="4">
        <v>1081</v>
      </c>
      <c r="E12" s="6"/>
      <c r="F12" s="6"/>
      <c r="H12" s="4" t="s">
        <v>38</v>
      </c>
      <c r="I12" s="4">
        <v>0</v>
      </c>
    </row>
    <row r="13" spans="1:9" x14ac:dyDescent="0.2">
      <c r="A13" s="4" t="s">
        <v>17</v>
      </c>
      <c r="B13" s="4">
        <v>2593</v>
      </c>
      <c r="E13" s="6"/>
      <c r="F13" s="6"/>
      <c r="H13" s="4" t="s">
        <v>39</v>
      </c>
      <c r="I13" s="4">
        <v>0</v>
      </c>
    </row>
    <row r="14" spans="1:9" x14ac:dyDescent="0.2">
      <c r="A14" s="4" t="s">
        <v>16</v>
      </c>
      <c r="B14" s="4">
        <v>0</v>
      </c>
      <c r="E14" s="6"/>
      <c r="F14" s="6"/>
      <c r="H14" s="4" t="s">
        <v>40</v>
      </c>
      <c r="I14" s="4">
        <v>2398.21</v>
      </c>
    </row>
    <row r="15" spans="1:9" x14ac:dyDescent="0.2">
      <c r="A15" s="4" t="s">
        <v>15</v>
      </c>
      <c r="B15" s="4">
        <v>0</v>
      </c>
      <c r="E15" s="6"/>
      <c r="F15" s="6"/>
      <c r="H15" s="4" t="s">
        <v>41</v>
      </c>
      <c r="I15" s="4">
        <v>0</v>
      </c>
    </row>
    <row r="16" spans="1:9" x14ac:dyDescent="0.2">
      <c r="A16" s="4" t="s">
        <v>14</v>
      </c>
      <c r="B16" s="4">
        <v>77</v>
      </c>
      <c r="E16" s="6"/>
      <c r="F16" s="6"/>
      <c r="H16" s="4" t="s">
        <v>42</v>
      </c>
      <c r="I16" s="4">
        <v>0</v>
      </c>
    </row>
    <row r="17" spans="1:9" x14ac:dyDescent="0.2">
      <c r="A17" s="4" t="s">
        <v>13</v>
      </c>
      <c r="B17" s="4">
        <v>1352</v>
      </c>
      <c r="E17" s="6"/>
      <c r="F17" s="6"/>
      <c r="H17" s="4" t="s">
        <v>43</v>
      </c>
      <c r="I17" s="4">
        <v>0</v>
      </c>
    </row>
    <row r="18" spans="1:9" x14ac:dyDescent="0.2">
      <c r="A18" s="4" t="s">
        <v>12</v>
      </c>
      <c r="B18" s="4">
        <v>-296</v>
      </c>
      <c r="E18" s="6"/>
      <c r="F18" s="6"/>
      <c r="H18" s="4" t="s">
        <v>44</v>
      </c>
      <c r="I18" s="4">
        <v>0</v>
      </c>
    </row>
    <row r="19" spans="1:9" x14ac:dyDescent="0.2">
      <c r="A19" s="4" t="s">
        <v>11</v>
      </c>
      <c r="B19" s="4">
        <v>-450</v>
      </c>
      <c r="E19" s="6"/>
      <c r="F19" s="6"/>
      <c r="H19" s="4" t="s">
        <v>45</v>
      </c>
      <c r="I19" s="4">
        <v>0</v>
      </c>
    </row>
    <row r="20" spans="1:9" x14ac:dyDescent="0.2">
      <c r="A20" s="4" t="s">
        <v>10</v>
      </c>
      <c r="B20" s="4">
        <v>-530</v>
      </c>
      <c r="E20" s="6"/>
      <c r="F20" s="6"/>
      <c r="H20" s="4" t="s">
        <v>46</v>
      </c>
      <c r="I20" s="4">
        <v>0</v>
      </c>
    </row>
    <row r="21" spans="1:9" x14ac:dyDescent="0.2">
      <c r="A21" s="4" t="s">
        <v>9</v>
      </c>
      <c r="B21" s="4">
        <v>-484</v>
      </c>
      <c r="E21" s="6"/>
      <c r="F21" s="6"/>
      <c r="H21" s="4" t="s">
        <v>47</v>
      </c>
      <c r="I21" s="4">
        <v>673</v>
      </c>
    </row>
    <row r="22" spans="1:9" x14ac:dyDescent="0.2">
      <c r="A22" s="4" t="s">
        <v>8</v>
      </c>
      <c r="B22" s="4">
        <v>1972</v>
      </c>
      <c r="E22" s="6"/>
      <c r="F22" s="6"/>
      <c r="H22" s="4" t="s">
        <v>48</v>
      </c>
      <c r="I22" s="4">
        <v>1352</v>
      </c>
    </row>
    <row r="23" spans="1:9" x14ac:dyDescent="0.2">
      <c r="A23" s="4" t="s">
        <v>7</v>
      </c>
      <c r="B23" s="4">
        <v>0</v>
      </c>
      <c r="E23" s="6"/>
      <c r="F23" s="6"/>
      <c r="H23" s="4" t="s">
        <v>49</v>
      </c>
      <c r="I23" s="4">
        <v>698</v>
      </c>
    </row>
    <row r="24" spans="1:9" x14ac:dyDescent="0.2">
      <c r="A24" s="4" t="s">
        <v>6</v>
      </c>
      <c r="B24" s="4">
        <v>0</v>
      </c>
      <c r="E24" s="6"/>
      <c r="F24" s="6"/>
      <c r="H24" s="4" t="s">
        <v>50</v>
      </c>
      <c r="I24" s="4">
        <v>0</v>
      </c>
    </row>
    <row r="25" spans="1:9" x14ac:dyDescent="0.2">
      <c r="A25" s="4" t="s">
        <v>5</v>
      </c>
      <c r="B25" s="4">
        <v>673</v>
      </c>
      <c r="E25" s="6"/>
      <c r="F25" s="6"/>
      <c r="H25" s="4" t="s">
        <v>51</v>
      </c>
      <c r="I25" s="4">
        <v>926</v>
      </c>
    </row>
    <row r="26" spans="1:9" x14ac:dyDescent="0.2">
      <c r="A26" s="4" t="s">
        <v>4</v>
      </c>
      <c r="B26" s="4">
        <v>0</v>
      </c>
      <c r="E26" s="6"/>
      <c r="F26" s="6"/>
    </row>
    <row r="27" spans="1:9" x14ac:dyDescent="0.2">
      <c r="A27" s="4" t="s">
        <v>3</v>
      </c>
      <c r="B27" s="4">
        <v>698</v>
      </c>
    </row>
    <row r="28" spans="1:9" x14ac:dyDescent="0.2">
      <c r="A28" s="4" t="s">
        <v>2</v>
      </c>
      <c r="B28" s="4">
        <v>926</v>
      </c>
    </row>
    <row r="32" spans="1:9" x14ac:dyDescent="0.2">
      <c r="E32" s="7" t="s">
        <v>54</v>
      </c>
      <c r="F32" s="7"/>
      <c r="G32" s="7"/>
      <c r="H32" s="7"/>
      <c r="I32" s="7"/>
    </row>
    <row r="35" spans="2:19" x14ac:dyDescent="0.2">
      <c r="N35" s="4" t="s">
        <v>113</v>
      </c>
      <c r="O35" s="4">
        <f>20.06 - 3</f>
        <v>17.059999999999999</v>
      </c>
      <c r="P35">
        <f>O35/36.04*100</f>
        <v>47.336293007769143</v>
      </c>
      <c r="Q35" t="s">
        <v>96</v>
      </c>
      <c r="R35">
        <v>16.62</v>
      </c>
      <c r="S35">
        <f>R35/36.28*100</f>
        <v>45.810363836824699</v>
      </c>
    </row>
    <row r="36" spans="2:19" x14ac:dyDescent="0.2">
      <c r="N36" s="4" t="s">
        <v>89</v>
      </c>
      <c r="O36" s="4">
        <v>2.93</v>
      </c>
      <c r="P36">
        <f t="shared" ref="P36:P42" si="0">O36/36.04*100</f>
        <v>8.1298557158712548</v>
      </c>
      <c r="Q36" t="s">
        <v>89</v>
      </c>
      <c r="R36">
        <v>2.85</v>
      </c>
      <c r="S36">
        <f t="shared" ref="S36:S42" si="1">R36/36.28*100</f>
        <v>7.8555678059536937</v>
      </c>
    </row>
    <row r="37" spans="2:19" x14ac:dyDescent="0.2">
      <c r="B37" s="4" t="s">
        <v>25</v>
      </c>
      <c r="C37" s="4">
        <v>41907</v>
      </c>
      <c r="N37" s="4" t="s">
        <v>90</v>
      </c>
      <c r="O37" s="4">
        <v>12.25</v>
      </c>
      <c r="P37">
        <f t="shared" si="0"/>
        <v>33.990011098779135</v>
      </c>
      <c r="Q37" t="s">
        <v>97</v>
      </c>
      <c r="R37">
        <v>11.84</v>
      </c>
      <c r="S37">
        <f t="shared" si="1"/>
        <v>32.63506063947078</v>
      </c>
    </row>
    <row r="38" spans="2:19" x14ac:dyDescent="0.2">
      <c r="B38" s="4" t="s">
        <v>23</v>
      </c>
      <c r="C38" s="4">
        <v>0</v>
      </c>
      <c r="N38" s="4" t="s">
        <v>91</v>
      </c>
      <c r="O38" s="4">
        <v>1.32</v>
      </c>
      <c r="P38">
        <f t="shared" si="0"/>
        <v>3.6625971143174252</v>
      </c>
      <c r="Q38" t="s">
        <v>98</v>
      </c>
      <c r="R38">
        <v>0</v>
      </c>
      <c r="S38">
        <f t="shared" si="1"/>
        <v>0</v>
      </c>
    </row>
    <row r="39" spans="2:19" x14ac:dyDescent="0.2">
      <c r="B39" s="4" t="s">
        <v>22</v>
      </c>
      <c r="C39" s="4">
        <v>2851</v>
      </c>
      <c r="N39" s="4" t="s">
        <v>92</v>
      </c>
      <c r="O39" s="4">
        <v>2.4</v>
      </c>
      <c r="P39">
        <f t="shared" si="0"/>
        <v>6.659267480577137</v>
      </c>
      <c r="Q39" t="s">
        <v>99</v>
      </c>
      <c r="R39">
        <v>2.59</v>
      </c>
      <c r="S39">
        <f t="shared" si="1"/>
        <v>7.1389195148842326</v>
      </c>
    </row>
    <row r="40" spans="2:19" x14ac:dyDescent="0.2">
      <c r="B40" s="4" t="s">
        <v>21</v>
      </c>
      <c r="C40" s="4">
        <v>16623</v>
      </c>
      <c r="N40" s="4" t="s">
        <v>93</v>
      </c>
      <c r="O40" s="4">
        <v>0.08</v>
      </c>
      <c r="P40">
        <f t="shared" si="0"/>
        <v>0.22197558268590456</v>
      </c>
      <c r="Q40" t="s">
        <v>100</v>
      </c>
      <c r="R40">
        <v>1.08</v>
      </c>
      <c r="S40">
        <f t="shared" si="1"/>
        <v>2.9768467475192946</v>
      </c>
    </row>
    <row r="41" spans="2:19" x14ac:dyDescent="0.2">
      <c r="B41" s="4" t="s">
        <v>20</v>
      </c>
      <c r="C41" s="4">
        <v>11843</v>
      </c>
      <c r="N41" s="4" t="s">
        <v>94</v>
      </c>
      <c r="O41" s="4">
        <v>0</v>
      </c>
      <c r="P41">
        <f t="shared" si="0"/>
        <v>0</v>
      </c>
      <c r="Q41" t="s">
        <v>101</v>
      </c>
      <c r="R41">
        <v>1.22</v>
      </c>
      <c r="S41">
        <f t="shared" si="1"/>
        <v>3.3627342888643876</v>
      </c>
    </row>
    <row r="42" spans="2:19" x14ac:dyDescent="0.2">
      <c r="B42" s="4" t="s">
        <v>19</v>
      </c>
      <c r="C42" s="4">
        <v>1218</v>
      </c>
      <c r="N42" s="4" t="s">
        <v>95</v>
      </c>
      <c r="O42" s="4">
        <v>0</v>
      </c>
      <c r="P42">
        <f t="shared" si="0"/>
        <v>0</v>
      </c>
      <c r="Q42" t="s">
        <v>102</v>
      </c>
      <c r="R42">
        <v>0.08</v>
      </c>
      <c r="S42">
        <f t="shared" si="1"/>
        <v>0.22050716648291069</v>
      </c>
    </row>
    <row r="43" spans="2:19" x14ac:dyDescent="0.2">
      <c r="B43" s="4" t="s">
        <v>18</v>
      </c>
      <c r="C43" s="4">
        <v>1081</v>
      </c>
      <c r="N43" s="4"/>
      <c r="O43" s="4"/>
    </row>
    <row r="44" spans="2:19" x14ac:dyDescent="0.2">
      <c r="B44" s="4" t="s">
        <v>17</v>
      </c>
      <c r="C44" s="4">
        <v>2593</v>
      </c>
      <c r="N44" s="4"/>
      <c r="O44" s="4">
        <f>SUM(O35:O40)</f>
        <v>36.039999999999992</v>
      </c>
      <c r="R44">
        <f>SUM(R35:R42)</f>
        <v>36.28</v>
      </c>
    </row>
    <row r="45" spans="2:19" x14ac:dyDescent="0.2">
      <c r="B45" s="4" t="s">
        <v>16</v>
      </c>
      <c r="C45" s="4">
        <v>0</v>
      </c>
      <c r="N45" s="4"/>
      <c r="O45" s="4"/>
    </row>
    <row r="46" spans="2:19" x14ac:dyDescent="0.2">
      <c r="B46" s="4" t="s">
        <v>15</v>
      </c>
      <c r="C46" s="4">
        <v>0</v>
      </c>
    </row>
    <row r="47" spans="2:19" x14ac:dyDescent="0.2">
      <c r="B47" s="4" t="s">
        <v>14</v>
      </c>
      <c r="C47" s="4">
        <v>77</v>
      </c>
    </row>
    <row r="52" spans="7:8" x14ac:dyDescent="0.2">
      <c r="G52" s="3" t="s">
        <v>58</v>
      </c>
      <c r="H52" s="4">
        <v>42693.83</v>
      </c>
    </row>
    <row r="53" spans="7:8" x14ac:dyDescent="0.2">
      <c r="G53" s="4" t="s">
        <v>32</v>
      </c>
      <c r="H53" s="4">
        <v>12250.59</v>
      </c>
    </row>
    <row r="54" spans="7:8" x14ac:dyDescent="0.2">
      <c r="G54" s="4" t="s">
        <v>33</v>
      </c>
      <c r="H54" s="4">
        <v>1324.5</v>
      </c>
    </row>
    <row r="55" spans="7:8" x14ac:dyDescent="0.2">
      <c r="G55" s="4" t="s">
        <v>34</v>
      </c>
      <c r="H55" s="4">
        <v>2932.02</v>
      </c>
    </row>
    <row r="56" spans="7:8" x14ac:dyDescent="0.2">
      <c r="G56" s="4" t="s">
        <v>35</v>
      </c>
      <c r="H56" s="4">
        <v>79</v>
      </c>
    </row>
    <row r="57" spans="7:8" x14ac:dyDescent="0.2">
      <c r="G57" s="4" t="s">
        <v>36</v>
      </c>
      <c r="H57" s="4">
        <v>0</v>
      </c>
    </row>
    <row r="58" spans="7:8" x14ac:dyDescent="0.2">
      <c r="G58" s="4" t="s">
        <v>37</v>
      </c>
      <c r="H58" s="4">
        <v>20060.509999999998</v>
      </c>
    </row>
    <row r="59" spans="7:8" x14ac:dyDescent="0.2">
      <c r="G59" s="4" t="s">
        <v>38</v>
      </c>
      <c r="H59" s="4">
        <v>0</v>
      </c>
    </row>
    <row r="60" spans="7:8" x14ac:dyDescent="0.2">
      <c r="G60" s="4" t="s">
        <v>40</v>
      </c>
      <c r="H60" s="4">
        <v>2398.21</v>
      </c>
    </row>
    <row r="61" spans="7:8" x14ac:dyDescent="0.2">
      <c r="G61" s="4" t="s">
        <v>41</v>
      </c>
      <c r="H61" s="4">
        <v>0</v>
      </c>
    </row>
    <row r="62" spans="7:8" x14ac:dyDescent="0.2">
      <c r="G62" s="4" t="s">
        <v>42</v>
      </c>
      <c r="H62" s="4">
        <v>0</v>
      </c>
    </row>
  </sheetData>
  <mergeCells count="1">
    <mergeCell ref="E32:I32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E8CD-5939-104C-80D5-1F4BA3817B0A}">
  <dimension ref="D8:M62"/>
  <sheetViews>
    <sheetView topLeftCell="A25" workbookViewId="0">
      <selection activeCell="J40" sqref="J40:M52"/>
    </sheetView>
  </sheetViews>
  <sheetFormatPr baseColWidth="10" defaultRowHeight="16" x14ac:dyDescent="0.2"/>
  <sheetData>
    <row r="8" spans="5:10" x14ac:dyDescent="0.2">
      <c r="E8" s="8" t="s">
        <v>28</v>
      </c>
      <c r="F8" s="8" t="s">
        <v>27</v>
      </c>
      <c r="I8" s="3" t="s">
        <v>29</v>
      </c>
      <c r="J8" s="3" t="s">
        <v>30</v>
      </c>
    </row>
    <row r="9" spans="5:10" x14ac:dyDescent="0.2">
      <c r="E9" s="8" t="s">
        <v>1</v>
      </c>
      <c r="F9" s="8">
        <v>1419380</v>
      </c>
      <c r="I9" s="4" t="s">
        <v>57</v>
      </c>
      <c r="J9" s="4">
        <v>35961.42</v>
      </c>
    </row>
    <row r="10" spans="5:10" x14ac:dyDescent="0.2">
      <c r="E10" s="8" t="s">
        <v>26</v>
      </c>
      <c r="F10" s="4" t="s">
        <v>55</v>
      </c>
      <c r="G10" t="s">
        <v>56</v>
      </c>
      <c r="I10" s="4" t="s">
        <v>58</v>
      </c>
      <c r="J10" s="4">
        <v>35961.42</v>
      </c>
    </row>
    <row r="11" spans="5:10" x14ac:dyDescent="0.2">
      <c r="E11" s="8" t="s">
        <v>25</v>
      </c>
      <c r="F11" s="8">
        <v>36064</v>
      </c>
      <c r="I11" s="4" t="s">
        <v>31</v>
      </c>
      <c r="J11" s="4">
        <v>0</v>
      </c>
    </row>
    <row r="12" spans="5:10" x14ac:dyDescent="0.2">
      <c r="E12" s="8" t="s">
        <v>24</v>
      </c>
      <c r="F12" s="8">
        <v>50.125999</v>
      </c>
      <c r="I12" s="4" t="s">
        <v>32</v>
      </c>
      <c r="J12" s="4">
        <v>11533.84</v>
      </c>
    </row>
    <row r="13" spans="5:10" x14ac:dyDescent="0.2">
      <c r="E13" s="8" t="s">
        <v>23</v>
      </c>
      <c r="F13" s="8">
        <v>0</v>
      </c>
      <c r="I13" s="4" t="s">
        <v>33</v>
      </c>
      <c r="J13" s="4">
        <v>1324.5</v>
      </c>
    </row>
    <row r="14" spans="5:10" x14ac:dyDescent="0.2">
      <c r="E14" s="8" t="s">
        <v>22</v>
      </c>
      <c r="F14" s="8">
        <v>2858</v>
      </c>
      <c r="I14" s="4" t="s">
        <v>34</v>
      </c>
      <c r="J14" s="4">
        <v>2869.44</v>
      </c>
    </row>
    <row r="15" spans="5:10" x14ac:dyDescent="0.2">
      <c r="E15" s="8" t="s">
        <v>21</v>
      </c>
      <c r="F15" s="8">
        <v>13432</v>
      </c>
      <c r="I15" s="4" t="s">
        <v>35</v>
      </c>
      <c r="J15" s="4">
        <v>79</v>
      </c>
    </row>
    <row r="16" spans="5:10" x14ac:dyDescent="0.2">
      <c r="E16" s="8" t="s">
        <v>20</v>
      </c>
      <c r="F16" s="8">
        <v>10936</v>
      </c>
      <c r="I16" s="4" t="s">
        <v>36</v>
      </c>
      <c r="J16" s="4">
        <v>0</v>
      </c>
    </row>
    <row r="17" spans="5:10" x14ac:dyDescent="0.2">
      <c r="E17" s="8" t="s">
        <v>19</v>
      </c>
      <c r="F17" s="8">
        <v>131</v>
      </c>
      <c r="I17" s="4" t="s">
        <v>37</v>
      </c>
      <c r="J17" s="4">
        <v>13269.73</v>
      </c>
    </row>
    <row r="18" spans="5:10" x14ac:dyDescent="0.2">
      <c r="E18" s="8" t="s">
        <v>18</v>
      </c>
      <c r="F18" s="8">
        <v>782</v>
      </c>
      <c r="I18" s="4" t="s">
        <v>38</v>
      </c>
      <c r="J18" s="4">
        <v>0</v>
      </c>
    </row>
    <row r="19" spans="5:10" x14ac:dyDescent="0.2">
      <c r="E19" s="8" t="s">
        <v>17</v>
      </c>
      <c r="F19" s="8">
        <v>3105</v>
      </c>
      <c r="I19" s="4" t="s">
        <v>39</v>
      </c>
      <c r="J19" s="4">
        <v>0</v>
      </c>
    </row>
    <row r="20" spans="5:10" x14ac:dyDescent="0.2">
      <c r="E20" s="8" t="s">
        <v>16</v>
      </c>
      <c r="F20" s="8">
        <v>0</v>
      </c>
      <c r="I20" s="4" t="s">
        <v>40</v>
      </c>
      <c r="J20" s="4">
        <v>2396.91</v>
      </c>
    </row>
    <row r="21" spans="5:10" x14ac:dyDescent="0.2">
      <c r="E21" s="8" t="s">
        <v>15</v>
      </c>
      <c r="F21" s="8">
        <v>1451.68994</v>
      </c>
      <c r="I21" s="4" t="s">
        <v>41</v>
      </c>
      <c r="J21" s="4">
        <v>0</v>
      </c>
    </row>
    <row r="22" spans="5:10" x14ac:dyDescent="0.2">
      <c r="E22" s="8" t="s">
        <v>14</v>
      </c>
      <c r="F22" s="8">
        <v>1</v>
      </c>
      <c r="I22" s="4" t="s">
        <v>42</v>
      </c>
      <c r="J22" s="4">
        <v>0</v>
      </c>
    </row>
    <row r="23" spans="5:10" x14ac:dyDescent="0.2">
      <c r="E23" s="8" t="s">
        <v>13</v>
      </c>
      <c r="F23" s="8">
        <v>1368</v>
      </c>
      <c r="I23" s="4" t="s">
        <v>43</v>
      </c>
      <c r="J23" s="4">
        <v>0</v>
      </c>
    </row>
    <row r="24" spans="5:10" x14ac:dyDescent="0.2">
      <c r="E24" s="8" t="s">
        <v>12</v>
      </c>
      <c r="F24" s="8">
        <v>594</v>
      </c>
      <c r="I24" s="4" t="s">
        <v>44</v>
      </c>
      <c r="J24" s="4">
        <v>594</v>
      </c>
    </row>
    <row r="25" spans="5:10" x14ac:dyDescent="0.2">
      <c r="E25" s="8" t="s">
        <v>11</v>
      </c>
      <c r="F25" s="8">
        <v>-450</v>
      </c>
      <c r="I25" s="4" t="s">
        <v>45</v>
      </c>
      <c r="J25" s="4">
        <v>0</v>
      </c>
    </row>
    <row r="26" spans="5:10" x14ac:dyDescent="0.2">
      <c r="E26" s="8" t="s">
        <v>10</v>
      </c>
      <c r="F26" s="8">
        <v>-378</v>
      </c>
      <c r="I26" s="4" t="s">
        <v>46</v>
      </c>
      <c r="J26" s="4">
        <v>530</v>
      </c>
    </row>
    <row r="27" spans="5:10" x14ac:dyDescent="0.2">
      <c r="E27" s="8" t="s">
        <v>9</v>
      </c>
      <c r="F27" s="8">
        <v>530</v>
      </c>
      <c r="I27" s="4" t="s">
        <v>47</v>
      </c>
      <c r="J27" s="4">
        <v>600</v>
      </c>
    </row>
    <row r="28" spans="5:10" x14ac:dyDescent="0.2">
      <c r="E28" s="8" t="s">
        <v>8</v>
      </c>
      <c r="F28" s="8">
        <v>331</v>
      </c>
      <c r="I28" s="4" t="s">
        <v>48</v>
      </c>
      <c r="J28" s="4">
        <v>1368</v>
      </c>
    </row>
    <row r="29" spans="5:10" x14ac:dyDescent="0.2">
      <c r="E29" s="8" t="s">
        <v>7</v>
      </c>
      <c r="F29" s="8">
        <v>0</v>
      </c>
      <c r="I29" s="4" t="s">
        <v>49</v>
      </c>
      <c r="J29" s="4">
        <v>698</v>
      </c>
    </row>
    <row r="30" spans="5:10" x14ac:dyDescent="0.2">
      <c r="E30" s="8" t="s">
        <v>6</v>
      </c>
      <c r="F30" s="8">
        <v>0</v>
      </c>
      <c r="I30" s="4" t="s">
        <v>50</v>
      </c>
      <c r="J30" s="4">
        <v>0</v>
      </c>
    </row>
    <row r="31" spans="5:10" x14ac:dyDescent="0.2">
      <c r="E31" s="8" t="s">
        <v>5</v>
      </c>
      <c r="F31" s="8">
        <v>600</v>
      </c>
      <c r="I31" s="4" t="s">
        <v>51</v>
      </c>
      <c r="J31" s="4">
        <v>698</v>
      </c>
    </row>
    <row r="32" spans="5:10" x14ac:dyDescent="0.2">
      <c r="E32" s="8" t="s">
        <v>4</v>
      </c>
      <c r="F32" s="8">
        <v>0</v>
      </c>
      <c r="I32" s="4" t="s">
        <v>52</v>
      </c>
      <c r="J32" s="4">
        <v>0</v>
      </c>
    </row>
    <row r="33" spans="4:13" x14ac:dyDescent="0.2">
      <c r="E33" s="8" t="s">
        <v>3</v>
      </c>
      <c r="F33" s="8">
        <v>698</v>
      </c>
      <c r="I33" s="4" t="s">
        <v>53</v>
      </c>
      <c r="J33" s="4">
        <v>0</v>
      </c>
    </row>
    <row r="34" spans="4:13" x14ac:dyDescent="0.2">
      <c r="E34" s="8" t="s">
        <v>2</v>
      </c>
      <c r="F34" s="8">
        <v>698</v>
      </c>
    </row>
    <row r="38" spans="4:13" x14ac:dyDescent="0.2">
      <c r="D38" s="8" t="s">
        <v>25</v>
      </c>
      <c r="E38" s="8">
        <v>36064</v>
      </c>
    </row>
    <row r="39" spans="4:13" x14ac:dyDescent="0.2">
      <c r="D39" s="8" t="s">
        <v>23</v>
      </c>
      <c r="E39" s="8">
        <v>0</v>
      </c>
    </row>
    <row r="40" spans="4:13" x14ac:dyDescent="0.2">
      <c r="D40" s="8" t="s">
        <v>22</v>
      </c>
      <c r="E40" s="8">
        <v>2858</v>
      </c>
      <c r="J40" s="3" t="s">
        <v>64</v>
      </c>
      <c r="K40" s="3" t="s">
        <v>65</v>
      </c>
      <c r="L40" s="3" t="s">
        <v>66</v>
      </c>
      <c r="M40" s="3" t="s">
        <v>67</v>
      </c>
    </row>
    <row r="41" spans="4:13" x14ac:dyDescent="0.2">
      <c r="D41" s="8" t="s">
        <v>21</v>
      </c>
      <c r="E41" s="8">
        <v>13432</v>
      </c>
      <c r="J41" s="4" t="s">
        <v>68</v>
      </c>
      <c r="K41" s="4">
        <v>36.06</v>
      </c>
      <c r="L41" s="4">
        <v>35.96</v>
      </c>
      <c r="M41" s="4" t="s">
        <v>69</v>
      </c>
    </row>
    <row r="42" spans="4:13" x14ac:dyDescent="0.2">
      <c r="D42" s="8" t="s">
        <v>20</v>
      </c>
      <c r="E42" s="8">
        <v>10936</v>
      </c>
      <c r="J42" s="4" t="s">
        <v>37</v>
      </c>
      <c r="K42" s="4">
        <v>13.43</v>
      </c>
      <c r="L42" s="4">
        <v>13.27</v>
      </c>
      <c r="M42" s="4" t="s">
        <v>70</v>
      </c>
    </row>
    <row r="43" spans="4:13" x14ac:dyDescent="0.2">
      <c r="D43" s="8" t="s">
        <v>19</v>
      </c>
      <c r="E43" s="8">
        <v>131</v>
      </c>
      <c r="J43" s="4" t="s">
        <v>34</v>
      </c>
      <c r="K43" s="4">
        <v>2.86</v>
      </c>
      <c r="L43" s="4">
        <v>2.87</v>
      </c>
      <c r="M43" s="4">
        <v>0.01</v>
      </c>
    </row>
    <row r="44" spans="4:13" x14ac:dyDescent="0.2">
      <c r="D44" s="8" t="s">
        <v>18</v>
      </c>
      <c r="E44" s="8">
        <v>782</v>
      </c>
      <c r="J44" s="4" t="s">
        <v>32</v>
      </c>
      <c r="K44" s="4">
        <v>10.94</v>
      </c>
      <c r="L44" s="4">
        <v>11.53</v>
      </c>
      <c r="M44" s="4">
        <v>0.59</v>
      </c>
    </row>
    <row r="45" spans="4:13" x14ac:dyDescent="0.2">
      <c r="D45" s="8" t="s">
        <v>17</v>
      </c>
      <c r="E45" s="8">
        <v>3105</v>
      </c>
      <c r="J45" s="4" t="s">
        <v>33</v>
      </c>
      <c r="K45" s="4">
        <v>1.45</v>
      </c>
      <c r="L45" s="4">
        <v>1.32</v>
      </c>
      <c r="M45" s="4" t="s">
        <v>71</v>
      </c>
    </row>
    <row r="46" spans="4:13" x14ac:dyDescent="0.2">
      <c r="D46" s="8" t="s">
        <v>16</v>
      </c>
      <c r="E46" s="8">
        <v>0</v>
      </c>
      <c r="J46" s="4" t="s">
        <v>40</v>
      </c>
      <c r="K46" s="4">
        <v>3.11</v>
      </c>
      <c r="L46" s="4">
        <v>2.4</v>
      </c>
      <c r="M46" s="4" t="s">
        <v>72</v>
      </c>
    </row>
    <row r="47" spans="4:13" x14ac:dyDescent="0.2">
      <c r="D47" s="8" t="s">
        <v>15</v>
      </c>
      <c r="E47" s="8">
        <v>1451.68994</v>
      </c>
      <c r="J47" s="4" t="s">
        <v>35</v>
      </c>
      <c r="K47" s="4">
        <v>0.78</v>
      </c>
      <c r="L47" s="4">
        <v>0.08</v>
      </c>
      <c r="M47" s="4" t="s">
        <v>73</v>
      </c>
    </row>
    <row r="48" spans="4:13" x14ac:dyDescent="0.2">
      <c r="D48" s="8" t="s">
        <v>14</v>
      </c>
      <c r="E48" s="8">
        <v>1</v>
      </c>
      <c r="J48" s="4" t="s">
        <v>36</v>
      </c>
      <c r="K48" s="4">
        <v>0.13</v>
      </c>
      <c r="L48" s="4">
        <v>0</v>
      </c>
      <c r="M48" s="4" t="s">
        <v>71</v>
      </c>
    </row>
    <row r="49" spans="7:13" x14ac:dyDescent="0.2">
      <c r="J49" s="4" t="s">
        <v>38</v>
      </c>
      <c r="K49" s="4">
        <v>0</v>
      </c>
      <c r="L49" s="4">
        <v>0</v>
      </c>
      <c r="M49" s="4">
        <v>0</v>
      </c>
    </row>
    <row r="50" spans="7:13" x14ac:dyDescent="0.2">
      <c r="J50" s="4" t="s">
        <v>42</v>
      </c>
      <c r="K50" s="4">
        <v>0</v>
      </c>
      <c r="L50" s="4">
        <v>0</v>
      </c>
      <c r="M50" s="4">
        <v>0</v>
      </c>
    </row>
    <row r="51" spans="7:13" x14ac:dyDescent="0.2">
      <c r="J51" s="4" t="s">
        <v>74</v>
      </c>
      <c r="K51" s="4">
        <v>0</v>
      </c>
      <c r="L51" s="4">
        <v>0</v>
      </c>
      <c r="M51" s="4">
        <v>0</v>
      </c>
    </row>
    <row r="52" spans="7:13" x14ac:dyDescent="0.2">
      <c r="J52" s="3" t="s">
        <v>58</v>
      </c>
      <c r="K52" s="3">
        <v>35.96</v>
      </c>
      <c r="L52" s="3">
        <v>35.96</v>
      </c>
      <c r="M52" s="3">
        <v>0</v>
      </c>
    </row>
    <row r="53" spans="7:13" x14ac:dyDescent="0.2">
      <c r="G53" s="4" t="s">
        <v>58</v>
      </c>
      <c r="H53" s="4">
        <v>35961.42</v>
      </c>
    </row>
    <row r="54" spans="7:13" x14ac:dyDescent="0.2">
      <c r="G54" s="4" t="s">
        <v>32</v>
      </c>
      <c r="H54" s="4">
        <v>11533.84</v>
      </c>
    </row>
    <row r="55" spans="7:13" x14ac:dyDescent="0.2">
      <c r="G55" s="4" t="s">
        <v>33</v>
      </c>
      <c r="H55" s="4">
        <v>1324.5</v>
      </c>
    </row>
    <row r="56" spans="7:13" x14ac:dyDescent="0.2">
      <c r="G56" s="4" t="s">
        <v>34</v>
      </c>
      <c r="H56" s="4">
        <v>2869.44</v>
      </c>
    </row>
    <row r="57" spans="7:13" x14ac:dyDescent="0.2">
      <c r="G57" s="4" t="s">
        <v>35</v>
      </c>
      <c r="H57" s="4">
        <v>79</v>
      </c>
    </row>
    <row r="58" spans="7:13" x14ac:dyDescent="0.2">
      <c r="G58" s="4" t="s">
        <v>36</v>
      </c>
      <c r="H58" s="4">
        <v>0</v>
      </c>
    </row>
    <row r="59" spans="7:13" x14ac:dyDescent="0.2">
      <c r="G59" s="4" t="s">
        <v>37</v>
      </c>
      <c r="H59" s="4">
        <v>13269.73</v>
      </c>
    </row>
    <row r="60" spans="7:13" x14ac:dyDescent="0.2">
      <c r="G60" s="4" t="s">
        <v>38</v>
      </c>
      <c r="H60" s="4">
        <v>0</v>
      </c>
    </row>
    <row r="61" spans="7:13" x14ac:dyDescent="0.2">
      <c r="G61" s="4" t="s">
        <v>40</v>
      </c>
      <c r="H61" s="4">
        <v>2396.91</v>
      </c>
    </row>
    <row r="62" spans="7:13" x14ac:dyDescent="0.2">
      <c r="G62" s="4" t="s">
        <v>42</v>
      </c>
      <c r="H6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8AF9-B387-0544-814E-C970A193BB73}">
  <dimension ref="B5:U58"/>
  <sheetViews>
    <sheetView tabSelected="1" topLeftCell="E1" workbookViewId="0">
      <selection activeCell="J5" sqref="J5:M9"/>
    </sheetView>
  </sheetViews>
  <sheetFormatPr baseColWidth="10" defaultRowHeight="16" x14ac:dyDescent="0.2"/>
  <sheetData>
    <row r="5" spans="2:13" x14ac:dyDescent="0.2">
      <c r="B5" s="2" t="s">
        <v>28</v>
      </c>
      <c r="C5" s="2" t="s">
        <v>27</v>
      </c>
      <c r="F5" s="2" t="s">
        <v>29</v>
      </c>
      <c r="G5" s="2" t="s">
        <v>30</v>
      </c>
      <c r="J5" s="4"/>
      <c r="K5" s="16" t="s">
        <v>118</v>
      </c>
      <c r="L5" s="16" t="s">
        <v>119</v>
      </c>
      <c r="M5" s="16" t="s">
        <v>120</v>
      </c>
    </row>
    <row r="6" spans="2:13" x14ac:dyDescent="0.2">
      <c r="B6" t="s">
        <v>1</v>
      </c>
      <c r="C6">
        <v>1366987</v>
      </c>
      <c r="F6" s="2" t="s">
        <v>57</v>
      </c>
      <c r="G6">
        <v>23210.14</v>
      </c>
      <c r="J6" s="22">
        <v>380</v>
      </c>
      <c r="K6" s="19" t="s">
        <v>127</v>
      </c>
      <c r="L6" s="19" t="s">
        <v>128</v>
      </c>
      <c r="M6" s="22">
        <v>98.3</v>
      </c>
    </row>
    <row r="7" spans="2:13" x14ac:dyDescent="0.2">
      <c r="B7" t="s">
        <v>26</v>
      </c>
      <c r="C7" t="s">
        <v>59</v>
      </c>
      <c r="F7" s="2" t="s">
        <v>58</v>
      </c>
      <c r="G7">
        <v>23210.14</v>
      </c>
      <c r="J7" s="22">
        <v>457</v>
      </c>
      <c r="K7" s="19" t="s">
        <v>129</v>
      </c>
      <c r="L7" s="19" t="s">
        <v>128</v>
      </c>
      <c r="M7" s="22">
        <v>90.2</v>
      </c>
    </row>
    <row r="8" spans="2:13" x14ac:dyDescent="0.2">
      <c r="B8" t="s">
        <v>25</v>
      </c>
      <c r="C8">
        <v>23710</v>
      </c>
      <c r="F8" t="s">
        <v>31</v>
      </c>
      <c r="G8">
        <v>0</v>
      </c>
      <c r="J8" s="17">
        <v>358</v>
      </c>
      <c r="K8" s="18" t="s">
        <v>116</v>
      </c>
      <c r="L8" s="18" t="s">
        <v>117</v>
      </c>
      <c r="M8" s="22">
        <v>84.9</v>
      </c>
    </row>
    <row r="9" spans="2:13" x14ac:dyDescent="0.2">
      <c r="B9" t="s">
        <v>24</v>
      </c>
      <c r="C9">
        <v>49.955002</v>
      </c>
      <c r="F9" t="s">
        <v>32</v>
      </c>
      <c r="G9">
        <v>8386.5499999999993</v>
      </c>
      <c r="J9" s="17">
        <v>357</v>
      </c>
      <c r="K9" s="18" t="s">
        <v>116</v>
      </c>
      <c r="L9" s="18" t="s">
        <v>117</v>
      </c>
      <c r="M9" s="22">
        <v>83.2</v>
      </c>
    </row>
    <row r="10" spans="2:13" ht="34" x14ac:dyDescent="0.2">
      <c r="B10" t="s">
        <v>23</v>
      </c>
      <c r="C10">
        <v>0</v>
      </c>
      <c r="F10" t="s">
        <v>33</v>
      </c>
      <c r="G10">
        <v>1324.5</v>
      </c>
      <c r="J10" s="20" t="s">
        <v>121</v>
      </c>
      <c r="K10" s="20" t="s">
        <v>122</v>
      </c>
      <c r="L10" s="20" t="s">
        <v>123</v>
      </c>
      <c r="M10" s="20" t="s">
        <v>124</v>
      </c>
    </row>
    <row r="11" spans="2:13" x14ac:dyDescent="0.2">
      <c r="B11" t="s">
        <v>22</v>
      </c>
      <c r="C11">
        <v>4684</v>
      </c>
      <c r="F11" t="s">
        <v>34</v>
      </c>
      <c r="G11">
        <v>2425.08</v>
      </c>
    </row>
    <row r="12" spans="2:13" x14ac:dyDescent="0.2">
      <c r="B12" t="s">
        <v>21</v>
      </c>
      <c r="C12">
        <v>2808</v>
      </c>
      <c r="F12" t="s">
        <v>35</v>
      </c>
      <c r="G12">
        <v>79</v>
      </c>
    </row>
    <row r="13" spans="2:13" ht="17" x14ac:dyDescent="0.2">
      <c r="B13" t="s">
        <v>20</v>
      </c>
      <c r="C13">
        <v>8566</v>
      </c>
      <c r="F13" t="s">
        <v>36</v>
      </c>
      <c r="G13">
        <v>0</v>
      </c>
      <c r="J13" s="21">
        <v>358</v>
      </c>
      <c r="K13" s="21" t="s">
        <v>125</v>
      </c>
      <c r="L13" s="21" t="s">
        <v>126</v>
      </c>
    </row>
    <row r="14" spans="2:13" ht="17" x14ac:dyDescent="0.2">
      <c r="B14" t="s">
        <v>19</v>
      </c>
      <c r="C14">
        <v>0</v>
      </c>
      <c r="F14" t="s">
        <v>37</v>
      </c>
      <c r="G14">
        <v>2821.38</v>
      </c>
      <c r="J14" s="21">
        <v>357</v>
      </c>
      <c r="K14" s="21" t="s">
        <v>125</v>
      </c>
      <c r="L14" s="21" t="s">
        <v>126</v>
      </c>
    </row>
    <row r="15" spans="2:13" x14ac:dyDescent="0.2">
      <c r="B15" t="s">
        <v>18</v>
      </c>
      <c r="C15">
        <v>267</v>
      </c>
      <c r="F15" t="s">
        <v>38</v>
      </c>
      <c r="G15">
        <v>0</v>
      </c>
    </row>
    <row r="16" spans="2:13" x14ac:dyDescent="0.2">
      <c r="B16" t="s">
        <v>17</v>
      </c>
      <c r="C16">
        <v>1022</v>
      </c>
      <c r="F16" t="s">
        <v>39</v>
      </c>
      <c r="G16">
        <v>0</v>
      </c>
    </row>
    <row r="17" spans="2:21" x14ac:dyDescent="0.2">
      <c r="B17" t="s">
        <v>16</v>
      </c>
      <c r="C17">
        <v>0</v>
      </c>
      <c r="F17" t="s">
        <v>40</v>
      </c>
      <c r="G17">
        <v>2108.62</v>
      </c>
    </row>
    <row r="18" spans="2:21" x14ac:dyDescent="0.2">
      <c r="B18" t="s">
        <v>15</v>
      </c>
      <c r="C18">
        <v>10092.200199999999</v>
      </c>
      <c r="F18" t="s">
        <v>41</v>
      </c>
      <c r="G18">
        <v>0</v>
      </c>
    </row>
    <row r="19" spans="2:21" x14ac:dyDescent="0.2">
      <c r="B19" t="s">
        <v>14</v>
      </c>
      <c r="C19">
        <v>0</v>
      </c>
      <c r="F19" t="s">
        <v>42</v>
      </c>
      <c r="G19">
        <v>0</v>
      </c>
    </row>
    <row r="20" spans="2:21" x14ac:dyDescent="0.2">
      <c r="B20" t="s">
        <v>13</v>
      </c>
      <c r="C20">
        <v>1504</v>
      </c>
      <c r="F20" t="s">
        <v>43</v>
      </c>
      <c r="G20">
        <v>0</v>
      </c>
    </row>
    <row r="21" spans="2:21" x14ac:dyDescent="0.2">
      <c r="B21" t="s">
        <v>12</v>
      </c>
      <c r="C21">
        <v>783</v>
      </c>
      <c r="F21" t="s">
        <v>44</v>
      </c>
      <c r="G21">
        <v>783</v>
      </c>
    </row>
    <row r="22" spans="2:21" x14ac:dyDescent="0.2">
      <c r="B22" t="s">
        <v>11</v>
      </c>
      <c r="C22">
        <v>-452</v>
      </c>
      <c r="F22" t="s">
        <v>45</v>
      </c>
      <c r="G22">
        <v>0</v>
      </c>
      <c r="L22" s="2" t="s">
        <v>115</v>
      </c>
      <c r="M22" s="2"/>
      <c r="O22" s="2"/>
      <c r="P22" s="2"/>
      <c r="S22" t="s">
        <v>114</v>
      </c>
    </row>
    <row r="23" spans="2:21" x14ac:dyDescent="0.2">
      <c r="B23" t="s">
        <v>10</v>
      </c>
      <c r="C23">
        <v>-528</v>
      </c>
      <c r="F23" t="s">
        <v>46</v>
      </c>
      <c r="G23">
        <v>23</v>
      </c>
      <c r="L23" t="s">
        <v>87</v>
      </c>
      <c r="M23">
        <v>1.3</v>
      </c>
      <c r="N23">
        <f>M23/27.13*100</f>
        <v>4.7917434574272031</v>
      </c>
      <c r="S23" t="s">
        <v>111</v>
      </c>
      <c r="T23">
        <v>10.1</v>
      </c>
      <c r="U23">
        <f>T23/27.45*100</f>
        <v>36.794171220400727</v>
      </c>
    </row>
    <row r="24" spans="2:21" x14ac:dyDescent="0.2">
      <c r="B24" t="s">
        <v>9</v>
      </c>
      <c r="C24">
        <v>23</v>
      </c>
      <c r="F24" t="s">
        <v>47</v>
      </c>
      <c r="G24">
        <v>992</v>
      </c>
      <c r="L24" t="s">
        <v>103</v>
      </c>
      <c r="M24">
        <v>8.39</v>
      </c>
      <c r="N24">
        <f t="shared" ref="N24:N28" si="0">M24/27.13*100</f>
        <v>30.925175082934025</v>
      </c>
      <c r="S24" t="s">
        <v>108</v>
      </c>
      <c r="T24">
        <v>8.57</v>
      </c>
      <c r="U24">
        <f t="shared" ref="U24:U28" si="1">T24/27.45*100</f>
        <v>31.220400728597454</v>
      </c>
    </row>
    <row r="25" spans="2:21" x14ac:dyDescent="0.2">
      <c r="B25" t="s">
        <v>8</v>
      </c>
      <c r="C25">
        <v>298</v>
      </c>
      <c r="F25" t="s">
        <v>48</v>
      </c>
      <c r="G25">
        <v>1504</v>
      </c>
      <c r="L25" t="s">
        <v>104</v>
      </c>
      <c r="M25">
        <v>2.4300000000000002</v>
      </c>
      <c r="N25">
        <f t="shared" si="0"/>
        <v>8.9568743088831564</v>
      </c>
      <c r="S25" t="s">
        <v>107</v>
      </c>
      <c r="T25">
        <v>4.68</v>
      </c>
      <c r="U25">
        <f t="shared" si="1"/>
        <v>17.04918032786885</v>
      </c>
    </row>
    <row r="26" spans="2:21" x14ac:dyDescent="0.2">
      <c r="B26" t="s">
        <v>7</v>
      </c>
      <c r="C26">
        <v>0</v>
      </c>
      <c r="F26" t="s">
        <v>49</v>
      </c>
      <c r="G26">
        <v>1399</v>
      </c>
      <c r="L26" t="s">
        <v>105</v>
      </c>
      <c r="M26">
        <v>0.08</v>
      </c>
      <c r="N26">
        <f t="shared" si="0"/>
        <v>0.29487652045705859</v>
      </c>
      <c r="S26" t="s">
        <v>109</v>
      </c>
      <c r="T26">
        <v>0.27</v>
      </c>
      <c r="U26">
        <f t="shared" si="1"/>
        <v>0.98360655737704927</v>
      </c>
    </row>
    <row r="27" spans="2:21" x14ac:dyDescent="0.2">
      <c r="B27" t="s">
        <v>6</v>
      </c>
      <c r="C27">
        <v>0</v>
      </c>
      <c r="F27" t="s">
        <v>50</v>
      </c>
      <c r="G27">
        <v>996</v>
      </c>
      <c r="L27" t="s">
        <v>106</v>
      </c>
      <c r="M27">
        <v>12.82</v>
      </c>
      <c r="N27">
        <f t="shared" si="0"/>
        <v>47.253962403243641</v>
      </c>
      <c r="S27" t="s">
        <v>106</v>
      </c>
      <c r="T27">
        <v>2.81</v>
      </c>
      <c r="U27">
        <f t="shared" si="1"/>
        <v>10.236794171220401</v>
      </c>
    </row>
    <row r="28" spans="2:21" x14ac:dyDescent="0.2">
      <c r="B28" t="s">
        <v>5</v>
      </c>
      <c r="C28">
        <v>992</v>
      </c>
      <c r="F28" t="s">
        <v>51</v>
      </c>
      <c r="G28">
        <v>368</v>
      </c>
      <c r="L28" s="4" t="s">
        <v>112</v>
      </c>
      <c r="M28" s="4">
        <v>2.11</v>
      </c>
      <c r="N28">
        <f t="shared" si="0"/>
        <v>7.7773682270549207</v>
      </c>
      <c r="S28" t="s">
        <v>110</v>
      </c>
      <c r="T28">
        <v>1.02</v>
      </c>
      <c r="U28">
        <f t="shared" si="1"/>
        <v>3.7158469945355188</v>
      </c>
    </row>
    <row r="29" spans="2:21" x14ac:dyDescent="0.2">
      <c r="B29" t="s">
        <v>4</v>
      </c>
      <c r="C29">
        <v>996</v>
      </c>
      <c r="F29" t="s">
        <v>52</v>
      </c>
      <c r="G29">
        <v>0</v>
      </c>
      <c r="M29">
        <f>SUM(M23:M28)</f>
        <v>27.130000000000003</v>
      </c>
      <c r="T29">
        <f>SUM(T23:T28)</f>
        <v>27.45</v>
      </c>
    </row>
    <row r="30" spans="2:21" x14ac:dyDescent="0.2">
      <c r="B30" t="s">
        <v>3</v>
      </c>
      <c r="C30">
        <v>1399</v>
      </c>
      <c r="F30" t="s">
        <v>53</v>
      </c>
      <c r="G30">
        <v>0</v>
      </c>
    </row>
    <row r="31" spans="2:21" x14ac:dyDescent="0.2">
      <c r="B31" t="s">
        <v>2</v>
      </c>
      <c r="C31">
        <v>368</v>
      </c>
    </row>
    <row r="47" spans="5:9" x14ac:dyDescent="0.2">
      <c r="E47" s="4" t="s">
        <v>25</v>
      </c>
      <c r="F47" s="4">
        <v>23710</v>
      </c>
      <c r="G47" s="4"/>
      <c r="H47" s="3" t="s">
        <v>57</v>
      </c>
      <c r="I47" s="4">
        <v>23210.14</v>
      </c>
    </row>
    <row r="48" spans="5:9" x14ac:dyDescent="0.2">
      <c r="E48" s="4" t="s">
        <v>23</v>
      </c>
      <c r="F48" s="4">
        <v>0</v>
      </c>
      <c r="G48" s="4"/>
      <c r="H48" s="4" t="s">
        <v>32</v>
      </c>
      <c r="I48" s="4">
        <v>8386.5499999999993</v>
      </c>
    </row>
    <row r="49" spans="5:9" x14ac:dyDescent="0.2">
      <c r="E49" s="4" t="s">
        <v>22</v>
      </c>
      <c r="F49" s="4">
        <v>4684</v>
      </c>
      <c r="G49" s="4"/>
      <c r="H49" s="4" t="s">
        <v>33</v>
      </c>
      <c r="I49" s="4">
        <v>1324.5</v>
      </c>
    </row>
    <row r="50" spans="5:9" x14ac:dyDescent="0.2">
      <c r="E50" s="4" t="s">
        <v>21</v>
      </c>
      <c r="F50" s="4">
        <v>2808</v>
      </c>
      <c r="G50" s="4"/>
      <c r="H50" s="4" t="s">
        <v>34</v>
      </c>
      <c r="I50" s="4">
        <v>2425.08</v>
      </c>
    </row>
    <row r="51" spans="5:9" x14ac:dyDescent="0.2">
      <c r="E51" s="4" t="s">
        <v>20</v>
      </c>
      <c r="F51" s="4">
        <v>8566</v>
      </c>
      <c r="G51" s="4"/>
      <c r="H51" s="4" t="s">
        <v>35</v>
      </c>
      <c r="I51" s="4">
        <v>79</v>
      </c>
    </row>
    <row r="52" spans="5:9" x14ac:dyDescent="0.2">
      <c r="E52" s="4" t="s">
        <v>19</v>
      </c>
      <c r="F52" s="4">
        <v>0</v>
      </c>
      <c r="G52" s="4"/>
      <c r="H52" s="4" t="s">
        <v>36</v>
      </c>
      <c r="I52" s="4">
        <v>0</v>
      </c>
    </row>
    <row r="53" spans="5:9" x14ac:dyDescent="0.2">
      <c r="E53" s="4" t="s">
        <v>18</v>
      </c>
      <c r="F53" s="4">
        <v>267</v>
      </c>
      <c r="G53" s="4"/>
      <c r="H53" s="4" t="s">
        <v>37</v>
      </c>
      <c r="I53" s="4">
        <v>2821.38</v>
      </c>
    </row>
    <row r="54" spans="5:9" x14ac:dyDescent="0.2">
      <c r="E54" s="4" t="s">
        <v>17</v>
      </c>
      <c r="F54" s="4">
        <v>1022</v>
      </c>
      <c r="G54" s="4"/>
      <c r="H54" s="4" t="s">
        <v>38</v>
      </c>
      <c r="I54" s="4">
        <v>0</v>
      </c>
    </row>
    <row r="55" spans="5:9" x14ac:dyDescent="0.2">
      <c r="E55" s="4" t="s">
        <v>15</v>
      </c>
      <c r="F55" s="4">
        <v>10092.200199999999</v>
      </c>
      <c r="G55" s="4"/>
      <c r="H55" s="4" t="s">
        <v>40</v>
      </c>
      <c r="I55" s="4">
        <v>2108.62</v>
      </c>
    </row>
    <row r="56" spans="5:9" x14ac:dyDescent="0.2">
      <c r="E56" s="4" t="s">
        <v>14</v>
      </c>
      <c r="F56" s="4">
        <v>0</v>
      </c>
      <c r="G56" s="4"/>
      <c r="H56" s="4" t="s">
        <v>42</v>
      </c>
      <c r="I56" s="4">
        <v>0</v>
      </c>
    </row>
    <row r="58" spans="5:9" x14ac:dyDescent="0.2">
      <c r="F58">
        <f>SUM(F49:F55)</f>
        <v>27439.200199999999</v>
      </c>
      <c r="I58">
        <f>SUM(I48:I56)</f>
        <v>17145.129999999997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98B7-66CA-C748-9AE3-DBCC64AE033C}">
  <dimension ref="E6:O15"/>
  <sheetViews>
    <sheetView topLeftCell="B4" zoomScale="125" workbookViewId="0">
      <selection activeCell="L7" sqref="L7:M13"/>
    </sheetView>
  </sheetViews>
  <sheetFormatPr baseColWidth="10" defaultRowHeight="16" x14ac:dyDescent="0.2"/>
  <sheetData>
    <row r="6" spans="5:15" ht="17" thickBot="1" x14ac:dyDescent="0.25"/>
    <row r="7" spans="5:15" ht="17" thickBot="1" x14ac:dyDescent="0.25">
      <c r="E7" s="9" t="s">
        <v>64</v>
      </c>
      <c r="F7" s="10" t="s">
        <v>65</v>
      </c>
      <c r="G7" s="10" t="s">
        <v>66</v>
      </c>
      <c r="H7" s="10" t="s">
        <v>67</v>
      </c>
      <c r="L7" s="11" t="s">
        <v>76</v>
      </c>
      <c r="M7" s="12">
        <v>13.43</v>
      </c>
      <c r="N7" s="11" t="s">
        <v>84</v>
      </c>
      <c r="O7" s="12">
        <v>13.27</v>
      </c>
    </row>
    <row r="8" spans="5:15" ht="17" thickBot="1" x14ac:dyDescent="0.25">
      <c r="E8" s="11" t="s">
        <v>37</v>
      </c>
      <c r="F8" s="12">
        <v>13.43</v>
      </c>
      <c r="G8" s="12">
        <v>13.27</v>
      </c>
      <c r="H8" s="13" t="s">
        <v>70</v>
      </c>
      <c r="L8" s="11" t="s">
        <v>77</v>
      </c>
      <c r="M8" s="12">
        <v>2.86</v>
      </c>
      <c r="N8" s="11" t="s">
        <v>85</v>
      </c>
      <c r="O8" s="12">
        <v>2.87</v>
      </c>
    </row>
    <row r="9" spans="5:15" ht="17" thickBot="1" x14ac:dyDescent="0.25">
      <c r="E9" s="11" t="s">
        <v>34</v>
      </c>
      <c r="F9" s="12">
        <v>2.86</v>
      </c>
      <c r="G9" s="12">
        <v>2.87</v>
      </c>
      <c r="H9" s="12">
        <v>0.01</v>
      </c>
      <c r="L9" s="11" t="s">
        <v>75</v>
      </c>
      <c r="M9" s="12">
        <v>10.94</v>
      </c>
      <c r="N9" s="11" t="s">
        <v>86</v>
      </c>
      <c r="O9" s="12">
        <v>11.53</v>
      </c>
    </row>
    <row r="10" spans="5:15" ht="17" thickBot="1" x14ac:dyDescent="0.25">
      <c r="E10" s="11" t="s">
        <v>32</v>
      </c>
      <c r="F10" s="12">
        <v>10.94</v>
      </c>
      <c r="G10" s="12">
        <v>11.53</v>
      </c>
      <c r="H10" s="12">
        <v>0.59</v>
      </c>
      <c r="L10" s="11" t="s">
        <v>79</v>
      </c>
      <c r="M10" s="12">
        <v>1.45</v>
      </c>
      <c r="N10" s="11" t="s">
        <v>87</v>
      </c>
      <c r="O10" s="12">
        <v>1.32</v>
      </c>
    </row>
    <row r="11" spans="5:15" ht="17" thickBot="1" x14ac:dyDescent="0.25">
      <c r="E11" s="11" t="s">
        <v>33</v>
      </c>
      <c r="F11" s="12">
        <v>1.45</v>
      </c>
      <c r="G11" s="12">
        <v>1.32</v>
      </c>
      <c r="H11" s="13" t="s">
        <v>71</v>
      </c>
      <c r="L11" s="11" t="s">
        <v>78</v>
      </c>
      <c r="M11" s="12">
        <v>3.11</v>
      </c>
      <c r="N11" s="11" t="s">
        <v>88</v>
      </c>
      <c r="O11" s="12">
        <v>2.4</v>
      </c>
    </row>
    <row r="12" spans="5:15" ht="17" thickBot="1" x14ac:dyDescent="0.25">
      <c r="E12" s="11" t="s">
        <v>40</v>
      </c>
      <c r="F12" s="12">
        <v>3.11</v>
      </c>
      <c r="G12" s="12">
        <v>2.4</v>
      </c>
      <c r="H12" s="13" t="s">
        <v>72</v>
      </c>
      <c r="L12" s="11" t="s">
        <v>80</v>
      </c>
      <c r="M12" s="12">
        <v>0.78</v>
      </c>
      <c r="N12" s="11" t="s">
        <v>83</v>
      </c>
      <c r="O12" s="12">
        <v>0.08</v>
      </c>
    </row>
    <row r="13" spans="5:15" ht="17" thickBot="1" x14ac:dyDescent="0.25">
      <c r="E13" s="11" t="s">
        <v>35</v>
      </c>
      <c r="F13" s="12">
        <v>0.78</v>
      </c>
      <c r="G13" s="12">
        <v>0.08</v>
      </c>
      <c r="H13" s="13" t="s">
        <v>73</v>
      </c>
      <c r="L13" s="11" t="s">
        <v>81</v>
      </c>
      <c r="M13" s="12">
        <v>0.13</v>
      </c>
      <c r="N13" s="11" t="s">
        <v>82</v>
      </c>
      <c r="O13" s="12">
        <v>0</v>
      </c>
    </row>
    <row r="14" spans="5:15" ht="17" thickBot="1" x14ac:dyDescent="0.25">
      <c r="E14" s="11" t="s">
        <v>36</v>
      </c>
      <c r="F14" s="12">
        <v>0.13</v>
      </c>
      <c r="G14" s="12">
        <v>0</v>
      </c>
      <c r="H14" s="13" t="s">
        <v>71</v>
      </c>
    </row>
    <row r="15" spans="5:15" ht="17" thickBot="1" x14ac:dyDescent="0.25">
      <c r="E15" s="14" t="s">
        <v>58</v>
      </c>
      <c r="F15" s="15">
        <v>35.96</v>
      </c>
      <c r="G15" s="15">
        <v>35.96</v>
      </c>
      <c r="H15" s="15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F11C-5087-E845-9BCE-D31D039F3DFB}">
  <dimension ref="C4:H30"/>
  <sheetViews>
    <sheetView workbookViewId="0">
      <selection activeCell="G36" sqref="G36"/>
    </sheetView>
  </sheetViews>
  <sheetFormatPr baseColWidth="10" defaultRowHeight="16" x14ac:dyDescent="0.2"/>
  <sheetData>
    <row r="4" spans="3:8" x14ac:dyDescent="0.2">
      <c r="C4" s="7" t="s">
        <v>60</v>
      </c>
      <c r="D4" s="7"/>
      <c r="G4" s="7" t="s">
        <v>61</v>
      </c>
      <c r="H4" s="7"/>
    </row>
    <row r="5" spans="3:8" x14ac:dyDescent="0.2">
      <c r="C5" s="2" t="s">
        <v>29</v>
      </c>
      <c r="D5" s="2" t="s">
        <v>30</v>
      </c>
      <c r="G5" s="2" t="s">
        <v>29</v>
      </c>
      <c r="H5" s="2" t="s">
        <v>30</v>
      </c>
    </row>
    <row r="6" spans="3:8" x14ac:dyDescent="0.2">
      <c r="C6" s="2" t="s">
        <v>57</v>
      </c>
      <c r="D6">
        <v>52212.07</v>
      </c>
      <c r="G6" s="2" t="s">
        <v>57</v>
      </c>
      <c r="H6">
        <v>52212.07</v>
      </c>
    </row>
    <row r="7" spans="3:8" x14ac:dyDescent="0.2">
      <c r="C7" s="2" t="s">
        <v>58</v>
      </c>
      <c r="D7">
        <v>52212.07</v>
      </c>
      <c r="G7" s="2" t="s">
        <v>58</v>
      </c>
      <c r="H7">
        <v>52212.07</v>
      </c>
    </row>
    <row r="8" spans="3:8" x14ac:dyDescent="0.2">
      <c r="C8" t="s">
        <v>31</v>
      </c>
      <c r="D8">
        <v>0</v>
      </c>
      <c r="G8" t="s">
        <v>31</v>
      </c>
      <c r="H8">
        <v>0</v>
      </c>
    </row>
    <row r="9" spans="3:8" x14ac:dyDescent="0.2">
      <c r="C9" t="s">
        <v>32</v>
      </c>
      <c r="D9">
        <v>13365.1</v>
      </c>
      <c r="G9" t="s">
        <v>32</v>
      </c>
      <c r="H9">
        <v>13731.84</v>
      </c>
    </row>
    <row r="10" spans="3:8" x14ac:dyDescent="0.2">
      <c r="C10" t="s">
        <v>33</v>
      </c>
      <c r="D10">
        <v>1324.5</v>
      </c>
      <c r="G10" t="s">
        <v>33</v>
      </c>
      <c r="H10">
        <v>1324.5</v>
      </c>
    </row>
    <row r="11" spans="3:8" x14ac:dyDescent="0.2">
      <c r="C11" t="s">
        <v>34</v>
      </c>
      <c r="D11">
        <v>2932.02</v>
      </c>
      <c r="G11" t="s">
        <v>34</v>
      </c>
      <c r="H11">
        <v>3296.79</v>
      </c>
    </row>
    <row r="12" spans="3:8" x14ac:dyDescent="0.2">
      <c r="C12" t="s">
        <v>35</v>
      </c>
      <c r="D12">
        <v>79</v>
      </c>
      <c r="G12" t="s">
        <v>35</v>
      </c>
      <c r="H12">
        <v>79</v>
      </c>
    </row>
    <row r="13" spans="3:8" x14ac:dyDescent="0.2">
      <c r="C13" t="s">
        <v>36</v>
      </c>
      <c r="D13">
        <v>2004</v>
      </c>
      <c r="G13" t="s">
        <v>36</v>
      </c>
      <c r="H13">
        <v>2004</v>
      </c>
    </row>
    <row r="14" spans="3:8" x14ac:dyDescent="0.2">
      <c r="C14" t="s">
        <v>37</v>
      </c>
      <c r="D14">
        <v>26550.73</v>
      </c>
      <c r="G14" t="s">
        <v>37</v>
      </c>
      <c r="H14">
        <v>26550.73</v>
      </c>
    </row>
    <row r="15" spans="3:8" x14ac:dyDescent="0.2">
      <c r="C15" t="s">
        <v>38</v>
      </c>
      <c r="D15">
        <v>1651.89</v>
      </c>
      <c r="G15" t="s">
        <v>38</v>
      </c>
      <c r="H15">
        <v>1651.89</v>
      </c>
    </row>
    <row r="16" spans="3:8" x14ac:dyDescent="0.2">
      <c r="C16" t="s">
        <v>39</v>
      </c>
      <c r="D16">
        <v>155</v>
      </c>
      <c r="G16" t="s">
        <v>39</v>
      </c>
      <c r="H16">
        <v>0</v>
      </c>
    </row>
    <row r="17" spans="3:8" x14ac:dyDescent="0.2">
      <c r="C17" t="s">
        <v>40</v>
      </c>
      <c r="D17">
        <v>2797.38</v>
      </c>
      <c r="G17" t="s">
        <v>40</v>
      </c>
      <c r="H17">
        <v>2797.38</v>
      </c>
    </row>
    <row r="18" spans="3:8" x14ac:dyDescent="0.2">
      <c r="C18" t="s">
        <v>41</v>
      </c>
      <c r="D18">
        <v>126</v>
      </c>
      <c r="G18" t="s">
        <v>41</v>
      </c>
      <c r="H18">
        <v>0</v>
      </c>
    </row>
    <row r="19" spans="3:8" x14ac:dyDescent="0.2">
      <c r="C19" t="s">
        <v>42</v>
      </c>
      <c r="D19">
        <v>296.64999999999998</v>
      </c>
      <c r="G19" t="s">
        <v>42</v>
      </c>
      <c r="H19">
        <v>0</v>
      </c>
    </row>
    <row r="20" spans="3:8" x14ac:dyDescent="0.2">
      <c r="C20" t="s">
        <v>43</v>
      </c>
      <c r="D20">
        <v>868.3</v>
      </c>
      <c r="G20" t="s">
        <v>43</v>
      </c>
      <c r="H20">
        <v>714.43</v>
      </c>
    </row>
    <row r="21" spans="3:8" x14ac:dyDescent="0.2">
      <c r="C21" t="s">
        <v>44</v>
      </c>
      <c r="D21">
        <v>0</v>
      </c>
      <c r="G21" t="s">
        <v>44</v>
      </c>
      <c r="H21">
        <v>0</v>
      </c>
    </row>
    <row r="22" spans="3:8" x14ac:dyDescent="0.2">
      <c r="C22" t="s">
        <v>45</v>
      </c>
      <c r="D22">
        <v>0</v>
      </c>
      <c r="G22" t="s">
        <v>45</v>
      </c>
      <c r="H22">
        <v>0</v>
      </c>
    </row>
    <row r="23" spans="3:8" x14ac:dyDescent="0.2">
      <c r="C23" t="s">
        <v>46</v>
      </c>
      <c r="D23">
        <v>0</v>
      </c>
      <c r="G23" t="s">
        <v>46</v>
      </c>
      <c r="H23">
        <v>0</v>
      </c>
    </row>
    <row r="24" spans="3:8" x14ac:dyDescent="0.2">
      <c r="C24" t="s">
        <v>47</v>
      </c>
      <c r="D24">
        <v>0</v>
      </c>
      <c r="G24" t="s">
        <v>47</v>
      </c>
      <c r="H24">
        <v>0</v>
      </c>
    </row>
    <row r="25" spans="3:8" x14ac:dyDescent="0.2">
      <c r="C25" t="s">
        <v>48</v>
      </c>
      <c r="D25">
        <v>0</v>
      </c>
      <c r="G25" t="s">
        <v>48</v>
      </c>
      <c r="H25">
        <v>0</v>
      </c>
    </row>
    <row r="26" spans="3:8" x14ac:dyDescent="0.2">
      <c r="C26" t="s">
        <v>49</v>
      </c>
      <c r="D26">
        <v>0</v>
      </c>
      <c r="G26" t="s">
        <v>49</v>
      </c>
      <c r="H26">
        <v>0</v>
      </c>
    </row>
    <row r="27" spans="3:8" x14ac:dyDescent="0.2">
      <c r="C27" t="s">
        <v>50</v>
      </c>
      <c r="D27">
        <v>0</v>
      </c>
      <c r="G27" t="s">
        <v>50</v>
      </c>
      <c r="H27">
        <v>0</v>
      </c>
    </row>
    <row r="28" spans="3:8" x14ac:dyDescent="0.2">
      <c r="C28" t="s">
        <v>51</v>
      </c>
      <c r="D28">
        <v>0</v>
      </c>
      <c r="G28" t="s">
        <v>51</v>
      </c>
      <c r="H28">
        <v>0</v>
      </c>
    </row>
    <row r="29" spans="3:8" x14ac:dyDescent="0.2">
      <c r="C29" t="s">
        <v>52</v>
      </c>
      <c r="D29">
        <v>0</v>
      </c>
      <c r="G29" t="s">
        <v>52</v>
      </c>
      <c r="H29">
        <v>0</v>
      </c>
    </row>
    <row r="30" spans="3:8" x14ac:dyDescent="0.2">
      <c r="C30" t="s">
        <v>53</v>
      </c>
      <c r="D30">
        <v>61.5</v>
      </c>
      <c r="G30" t="s">
        <v>53</v>
      </c>
      <c r="H30">
        <v>61.5</v>
      </c>
    </row>
  </sheetData>
  <mergeCells count="2">
    <mergeCell ref="C4:D4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DA49-3E5D-B94D-9AC9-8D0D37E2177C}">
  <dimension ref="E13:H14"/>
  <sheetViews>
    <sheetView workbookViewId="0">
      <selection activeCell="I21" sqref="I21"/>
    </sheetView>
  </sheetViews>
  <sheetFormatPr baseColWidth="10" defaultRowHeight="16" x14ac:dyDescent="0.2"/>
  <sheetData>
    <row r="13" spans="5:8" x14ac:dyDescent="0.2">
      <c r="E13" s="7" t="s">
        <v>62</v>
      </c>
      <c r="F13" s="7"/>
      <c r="G13" s="7"/>
      <c r="H13" s="7"/>
    </row>
    <row r="14" spans="5:8" x14ac:dyDescent="0.2">
      <c r="E14" s="7" t="s">
        <v>63</v>
      </c>
      <c r="F14" s="7"/>
      <c r="G14" s="7"/>
      <c r="H14" s="7"/>
    </row>
  </sheetData>
  <mergeCells count="2">
    <mergeCell ref="E13:H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winter case 2</vt:lpstr>
      <vt:lpstr>winter case 1 </vt:lpstr>
      <vt:lpstr>summer  case</vt:lpstr>
      <vt:lpstr>Sheet7</vt:lpstr>
      <vt:lpstr>summer vs winter scenario case</vt:lpstr>
      <vt:lpstr>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Tobi</dc:creator>
  <cp:lastModifiedBy>David Tobi</cp:lastModifiedBy>
  <dcterms:created xsi:type="dcterms:W3CDTF">2025-08-27T18:57:47Z</dcterms:created>
  <dcterms:modified xsi:type="dcterms:W3CDTF">2025-08-29T09:13:50Z</dcterms:modified>
</cp:coreProperties>
</file>