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yemim\Desktop\Computational Tools Health Project\"/>
    </mc:Choice>
  </mc:AlternateContent>
  <xr:revisionPtr revIDLastSave="0" documentId="13_ncr:1_{F32158FE-7729-4434-9B81-9D25AC010692}" xr6:coauthVersionLast="47" xr6:coauthVersionMax="47" xr10:uidLastSave="{00000000-0000-0000-0000-000000000000}"/>
  <bookViews>
    <workbookView xWindow="-98" yWindow="-98" windowWidth="24196" windowHeight="14476" xr2:uid="{F6DD4718-855A-0E4F-A3BF-15FE9331D9B1}"/>
  </bookViews>
  <sheets>
    <sheet name="Description" sheetId="4" r:id="rId1"/>
    <sheet name="Analysis" sheetId="1" r:id="rId2"/>
    <sheet name="Pie Chart" sheetId="6" r:id="rId3"/>
    <sheet name="Bar Graph" sheetId="5" r:id="rId4"/>
    <sheet name="Summary"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1" i="3"/>
  <c r="C152" i="1"/>
  <c r="B152" i="1"/>
  <c r="D151" i="1"/>
  <c r="C151" i="1"/>
  <c r="B151" i="1"/>
  <c r="C150" i="1"/>
  <c r="B150" i="1"/>
  <c r="C149" i="1"/>
  <c r="B149" i="1"/>
  <c r="C148" i="1"/>
  <c r="B148" i="1"/>
  <c r="C147" i="1"/>
  <c r="M129" i="1"/>
  <c r="M39" i="1"/>
  <c r="M40" i="1"/>
  <c r="M41" i="1"/>
  <c r="M130" i="1"/>
  <c r="M131" i="1"/>
  <c r="M132" i="1"/>
  <c r="M133" i="1"/>
  <c r="M134" i="1"/>
  <c r="M135" i="1"/>
  <c r="M42" i="1"/>
  <c r="M136" i="1"/>
  <c r="M137" i="1"/>
  <c r="M138" i="1"/>
  <c r="M139" i="1"/>
  <c r="M140" i="1"/>
  <c r="M43" i="1"/>
  <c r="M44" i="1"/>
  <c r="M45" i="1"/>
  <c r="M141" i="1"/>
  <c r="M142" i="1"/>
  <c r="M113" i="1"/>
  <c r="M114" i="1"/>
  <c r="M115" i="1"/>
  <c r="M116" i="1"/>
  <c r="M117" i="1"/>
  <c r="M118" i="1"/>
  <c r="M119" i="1"/>
  <c r="M120" i="1"/>
  <c r="M121" i="1"/>
  <c r="M122" i="1"/>
  <c r="M38" i="1"/>
  <c r="M123" i="1"/>
  <c r="M124" i="1"/>
  <c r="M125" i="1"/>
  <c r="M126" i="1"/>
  <c r="M127" i="1"/>
  <c r="M128" i="1"/>
  <c r="M29" i="1"/>
  <c r="M30" i="1"/>
  <c r="M99" i="1"/>
  <c r="M100" i="1"/>
  <c r="M101" i="1"/>
  <c r="M102" i="1"/>
  <c r="M31" i="1"/>
  <c r="M103" i="1"/>
  <c r="M104" i="1"/>
  <c r="M32" i="1"/>
  <c r="M33" i="1"/>
  <c r="M34" i="1"/>
  <c r="M35" i="1"/>
  <c r="M105" i="1"/>
  <c r="M36" i="1"/>
  <c r="M106" i="1"/>
  <c r="M37" i="1"/>
  <c r="M107" i="1"/>
  <c r="M108" i="1"/>
  <c r="M109" i="1"/>
  <c r="M110" i="1"/>
  <c r="M111" i="1"/>
  <c r="M112" i="1"/>
  <c r="M89" i="1"/>
  <c r="M90" i="1"/>
  <c r="M91" i="1"/>
  <c r="M92" i="1"/>
  <c r="M22" i="1"/>
  <c r="M93" i="1"/>
  <c r="M94" i="1"/>
  <c r="M23" i="1"/>
  <c r="M24" i="1"/>
  <c r="M95" i="1"/>
  <c r="M96" i="1"/>
  <c r="M26" i="1"/>
  <c r="M97" i="1"/>
  <c r="M98" i="1"/>
  <c r="M27" i="1"/>
  <c r="M28" i="1"/>
  <c r="M77" i="1"/>
  <c r="M14" i="1"/>
  <c r="M78" i="1"/>
  <c r="M79" i="1"/>
  <c r="M80" i="1"/>
  <c r="M15" i="1"/>
  <c r="M81" i="1"/>
  <c r="M82" i="1"/>
  <c r="M83" i="1"/>
  <c r="M84" i="1"/>
  <c r="M85" i="1"/>
  <c r="M86" i="1"/>
  <c r="M16" i="1"/>
  <c r="M17" i="1"/>
  <c r="M87" i="1"/>
  <c r="M18" i="1"/>
  <c r="M19" i="1"/>
  <c r="M88" i="1"/>
  <c r="M20" i="1"/>
  <c r="M21" i="1"/>
  <c r="M10" i="1"/>
  <c r="M11" i="1"/>
  <c r="M69" i="1"/>
  <c r="M70" i="1"/>
  <c r="M71" i="1"/>
  <c r="M72" i="1"/>
  <c r="M73" i="1"/>
  <c r="M12" i="1"/>
  <c r="M74" i="1"/>
  <c r="M75" i="1"/>
  <c r="M76" i="1"/>
  <c r="M13" i="1"/>
  <c r="M48" i="1"/>
  <c r="M49" i="1"/>
  <c r="M50" i="1"/>
  <c r="M51" i="1"/>
  <c r="M3" i="1"/>
  <c r="M4" i="1"/>
  <c r="M52" i="1"/>
  <c r="M5" i="1"/>
  <c r="M53" i="1"/>
  <c r="M54" i="1"/>
  <c r="M55" i="1"/>
  <c r="M56" i="1"/>
  <c r="M57" i="1"/>
  <c r="M58" i="1"/>
  <c r="M6" i="1"/>
  <c r="M7" i="1"/>
  <c r="M59" i="1"/>
  <c r="M60" i="1"/>
  <c r="M8" i="1"/>
  <c r="M61" i="1"/>
  <c r="M62" i="1"/>
  <c r="M9" i="1"/>
  <c r="M63" i="1"/>
  <c r="M64" i="1"/>
  <c r="M65" i="1"/>
  <c r="M66" i="1"/>
  <c r="M67" i="1"/>
  <c r="M68" i="1"/>
  <c r="M2" i="1"/>
  <c r="M47" i="1"/>
  <c r="M46" i="1"/>
  <c r="B147" i="1" s="1"/>
  <c r="L133" i="1"/>
  <c r="L134" i="1"/>
  <c r="L135" i="1"/>
  <c r="L42" i="1"/>
  <c r="L136" i="1"/>
  <c r="L137" i="1"/>
  <c r="L138" i="1"/>
  <c r="L139" i="1"/>
  <c r="L140" i="1"/>
  <c r="L43" i="1"/>
  <c r="L44" i="1"/>
  <c r="L45" i="1"/>
  <c r="L141" i="1"/>
  <c r="L142" i="1"/>
  <c r="L38" i="1"/>
  <c r="L123" i="1"/>
  <c r="L124" i="1"/>
  <c r="L125" i="1"/>
  <c r="L126" i="1"/>
  <c r="L127" i="1"/>
  <c r="L128" i="1"/>
  <c r="L129" i="1"/>
  <c r="L39" i="1"/>
  <c r="L40" i="1"/>
  <c r="L41" i="1"/>
  <c r="L130" i="1"/>
  <c r="L131" i="1"/>
  <c r="L132" i="1"/>
  <c r="L112" i="1"/>
  <c r="L113" i="1"/>
  <c r="L114" i="1"/>
  <c r="L115" i="1"/>
  <c r="L116" i="1"/>
  <c r="L117" i="1"/>
  <c r="L118" i="1"/>
  <c r="L119" i="1"/>
  <c r="L120" i="1"/>
  <c r="L121" i="1"/>
  <c r="L122" i="1"/>
  <c r="L27" i="1"/>
  <c r="L28" i="1"/>
  <c r="L29" i="1"/>
  <c r="L30" i="1"/>
  <c r="L99" i="1"/>
  <c r="L100" i="1"/>
  <c r="L101" i="1"/>
  <c r="L102" i="1"/>
  <c r="L31" i="1"/>
  <c r="L103" i="1"/>
  <c r="L104" i="1"/>
  <c r="L32" i="1"/>
  <c r="L33" i="1"/>
  <c r="L34" i="1"/>
  <c r="L35" i="1"/>
  <c r="L105" i="1"/>
  <c r="L36" i="1"/>
  <c r="L106" i="1"/>
  <c r="L37" i="1"/>
  <c r="L107" i="1"/>
  <c r="L108" i="1"/>
  <c r="L109" i="1"/>
  <c r="L110" i="1"/>
  <c r="L111" i="1"/>
  <c r="L16" i="1"/>
  <c r="L17" i="1"/>
  <c r="L87" i="1"/>
  <c r="L18" i="1"/>
  <c r="L19" i="1"/>
  <c r="L88" i="1"/>
  <c r="L20" i="1"/>
  <c r="L21" i="1"/>
  <c r="L89" i="1"/>
  <c r="L90" i="1"/>
  <c r="L91" i="1"/>
  <c r="L92" i="1"/>
  <c r="L22" i="1"/>
  <c r="L93" i="1"/>
  <c r="L94" i="1"/>
  <c r="L23" i="1"/>
  <c r="L24" i="1"/>
  <c r="L25" i="1"/>
  <c r="L95" i="1"/>
  <c r="L96" i="1"/>
  <c r="L26" i="1"/>
  <c r="L97" i="1"/>
  <c r="L98" i="1"/>
  <c r="L73" i="1"/>
  <c r="L12" i="1"/>
  <c r="L74" i="1"/>
  <c r="L75" i="1"/>
  <c r="L76" i="1"/>
  <c r="L13" i="1"/>
  <c r="L77" i="1"/>
  <c r="L14" i="1"/>
  <c r="L78" i="1"/>
  <c r="L79" i="1"/>
  <c r="L80" i="1"/>
  <c r="L15" i="1"/>
  <c r="L81" i="1"/>
  <c r="L82" i="1"/>
  <c r="L83" i="1"/>
  <c r="L84" i="1"/>
  <c r="L85" i="1"/>
  <c r="L86" i="1"/>
  <c r="L47" i="1"/>
  <c r="L2" i="1"/>
  <c r="C146" i="1" s="1"/>
  <c r="L48" i="1"/>
  <c r="L49" i="1"/>
  <c r="L50" i="1"/>
  <c r="L51" i="1"/>
  <c r="L3" i="1"/>
  <c r="L4" i="1"/>
  <c r="L52" i="1"/>
  <c r="L5" i="1"/>
  <c r="L53" i="1"/>
  <c r="L54" i="1"/>
  <c r="L55" i="1"/>
  <c r="L56" i="1"/>
  <c r="L57" i="1"/>
  <c r="L58" i="1"/>
  <c r="L6" i="1"/>
  <c r="L7" i="1"/>
  <c r="L59" i="1"/>
  <c r="L60" i="1"/>
  <c r="L8" i="1"/>
  <c r="L61" i="1"/>
  <c r="L62" i="1"/>
  <c r="L9" i="1"/>
  <c r="L63" i="1"/>
  <c r="L64" i="1"/>
  <c r="L65" i="1"/>
  <c r="L66" i="1"/>
  <c r="L67" i="1"/>
  <c r="L68" i="1"/>
  <c r="L10" i="1"/>
  <c r="L11" i="1"/>
  <c r="L69" i="1"/>
  <c r="L70" i="1"/>
  <c r="L71" i="1"/>
  <c r="L72" i="1"/>
  <c r="L46" i="1"/>
  <c r="B146" i="1" s="1"/>
  <c r="J142" i="1"/>
  <c r="K142" i="1" s="1"/>
  <c r="J141" i="1"/>
  <c r="K141" i="1" s="1"/>
  <c r="J45" i="1"/>
  <c r="K45" i="1" s="1"/>
  <c r="J44" i="1"/>
  <c r="K44" i="1" s="1"/>
  <c r="J43" i="1"/>
  <c r="K43" i="1" s="1"/>
  <c r="J140" i="1"/>
  <c r="K140" i="1" s="1"/>
  <c r="J139" i="1"/>
  <c r="K139" i="1" s="1"/>
  <c r="J138" i="1"/>
  <c r="K138" i="1" s="1"/>
  <c r="J137" i="1"/>
  <c r="K137" i="1" s="1"/>
  <c r="J136" i="1"/>
  <c r="K136" i="1" s="1"/>
  <c r="J42" i="1"/>
  <c r="K42" i="1" s="1"/>
  <c r="J135" i="1"/>
  <c r="K135" i="1" s="1"/>
  <c r="J134" i="1"/>
  <c r="K134" i="1" s="1"/>
  <c r="J133" i="1"/>
  <c r="K133" i="1" s="1"/>
  <c r="J132" i="1"/>
  <c r="K132" i="1" s="1"/>
  <c r="J131" i="1"/>
  <c r="K131" i="1" s="1"/>
  <c r="J130" i="1"/>
  <c r="K130" i="1" s="1"/>
  <c r="J41" i="1"/>
  <c r="K41" i="1" s="1"/>
  <c r="J40" i="1"/>
  <c r="K40" i="1" s="1"/>
  <c r="J39" i="1"/>
  <c r="K39" i="1" s="1"/>
  <c r="J129" i="1"/>
  <c r="K129" i="1" s="1"/>
  <c r="J128" i="1"/>
  <c r="K128" i="1" s="1"/>
  <c r="J127" i="1"/>
  <c r="K127" i="1" s="1"/>
  <c r="J126" i="1"/>
  <c r="K126" i="1" s="1"/>
  <c r="J125" i="1"/>
  <c r="K125" i="1" s="1"/>
  <c r="J124" i="1"/>
  <c r="K124" i="1" s="1"/>
  <c r="J123" i="1"/>
  <c r="K123" i="1" s="1"/>
  <c r="J38" i="1"/>
  <c r="K38" i="1" s="1"/>
  <c r="J122" i="1"/>
  <c r="K122" i="1" s="1"/>
  <c r="J121" i="1"/>
  <c r="K121" i="1" s="1"/>
  <c r="J120" i="1"/>
  <c r="K120" i="1" s="1"/>
  <c r="J119" i="1"/>
  <c r="K119" i="1" s="1"/>
  <c r="J118" i="1"/>
  <c r="K118" i="1" s="1"/>
  <c r="J117" i="1"/>
  <c r="K117" i="1" s="1"/>
  <c r="J116" i="1"/>
  <c r="K116" i="1" s="1"/>
  <c r="J115" i="1"/>
  <c r="K115" i="1" s="1"/>
  <c r="J114" i="1"/>
  <c r="K114" i="1" s="1"/>
  <c r="J113" i="1"/>
  <c r="K113" i="1" s="1"/>
  <c r="J112" i="1"/>
  <c r="K112" i="1" s="1"/>
  <c r="J111" i="1"/>
  <c r="K111" i="1" s="1"/>
  <c r="J110" i="1"/>
  <c r="K110" i="1" s="1"/>
  <c r="J109" i="1"/>
  <c r="K109" i="1" s="1"/>
  <c r="J108" i="1"/>
  <c r="K108" i="1" s="1"/>
  <c r="J107" i="1"/>
  <c r="K107" i="1" s="1"/>
  <c r="J37" i="1"/>
  <c r="K37" i="1" s="1"/>
  <c r="J106" i="1"/>
  <c r="K106" i="1" s="1"/>
  <c r="J36" i="1"/>
  <c r="K36" i="1" s="1"/>
  <c r="J105" i="1"/>
  <c r="K105" i="1" s="1"/>
  <c r="J35" i="1"/>
  <c r="K35" i="1" s="1"/>
  <c r="J34" i="1"/>
  <c r="K34" i="1" s="1"/>
  <c r="J33" i="1"/>
  <c r="K33" i="1" s="1"/>
  <c r="J32" i="1"/>
  <c r="K32" i="1" s="1"/>
  <c r="J104" i="1"/>
  <c r="K104" i="1" s="1"/>
  <c r="J103" i="1"/>
  <c r="K103" i="1" s="1"/>
  <c r="J31" i="1"/>
  <c r="K31" i="1" s="1"/>
  <c r="J102" i="1"/>
  <c r="K102" i="1" s="1"/>
  <c r="J101" i="1"/>
  <c r="K101" i="1" s="1"/>
  <c r="J100" i="1"/>
  <c r="K100" i="1" s="1"/>
  <c r="J99" i="1"/>
  <c r="K99" i="1" s="1"/>
  <c r="J30" i="1"/>
  <c r="K30" i="1" s="1"/>
  <c r="J29" i="1"/>
  <c r="K29" i="1" s="1"/>
  <c r="J28" i="1"/>
  <c r="K28" i="1" s="1"/>
  <c r="J27" i="1"/>
  <c r="K27" i="1" s="1"/>
  <c r="J98" i="1"/>
  <c r="K98" i="1" s="1"/>
  <c r="J97" i="1"/>
  <c r="K97" i="1" s="1"/>
  <c r="J26" i="1"/>
  <c r="K26" i="1" s="1"/>
  <c r="J96" i="1"/>
  <c r="K96" i="1" s="1"/>
  <c r="J95" i="1"/>
  <c r="K95" i="1" s="1"/>
  <c r="J25" i="1"/>
  <c r="K25" i="1" s="1"/>
  <c r="J24" i="1"/>
  <c r="K24" i="1" s="1"/>
  <c r="J23" i="1"/>
  <c r="K23" i="1" s="1"/>
  <c r="J94" i="1"/>
  <c r="K94" i="1" s="1"/>
  <c r="J93" i="1"/>
  <c r="K93" i="1" s="1"/>
  <c r="J22" i="1"/>
  <c r="K22" i="1" s="1"/>
  <c r="J92" i="1"/>
  <c r="K92" i="1" s="1"/>
  <c r="J91" i="1"/>
  <c r="K91" i="1" s="1"/>
  <c r="J90" i="1"/>
  <c r="K90" i="1" s="1"/>
  <c r="J89" i="1"/>
  <c r="K89" i="1" s="1"/>
  <c r="J21" i="1"/>
  <c r="K21" i="1" s="1"/>
  <c r="J20" i="1"/>
  <c r="K20" i="1" s="1"/>
  <c r="J88" i="1"/>
  <c r="K88" i="1" s="1"/>
  <c r="J19" i="1"/>
  <c r="K19" i="1" s="1"/>
  <c r="J18" i="1"/>
  <c r="K18" i="1" s="1"/>
  <c r="J87" i="1"/>
  <c r="K87" i="1" s="1"/>
  <c r="J17" i="1"/>
  <c r="K17" i="1" s="1"/>
  <c r="J16" i="1"/>
  <c r="K16" i="1" s="1"/>
  <c r="J86" i="1"/>
  <c r="K86" i="1" s="1"/>
  <c r="J85" i="1"/>
  <c r="K85" i="1" s="1"/>
  <c r="J84" i="1"/>
  <c r="K84" i="1" s="1"/>
  <c r="J83" i="1"/>
  <c r="K83" i="1" s="1"/>
  <c r="J82" i="1"/>
  <c r="K82" i="1" s="1"/>
  <c r="J81" i="1"/>
  <c r="K81" i="1" s="1"/>
  <c r="J15" i="1"/>
  <c r="K15" i="1" s="1"/>
  <c r="J80" i="1"/>
  <c r="K80" i="1" s="1"/>
  <c r="J79" i="1"/>
  <c r="K79" i="1" s="1"/>
  <c r="J78" i="1"/>
  <c r="K78" i="1" s="1"/>
  <c r="J14" i="1"/>
  <c r="K14" i="1" s="1"/>
  <c r="J77" i="1"/>
  <c r="K77" i="1" s="1"/>
  <c r="J13" i="1"/>
  <c r="K13" i="1" s="1"/>
  <c r="J76" i="1"/>
  <c r="K76" i="1" s="1"/>
  <c r="J75" i="1"/>
  <c r="K75" i="1" s="1"/>
  <c r="J74" i="1"/>
  <c r="K74" i="1" s="1"/>
  <c r="J12" i="1"/>
  <c r="K12" i="1" s="1"/>
  <c r="J73" i="1"/>
  <c r="K73" i="1" s="1"/>
  <c r="J72" i="1"/>
  <c r="K72" i="1" s="1"/>
  <c r="J71" i="1"/>
  <c r="K71" i="1" s="1"/>
  <c r="J70" i="1"/>
  <c r="K70" i="1" s="1"/>
  <c r="J69" i="1"/>
  <c r="K69" i="1" s="1"/>
  <c r="J11" i="1"/>
  <c r="K11" i="1" s="1"/>
  <c r="J10" i="1"/>
  <c r="K10" i="1" s="1"/>
  <c r="J68" i="1"/>
  <c r="K68" i="1" s="1"/>
  <c r="J67" i="1"/>
  <c r="K67" i="1" s="1"/>
  <c r="J66" i="1"/>
  <c r="K66" i="1" s="1"/>
  <c r="J65" i="1"/>
  <c r="K65" i="1" s="1"/>
  <c r="J64" i="1"/>
  <c r="K64" i="1" s="1"/>
  <c r="J63" i="1"/>
  <c r="K63" i="1" s="1"/>
  <c r="J9" i="1"/>
  <c r="K9" i="1" s="1"/>
  <c r="J62" i="1"/>
  <c r="K62" i="1" s="1"/>
  <c r="J61" i="1"/>
  <c r="K61" i="1" s="1"/>
  <c r="J8" i="1"/>
  <c r="K8" i="1" s="1"/>
  <c r="J60" i="1"/>
  <c r="K60" i="1" s="1"/>
  <c r="J59" i="1"/>
  <c r="K59" i="1" s="1"/>
  <c r="J7" i="1"/>
  <c r="K7" i="1" s="1"/>
  <c r="J6" i="1"/>
  <c r="K6" i="1" s="1"/>
  <c r="J58" i="1"/>
  <c r="K58" i="1" s="1"/>
  <c r="J57" i="1"/>
  <c r="K57" i="1" s="1"/>
  <c r="J56" i="1"/>
  <c r="K56" i="1" s="1"/>
  <c r="J55" i="1"/>
  <c r="K55" i="1" s="1"/>
  <c r="J54" i="1"/>
  <c r="K54" i="1" s="1"/>
  <c r="J53" i="1"/>
  <c r="K53" i="1" s="1"/>
  <c r="J5" i="1"/>
  <c r="K5" i="1" s="1"/>
  <c r="J52" i="1"/>
  <c r="K52" i="1" s="1"/>
  <c r="J4" i="1"/>
  <c r="J3" i="1"/>
  <c r="J51" i="1"/>
  <c r="K51" i="1" s="1"/>
  <c r="J50" i="1"/>
  <c r="K50" i="1" s="1"/>
  <c r="J49" i="1"/>
  <c r="K49" i="1" s="1"/>
  <c r="J48" i="1"/>
  <c r="K48" i="1" s="1"/>
  <c r="J2" i="1"/>
  <c r="K2" i="1" s="1"/>
  <c r="J47" i="1"/>
  <c r="K47" i="1" s="1"/>
  <c r="J46" i="1"/>
  <c r="K46" i="1" s="1"/>
  <c r="B145" i="1" s="1"/>
  <c r="D147" i="1" l="1"/>
  <c r="K4" i="1"/>
  <c r="K3" i="1"/>
  <c r="C145" i="1" s="1"/>
  <c r="D149" i="1"/>
  <c r="D148" i="1" l="1"/>
  <c r="D146" i="1"/>
  <c r="D150" i="1" l="1"/>
  <c r="D145" i="1"/>
  <c r="D152" i="1" l="1"/>
</calcChain>
</file>

<file path=xl/sharedStrings.xml><?xml version="1.0" encoding="utf-8"?>
<sst xmlns="http://schemas.openxmlformats.org/spreadsheetml/2006/main" count="456" uniqueCount="257">
  <si>
    <t>COUNTY</t>
  </si>
  <si>
    <t>HOSPITAL</t>
  </si>
  <si>
    <t>CONTROL</t>
  </si>
  <si>
    <t>TOTAL ADMITS</t>
  </si>
  <si>
    <t># DISCHARGED</t>
  </si>
  <si>
    <t># STAFF</t>
  </si>
  <si>
    <t># MD LICENSED STAFF</t>
  </si>
  <si>
    <t>PAYROLL EXPENSES</t>
  </si>
  <si>
    <t>NON PAYROLL EXPENSES</t>
  </si>
  <si>
    <t>TOTAL EXPENSES</t>
  </si>
  <si>
    <t>St. Louis City</t>
  </si>
  <si>
    <t>Alexian Brothers</t>
  </si>
  <si>
    <t>Church Affiliated</t>
  </si>
  <si>
    <t>Audrain</t>
  </si>
  <si>
    <t>Audrain Medical Center</t>
  </si>
  <si>
    <t>Other tax exempt</t>
  </si>
  <si>
    <t>Lawrence</t>
  </si>
  <si>
    <t>Aurora Community Hospital</t>
  </si>
  <si>
    <t>City</t>
  </si>
  <si>
    <t>Jackson</t>
  </si>
  <si>
    <t>Bapist Medical Center</t>
  </si>
  <si>
    <t>St. Charles</t>
  </si>
  <si>
    <t>Barnes Jewish St. Peters</t>
  </si>
  <si>
    <t>Barnes-Jewish Hospital</t>
  </si>
  <si>
    <t>St. Louis County</t>
  </si>
  <si>
    <t>Barnes-Jewish West Hosp.</t>
  </si>
  <si>
    <t>Barton</t>
  </si>
  <si>
    <t>Barton County Mem. Hosp.</t>
  </si>
  <si>
    <t>County</t>
  </si>
  <si>
    <t>Bates</t>
  </si>
  <si>
    <t>Bates County Mem. Hosp.</t>
  </si>
  <si>
    <t>Boone</t>
  </si>
  <si>
    <t>Boone Hospital Center</t>
  </si>
  <si>
    <t>Pettis</t>
  </si>
  <si>
    <t>Bothwell Regional Health Ctr.</t>
  </si>
  <si>
    <t>LaClede</t>
  </si>
  <si>
    <t>Breech Medical Center</t>
  </si>
  <si>
    <t>Calloway</t>
  </si>
  <si>
    <t>Callaway Community Hosp.</t>
  </si>
  <si>
    <t>Clinton</t>
  </si>
  <si>
    <t>Cameron Communtiy Hosp.</t>
  </si>
  <si>
    <t>Cole</t>
  </si>
  <si>
    <t>Capital Reg. Med. Ctr Madison</t>
  </si>
  <si>
    <t>Cardinal Glennon Chldrns Hosp</t>
  </si>
  <si>
    <t>Carrol</t>
  </si>
  <si>
    <t>Carrol County Memorial Hosp.</t>
  </si>
  <si>
    <t>Cass</t>
  </si>
  <si>
    <t>Cass Medical Center</t>
  </si>
  <si>
    <t>Cedar</t>
  </si>
  <si>
    <t>Cedar County Memorial Hosp.</t>
  </si>
  <si>
    <t>Childrens Mercy Hospital</t>
  </si>
  <si>
    <t>Christian Hospital Northeast</t>
  </si>
  <si>
    <t>Polk</t>
  </si>
  <si>
    <t>Citizens Memorial Hospital</t>
  </si>
  <si>
    <t>Hospital district</t>
  </si>
  <si>
    <t>Columbia Regional Hospital</t>
  </si>
  <si>
    <t>Corporation investor owned</t>
  </si>
  <si>
    <t>Compton Heights Hospital</t>
  </si>
  <si>
    <t>Cooper</t>
  </si>
  <si>
    <t>Cooper County Memorial Hosp</t>
  </si>
  <si>
    <t>Barry</t>
  </si>
  <si>
    <t>Cox-Monett Hospital Inc.</t>
  </si>
  <si>
    <t>Crittenton Center</t>
  </si>
  <si>
    <t>Depaul Health Center</t>
  </si>
  <si>
    <t>Church operated</t>
  </si>
  <si>
    <t>Des Peres Hospital</t>
  </si>
  <si>
    <t>Stoddard</t>
  </si>
  <si>
    <t>Dexter Memorial Hospital</t>
  </si>
  <si>
    <t>Butler</t>
  </si>
  <si>
    <t>Doctors Regional Med Center</t>
  </si>
  <si>
    <t>St. Clair</t>
  </si>
  <si>
    <t>Ellett Memorial Hospital</t>
  </si>
  <si>
    <t>Clay</t>
  </si>
  <si>
    <t>Excelsior Springs Medical Ctr.</t>
  </si>
  <si>
    <t>Atchison</t>
  </si>
  <si>
    <t>Fairfax Community Hospital</t>
  </si>
  <si>
    <t>Saline</t>
  </si>
  <si>
    <t>Fitzgibbon Hospital</t>
  </si>
  <si>
    <t>St louis City</t>
  </si>
  <si>
    <t>Forest Park Hospital</t>
  </si>
  <si>
    <t>Newton</t>
  </si>
  <si>
    <t>Freeman Neosho Hospital</t>
  </si>
  <si>
    <t>Freeman-Oak Hill Health Sys.</t>
  </si>
  <si>
    <t>Fulton State Hospital</t>
  </si>
  <si>
    <t>State</t>
  </si>
  <si>
    <t>Pulaski</t>
  </si>
  <si>
    <t>General Leonard Wood Army Hos</t>
  </si>
  <si>
    <t>Gentry</t>
  </si>
  <si>
    <t>Gentry County Memorial Hosp.</t>
  </si>
  <si>
    <t>Marion</t>
  </si>
  <si>
    <t>Hannibal Regional Hospital</t>
  </si>
  <si>
    <t>Harrison</t>
  </si>
  <si>
    <t>Harrison County Communty Hosp</t>
  </si>
  <si>
    <t>Harry S. Truman Mem Vets Hospital</t>
  </si>
  <si>
    <t>St.Louis City</t>
  </si>
  <si>
    <t>Hawthorn Children's Psych Hospital</t>
  </si>
  <si>
    <t>Vernon</t>
  </si>
  <si>
    <t>Heartland Behavioral Hlth Serv</t>
  </si>
  <si>
    <t>Buchanan</t>
  </si>
  <si>
    <t>Heartland Regional Med Ctr-East</t>
  </si>
  <si>
    <t>Livingston</t>
  </si>
  <si>
    <t>Hedrick Medical Center</t>
  </si>
  <si>
    <t>Gasconade</t>
  </si>
  <si>
    <t>Herman Area District Hospital</t>
  </si>
  <si>
    <t>Independence Regional Hlth Ctr</t>
  </si>
  <si>
    <t>Jefferson</t>
  </si>
  <si>
    <t>Jefferson Memorial Hospital</t>
  </si>
  <si>
    <t>Lafayette</t>
  </si>
  <si>
    <t>Lafayette Regional Health Center</t>
  </si>
  <si>
    <t>Camden</t>
  </si>
  <si>
    <t>Lake of the Ozarks General Hosp</t>
  </si>
  <si>
    <t>Greene</t>
  </si>
  <si>
    <t>Lakeland Regional Hospital</t>
  </si>
  <si>
    <t>Lee's Summit Hospital</t>
  </si>
  <si>
    <t>Liberty Hospital</t>
  </si>
  <si>
    <t>Lincoln</t>
  </si>
  <si>
    <t>Lincoln County Memorial Hosp</t>
  </si>
  <si>
    <t>Lucy Lee Hospital</t>
  </si>
  <si>
    <t>Madison</t>
  </si>
  <si>
    <t>Madison Medical Center</t>
  </si>
  <si>
    <t>Jasper</t>
  </si>
  <si>
    <t>McCune-Brooks Hospital</t>
  </si>
  <si>
    <t>Medical Center of Independence</t>
  </si>
  <si>
    <t>Metro St. Louis Psych. Ctr</t>
  </si>
  <si>
    <t>Mid-Missouri Mental Health Ctr</t>
  </si>
  <si>
    <t>St. Francois</t>
  </si>
  <si>
    <t>Mineral Area Regional Med Ctr</t>
  </si>
  <si>
    <t>Crawford</t>
  </si>
  <si>
    <t>Missouri Baptist Hosp of Sullivan</t>
  </si>
  <si>
    <t>Missouri Baptist Medical Center</t>
  </si>
  <si>
    <t>Scott</t>
  </si>
  <si>
    <t>Missouri Delta Medical Center</t>
  </si>
  <si>
    <t>Missouri Rehabilitation Center</t>
  </si>
  <si>
    <t>Randolph</t>
  </si>
  <si>
    <t>Moberly Regional Medical Ctr</t>
  </si>
  <si>
    <t>Adair</t>
  </si>
  <si>
    <t>NE Regional Med Ctr-Jefferson</t>
  </si>
  <si>
    <t>Nevada Regional Medical Center</t>
  </si>
  <si>
    <t>North Kansas City Hospital</t>
  </si>
  <si>
    <t>NW Missouri Psych</t>
  </si>
  <si>
    <t>Howell</t>
  </si>
  <si>
    <t>Ozarks Medical Center</t>
  </si>
  <si>
    <t>Parkland Health Ctr Farmington</t>
  </si>
  <si>
    <t>Pemsicot</t>
  </si>
  <si>
    <t>Pemiscot Memorial Health Sys</t>
  </si>
  <si>
    <t>Perry</t>
  </si>
  <si>
    <t>Perry County Memorial Hospital</t>
  </si>
  <si>
    <t>Linn</t>
  </si>
  <si>
    <t>Pershing Memorial Hospital</t>
  </si>
  <si>
    <t>Phelps</t>
  </si>
  <si>
    <t>Phelps County Regional Med Ctr</t>
  </si>
  <si>
    <t>Pike</t>
  </si>
  <si>
    <t>Pike County Memorial Hospital</t>
  </si>
  <si>
    <t>Putnam</t>
  </si>
  <si>
    <t>Putnam County Memorial Hosp</t>
  </si>
  <si>
    <t>Ray</t>
  </si>
  <si>
    <t>Ray County Memorial Hospital</t>
  </si>
  <si>
    <t>Rehibiliation Institute</t>
  </si>
  <si>
    <t>Research Belton Hospital</t>
  </si>
  <si>
    <t>Research Medical Center</t>
  </si>
  <si>
    <t>Research Psych Ctr</t>
  </si>
  <si>
    <t>Ripley</t>
  </si>
  <si>
    <t>Ripley County Memorial Hosp</t>
  </si>
  <si>
    <t>Henry</t>
  </si>
  <si>
    <t>Royal Oaks Hospital</t>
  </si>
  <si>
    <t>Rusk Rehabiliation Ctr</t>
  </si>
  <si>
    <t>Sac-Osage Hospital</t>
  </si>
  <si>
    <t>Dent</t>
  </si>
  <si>
    <t>Salem Memorial Dist Hospital</t>
  </si>
  <si>
    <t>Macon</t>
  </si>
  <si>
    <t>Samaritan Memorial Hospital</t>
  </si>
  <si>
    <t>Scotland</t>
  </si>
  <si>
    <t>Scotland County Mem Hospital</t>
  </si>
  <si>
    <t>Taney</t>
  </si>
  <si>
    <t>Skaggs Community Health Ctr</t>
  </si>
  <si>
    <t>South Barry County Mem Hosp</t>
  </si>
  <si>
    <t>Cape Girardeau</t>
  </si>
  <si>
    <t>Southeast Missouri Hospital</t>
  </si>
  <si>
    <t>St.Francois</t>
  </si>
  <si>
    <t>Southest Mo Mental Health Ctr</t>
  </si>
  <si>
    <t>Southpointe Hospital</t>
  </si>
  <si>
    <t>St Marys Hosp of Blue Springs</t>
  </si>
  <si>
    <t>St. Anthonys Medical Center</t>
  </si>
  <si>
    <t>Nodaway</t>
  </si>
  <si>
    <t>St. Francis Hosp and Health Svcs</t>
  </si>
  <si>
    <t>St. Francis Hospital</t>
  </si>
  <si>
    <t>St. Francis Medical Center</t>
  </si>
  <si>
    <t>Franklin</t>
  </si>
  <si>
    <t>St. Johns Mercy Hospital</t>
  </si>
  <si>
    <t>St. Johns Mercy Medical Center</t>
  </si>
  <si>
    <t>St. Johns Regional Health Ctr</t>
  </si>
  <si>
    <t>St. Johns Regional Medical Ctr.</t>
  </si>
  <si>
    <t>St. Joseph Health Center</t>
  </si>
  <si>
    <t>St. Joseph Health Ctr of K City</t>
  </si>
  <si>
    <t>St. Joseph Hosp of Kirkwood</t>
  </si>
  <si>
    <t>St. Joseph Hospital West</t>
  </si>
  <si>
    <t>St. Louis Childrens Hospital</t>
  </si>
  <si>
    <t>St. Louis Connectcare</t>
  </si>
  <si>
    <t>St. Louis Psych Rehab Ctr</t>
  </si>
  <si>
    <t>St. Louis University Hospital</t>
  </si>
  <si>
    <t>St. Lukes Hospital</t>
  </si>
  <si>
    <t>St. Lukes Hospital of KC</t>
  </si>
  <si>
    <t>Platte</t>
  </si>
  <si>
    <t>St. Lukes Northland Hosp Barry Rd.</t>
  </si>
  <si>
    <t>St. Lukes Northland Hosp Smithville</t>
  </si>
  <si>
    <t>St. Marys Health Center Jeff City</t>
  </si>
  <si>
    <t>St. Marys Health Ctr Richmond Hts</t>
  </si>
  <si>
    <t>Ste Genevieve</t>
  </si>
  <si>
    <t>Ste Genevieve County Mem Hosp</t>
  </si>
  <si>
    <t xml:space="preserve">Sullivan </t>
  </si>
  <si>
    <t>Sullivan County Mem Hospital</t>
  </si>
  <si>
    <t>Texas</t>
  </si>
  <si>
    <t>Texas County Memorial Hospital</t>
  </si>
  <si>
    <t>Trinity Lutheran Hospital</t>
  </si>
  <si>
    <t>Trinity Lutheran North</t>
  </si>
  <si>
    <t>Truman Medical Center</t>
  </si>
  <si>
    <t>Truman Medical Center East</t>
  </si>
  <si>
    <t>Dunklin</t>
  </si>
  <si>
    <t>Twin Rivers Regional Med Center</t>
  </si>
  <si>
    <t>Two Rivers Psych Hosp</t>
  </si>
  <si>
    <t>University Hospitals and Clinics</t>
  </si>
  <si>
    <t>Vencor Hosp-Kansas City</t>
  </si>
  <si>
    <t>Vencor Hosp-St.Louis</t>
  </si>
  <si>
    <t>Veteran Affairs Med Ctr-KC</t>
  </si>
  <si>
    <t>Veteran Affairs Med Ctr-Pop Bluff</t>
  </si>
  <si>
    <t>Veteran Affairs Med Ctr-St. Louis</t>
  </si>
  <si>
    <t>Washington</t>
  </si>
  <si>
    <t>Washington County Mem Hosp</t>
  </si>
  <si>
    <t>Johnson</t>
  </si>
  <si>
    <t>Western Missouri Med Center</t>
  </si>
  <si>
    <t>Western Mo Mental Hlth Ctr</t>
  </si>
  <si>
    <t>Grundy</t>
  </si>
  <si>
    <t>Wright Memorial Hospital</t>
  </si>
  <si>
    <t>St.Charles Co</t>
  </si>
  <si>
    <t>Crossroads Regional Hospital</t>
  </si>
  <si>
    <t>AVG $ PER PT</t>
  </si>
  <si>
    <t>DISCHARGE RATE</t>
  </si>
  <si>
    <t>LICENSED STAFF %</t>
  </si>
  <si>
    <t>PUBLIC HOSPITAL DATA</t>
  </si>
  <si>
    <t>DIFFERENCES</t>
  </si>
  <si>
    <t>AVG TOTAL EXPENSES</t>
  </si>
  <si>
    <t>AVG % OF PT COST TOTAL</t>
  </si>
  <si>
    <r>
      <rPr>
        <b/>
        <sz val="12"/>
        <color rgb="FF7030A0"/>
        <rFont val="Aptos Narrow (Body)"/>
      </rPr>
      <t>AVG LICENSED STAFF %</t>
    </r>
    <r>
      <rPr>
        <sz val="12"/>
        <color theme="1"/>
        <rFont val="Aptos Narrow"/>
        <family val="2"/>
        <scheme val="minor"/>
      </rPr>
      <t xml:space="preserve"> </t>
    </r>
  </si>
  <si>
    <t>Key</t>
  </si>
  <si>
    <t>TOTAL PAYROLL</t>
  </si>
  <si>
    <t>blue fill = private</t>
  </si>
  <si>
    <t>no fill = public</t>
  </si>
  <si>
    <t>red= bottom 10%</t>
  </si>
  <si>
    <t>green- top 10%</t>
  </si>
  <si>
    <t xml:space="preserve">PRIVATE HOSPITAL DATA </t>
  </si>
  <si>
    <t>AVG  $ PER PATIENT</t>
  </si>
  <si>
    <t>AVG DISCHARGE RATE</t>
  </si>
  <si>
    <t>TOTAL AVG $ PER PATIENT</t>
  </si>
  <si>
    <t xml:space="preserve">This Excel analysis compares public and private hospitals in Missouri using data on admissions, discharges, staffing, expenses, and patient costs. I calculated the average cost per patient and used functions like averages and percentages to evaluate hospital performance and resource efficiency. </t>
  </si>
  <si>
    <t>Difference in average cost per patient:</t>
  </si>
  <si>
    <t>Difference in total expenses:</t>
  </si>
  <si>
    <t>The analysis revealed that although private hospitals have higher overall operating costs and pay their employees more, public hospitals dedicate a larger share of resources to patient care and the overall patient experience. This raises questions about the allocation of funds and how effectively they are being used to balance employee compensation with investments in patient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</si>
</sst>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7" formatCode="&quot;$&quot;#,##0.00_);\(&quot;$&quot;#,##0.00\)"/>
    <numFmt numFmtId="43" formatCode="_(* #,##0.00_);_(* \(#,##0.00\);_(* &quot;-&quot;??_);_(@_)"/>
    <numFmt numFmtId="164" formatCode="0.0"/>
  </numFmts>
  <fonts count="11">
    <font>
      <sz val="12"/>
      <color theme="1"/>
      <name val="Aptos Narrow"/>
      <family val="2"/>
      <scheme val="minor"/>
    </font>
    <font>
      <sz val="12"/>
      <color theme="1"/>
      <name val="Aptos Narrow"/>
      <family val="2"/>
      <scheme val="minor"/>
    </font>
    <font>
      <b/>
      <u/>
      <sz val="11"/>
      <name val="Arial"/>
      <family val="2"/>
    </font>
    <font>
      <sz val="10"/>
      <name val="Arial"/>
      <family val="2"/>
    </font>
    <font>
      <u/>
      <sz val="11"/>
      <name val="Arial"/>
      <family val="2"/>
    </font>
    <font>
      <b/>
      <u/>
      <sz val="12"/>
      <color rgb="FFFF0000"/>
      <name val="Aptos Narrow (Body)"/>
    </font>
    <font>
      <b/>
      <u/>
      <sz val="11"/>
      <color rgb="FF7030A0"/>
      <name val="Arial"/>
      <family val="2"/>
    </font>
    <font>
      <b/>
      <u/>
      <sz val="12"/>
      <color rgb="FF7030A0"/>
      <name val="Aptos Narrow (Body)"/>
    </font>
    <font>
      <b/>
      <sz val="12"/>
      <color rgb="FF7030A0"/>
      <name val="Aptos Narrow (Body)"/>
    </font>
    <font>
      <sz val="12"/>
      <color rgb="FFC00000"/>
      <name val="Aptos Narrow (Body)"/>
    </font>
    <font>
      <sz val="12"/>
      <color rgb="FF00B050"/>
      <name val="Aptos Narrow (Body)"/>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5">
    <xf numFmtId="0" fontId="0" fillId="0" borderId="0"/>
    <xf numFmtId="43" fontId="1" fillId="0" borderId="0" applyFont="0" applyFill="0" applyBorder="0" applyAlignment="0" applyProtection="0"/>
    <xf numFmtId="3" fontId="3" fillId="0" borderId="0" applyFont="0" applyFill="0" applyBorder="0" applyAlignment="0" applyProtection="0"/>
    <xf numFmtId="5" fontId="3" fillId="0" borderId="0" applyFont="0" applyFill="0" applyBorder="0" applyAlignment="0" applyProtection="0"/>
    <xf numFmtId="9" fontId="1" fillId="0" borderId="0" applyFont="0" applyFill="0" applyBorder="0" applyAlignment="0" applyProtection="0"/>
  </cellStyleXfs>
  <cellXfs count="45">
    <xf numFmtId="0" fontId="0" fillId="0" borderId="0" xfId="0"/>
    <xf numFmtId="164" fontId="2" fillId="0" borderId="0" xfId="0" applyNumberFormat="1" applyFont="1"/>
    <xf numFmtId="1" fontId="2" fillId="0" borderId="0" xfId="0" applyNumberFormat="1" applyFont="1"/>
    <xf numFmtId="3" fontId="2" fillId="0" borderId="0" xfId="2" applyFont="1" applyFill="1" applyBorder="1" applyAlignment="1"/>
    <xf numFmtId="164" fontId="2" fillId="0" borderId="0" xfId="0" applyNumberFormat="1" applyFont="1" applyAlignment="1">
      <alignment horizontal="right"/>
    </xf>
    <xf numFmtId="164" fontId="2" fillId="0" borderId="0" xfId="0" applyNumberFormat="1" applyFont="1" applyAlignment="1">
      <alignment horizontal="center"/>
    </xf>
    <xf numFmtId="0" fontId="4" fillId="0" borderId="0" xfId="0" applyFont="1"/>
    <xf numFmtId="164" fontId="0" fillId="0" borderId="0" xfId="0" applyNumberFormat="1"/>
    <xf numFmtId="3" fontId="0" fillId="0" borderId="0" xfId="2" applyFont="1" applyFill="1" applyBorder="1" applyAlignment="1"/>
    <xf numFmtId="3" fontId="0" fillId="0" borderId="0" xfId="0" applyNumberFormat="1" applyAlignment="1">
      <alignment horizontal="right"/>
    </xf>
    <xf numFmtId="3" fontId="0" fillId="0" borderId="0" xfId="0" applyNumberFormat="1"/>
    <xf numFmtId="5" fontId="0" fillId="0" borderId="0" xfId="0" applyNumberFormat="1" applyAlignment="1">
      <alignment horizontal="right"/>
    </xf>
    <xf numFmtId="5" fontId="0" fillId="0" borderId="0" xfId="3" applyFont="1" applyFill="1" applyBorder="1" applyAlignment="1">
      <alignment horizontal="right"/>
    </xf>
    <xf numFmtId="7" fontId="0" fillId="0" borderId="0" xfId="0" applyNumberFormat="1"/>
    <xf numFmtId="1" fontId="0" fillId="0" borderId="0" xfId="0" applyNumberFormat="1"/>
    <xf numFmtId="3" fontId="0" fillId="0" borderId="0" xfId="2" applyFont="1" applyFill="1" applyBorder="1" applyAlignment="1">
      <alignment horizontal="right"/>
    </xf>
    <xf numFmtId="0" fontId="0" fillId="0" borderId="0" xfId="0" applyAlignment="1">
      <alignment horizontal="right"/>
    </xf>
    <xf numFmtId="164" fontId="3" fillId="0" borderId="0" xfId="0" quotePrefix="1" applyNumberFormat="1" applyFont="1"/>
    <xf numFmtId="3" fontId="0" fillId="0" borderId="0" xfId="2" applyFont="1" applyFill="1" applyBorder="1"/>
    <xf numFmtId="164" fontId="3" fillId="0" borderId="0" xfId="0" applyNumberFormat="1" applyFont="1"/>
    <xf numFmtId="3" fontId="0" fillId="0" borderId="0" xfId="1" applyNumberFormat="1" applyFont="1" applyFill="1" applyBorder="1" applyAlignment="1">
      <alignment horizontal="right"/>
    </xf>
    <xf numFmtId="3" fontId="0" fillId="0" borderId="0" xfId="1" applyNumberFormat="1" applyFont="1" applyFill="1" applyBorder="1" applyAlignment="1"/>
    <xf numFmtId="164" fontId="0" fillId="2" borderId="0" xfId="0" applyNumberFormat="1" applyFill="1"/>
    <xf numFmtId="1" fontId="0" fillId="2" borderId="0" xfId="0" applyNumberFormat="1" applyFill="1"/>
    <xf numFmtId="1" fontId="0" fillId="2" borderId="0" xfId="0" quotePrefix="1" applyNumberFormat="1" applyFill="1"/>
    <xf numFmtId="5" fontId="0" fillId="0" borderId="0" xfId="0" applyNumberFormat="1"/>
    <xf numFmtId="7" fontId="0" fillId="2" borderId="0" xfId="0" applyNumberFormat="1" applyFill="1"/>
    <xf numFmtId="9" fontId="0" fillId="0" borderId="0" xfId="4" applyFont="1"/>
    <xf numFmtId="9" fontId="0" fillId="2" borderId="0" xfId="4" applyFont="1" applyFill="1"/>
    <xf numFmtId="0" fontId="5" fillId="0" borderId="0" xfId="0" applyFont="1"/>
    <xf numFmtId="9" fontId="0" fillId="0" borderId="0" xfId="0" applyNumberFormat="1"/>
    <xf numFmtId="7" fontId="0" fillId="0" borderId="0" xfId="0" applyNumberFormat="1" applyAlignment="1">
      <alignment horizontal="right"/>
    </xf>
    <xf numFmtId="9" fontId="0" fillId="0" borderId="0" xfId="0" applyNumberFormat="1" applyAlignment="1">
      <alignment horizontal="right"/>
    </xf>
    <xf numFmtId="0" fontId="5" fillId="0" borderId="0" xfId="0" applyFont="1" applyAlignment="1">
      <alignment horizontal="right"/>
    </xf>
    <xf numFmtId="5" fontId="0" fillId="2" borderId="0" xfId="3" applyFont="1" applyFill="1" applyBorder="1" applyAlignment="1">
      <alignment horizontal="right"/>
    </xf>
    <xf numFmtId="0" fontId="6" fillId="0" borderId="0" xfId="0" applyFont="1"/>
    <xf numFmtId="0" fontId="7" fillId="0" borderId="0" xfId="0" applyFont="1"/>
    <xf numFmtId="0" fontId="7" fillId="0" borderId="0" xfId="0" applyFont="1" applyAlignment="1">
      <alignment horizontal="right"/>
    </xf>
    <xf numFmtId="0" fontId="8" fillId="0" borderId="0" xfId="0" applyFont="1"/>
    <xf numFmtId="0" fontId="9" fillId="0" borderId="0" xfId="0" applyFont="1"/>
    <xf numFmtId="0" fontId="10" fillId="0" borderId="0" xfId="0" applyFont="1"/>
    <xf numFmtId="9" fontId="0" fillId="0" borderId="0" xfId="4" applyFont="1" applyFill="1"/>
    <xf numFmtId="0" fontId="0" fillId="2" borderId="0" xfId="0" applyFill="1"/>
    <xf numFmtId="5" fontId="0" fillId="0" borderId="0" xfId="4" applyNumberFormat="1" applyFont="1"/>
    <xf numFmtId="0" fontId="0" fillId="0" borderId="0" xfId="0" applyAlignment="1">
      <alignment wrapText="1"/>
    </xf>
  </cellXfs>
  <cellStyles count="5">
    <cellStyle name="Comma" xfId="1" builtinId="3"/>
    <cellStyle name="Comma0" xfId="2" xr:uid="{B985D412-4A7A-314B-99AC-14CD152ABC8B}"/>
    <cellStyle name="Currency0" xfId="3" xr:uid="{87CF5B9C-21DD-C34B-9917-F1A84EBB32DB}"/>
    <cellStyle name="Normal" xfId="0" builtinId="0"/>
    <cellStyle name="Percent" xfId="4" builtinId="5"/>
  </cellStyles>
  <dxfs count="2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MISSOURI HOSPITAL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78-0F4B-8663-F647D1328B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78-0F4B-8663-F647D1328BF0}"/>
              </c:ext>
            </c:extLst>
          </c:dPt>
          <c:cat>
            <c:strRef>
              <c:f>Analysis!$B$144:$C$144</c:f>
              <c:strCache>
                <c:ptCount val="2"/>
                <c:pt idx="0">
                  <c:v>PRIVATE HOSPITAL DATA </c:v>
                </c:pt>
                <c:pt idx="1">
                  <c:v>PUBLIC HOSPITAL DATA</c:v>
                </c:pt>
              </c:strCache>
            </c:strRef>
          </c:cat>
          <c:val>
            <c:numRef>
              <c:f>Analysis!$B$149:$C$149</c:f>
              <c:numCache>
                <c:formatCode>"$"#,##0_);\("$"#,##0\)</c:formatCode>
                <c:ptCount val="2"/>
                <c:pt idx="0">
                  <c:v>7507803525</c:v>
                </c:pt>
                <c:pt idx="1">
                  <c:v>1184971449</c:v>
                </c:pt>
              </c:numCache>
            </c:numRef>
          </c:val>
          <c:extLst>
            <c:ext xmlns:c16="http://schemas.microsoft.com/office/drawing/2014/chart" uri="{C3380CC4-5D6E-409C-BE32-E72D297353CC}">
              <c16:uniqueId val="{00000004-9578-0F4B-8663-F647D1328BF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COST PER PATIENT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Analysis!$B$144:$C$144</c:f>
              <c:strCache>
                <c:ptCount val="2"/>
                <c:pt idx="0">
                  <c:v>PRIVATE HOSPITAL DATA </c:v>
                </c:pt>
                <c:pt idx="1">
                  <c:v>PUBLIC HOSPITAL DATA</c:v>
                </c:pt>
              </c:strCache>
            </c:strRef>
          </c:cat>
          <c:val>
            <c:numRef>
              <c:f>Analysis!$B$145:$C$145</c:f>
              <c:numCache>
                <c:formatCode>"$"#,##0.00_);\("$"#,##0.00\)</c:formatCode>
                <c:ptCount val="2"/>
                <c:pt idx="0">
                  <c:v>13588.424652935011</c:v>
                </c:pt>
                <c:pt idx="1">
                  <c:v>29176.226337162425</c:v>
                </c:pt>
              </c:numCache>
            </c:numRef>
          </c:val>
          <c:extLst>
            <c:ext xmlns:c16="http://schemas.microsoft.com/office/drawing/2014/chart" uri="{C3380CC4-5D6E-409C-BE32-E72D297353CC}">
              <c16:uniqueId val="{00000000-8CB0-4944-A00F-976B3E22C138}"/>
            </c:ext>
          </c:extLst>
        </c:ser>
        <c:dLbls>
          <c:showLegendKey val="0"/>
          <c:showVal val="0"/>
          <c:showCatName val="0"/>
          <c:showSerName val="0"/>
          <c:showPercent val="0"/>
          <c:showBubbleSize val="0"/>
        </c:dLbls>
        <c:gapWidth val="182"/>
        <c:axId val="240803120"/>
        <c:axId val="2044228719"/>
      </c:barChart>
      <c:catAx>
        <c:axId val="24080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28719"/>
        <c:crosses val="autoZero"/>
        <c:auto val="1"/>
        <c:lblAlgn val="ctr"/>
        <c:lblOffset val="100"/>
        <c:noMultiLvlLbl val="0"/>
      </c:catAx>
      <c:valAx>
        <c:axId val="20442287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03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2EE5B27-AE5E-2D47-A379-C78F2DD62159}">
  <sheetPr/>
  <sheetViews>
    <sheetView zoomScale="10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DCBBE2D-C4A6-2749-9B64-87FB5DC18C9B}">
  <sheetPr/>
  <sheetViews>
    <sheetView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55966" cy="6279626"/>
    <xdr:graphicFrame macro="">
      <xdr:nvGraphicFramePr>
        <xdr:cNvPr id="2" name="Chart 1">
          <a:extLst>
            <a:ext uri="{FF2B5EF4-FFF2-40B4-BE49-F238E27FC236}">
              <a16:creationId xmlns:a16="http://schemas.microsoft.com/office/drawing/2014/main" id="{54983EAA-B6C0-854C-0ABC-EEC133DFECB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5966" cy="6279626"/>
    <xdr:graphicFrame macro="">
      <xdr:nvGraphicFramePr>
        <xdr:cNvPr id="2" name="Chart 1">
          <a:extLst>
            <a:ext uri="{FF2B5EF4-FFF2-40B4-BE49-F238E27FC236}">
              <a16:creationId xmlns:a16="http://schemas.microsoft.com/office/drawing/2014/main" id="{1C4A120C-CE93-EE52-875C-AA01F40F46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A5A4D-1499-AC43-ABC4-9F16A99F433D}">
  <dimension ref="A1"/>
  <sheetViews>
    <sheetView tabSelected="1" workbookViewId="0">
      <selection activeCell="A10" sqref="A10"/>
    </sheetView>
  </sheetViews>
  <sheetFormatPr defaultColWidth="11" defaultRowHeight="15.75"/>
  <cols>
    <col min="1" max="1" width="151.3125" customWidth="1"/>
  </cols>
  <sheetData>
    <row r="1" spans="1:1" ht="31.5">
      <c r="A1" s="44" t="s">
        <v>253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790FF-432C-3949-ABAD-0A2E06A28838}">
  <dimension ref="A1:M158"/>
  <sheetViews>
    <sheetView workbookViewId="0">
      <pane xSplit="1" ySplit="1" topLeftCell="B132" activePane="bottomRight" state="frozen"/>
      <selection pane="topRight" activeCell="B1" sqref="B1"/>
      <selection pane="bottomLeft" activeCell="A2" sqref="A2"/>
      <selection pane="bottomRight" activeCell="B156" sqref="B156"/>
    </sheetView>
  </sheetViews>
  <sheetFormatPr defaultColWidth="8.8125" defaultRowHeight="15.75"/>
  <cols>
    <col min="1" max="1" width="27.8125" customWidth="1"/>
    <col min="2" max="2" width="31.6875" bestFit="1" customWidth="1"/>
    <col min="3" max="3" width="23.5" bestFit="1" customWidth="1"/>
    <col min="4" max="4" width="15" style="16" bestFit="1" customWidth="1"/>
    <col min="5" max="5" width="20" style="16" customWidth="1"/>
    <col min="6" max="6" width="8.5" style="16" bestFit="1" customWidth="1"/>
    <col min="7" max="7" width="22.1875" style="16" bestFit="1" customWidth="1"/>
    <col min="8" max="8" width="20.5" style="16" bestFit="1" customWidth="1"/>
    <col min="9" max="9" width="25.1875" style="16" bestFit="1" customWidth="1"/>
    <col min="10" max="10" width="17.8125" style="16" bestFit="1" customWidth="1"/>
    <col min="11" max="11" width="14" customWidth="1"/>
    <col min="12" max="12" width="17.1875" customWidth="1"/>
    <col min="13" max="13" width="18.6875" customWidth="1"/>
    <col min="257" max="257" width="15" bestFit="1" customWidth="1"/>
    <col min="258" max="258" width="31.6875" bestFit="1" customWidth="1"/>
    <col min="259" max="259" width="23.5" bestFit="1" customWidth="1"/>
    <col min="260" max="260" width="15" bestFit="1" customWidth="1"/>
    <col min="261" max="261" width="14.8125" bestFit="1" customWidth="1"/>
    <col min="262" max="262" width="8.5" bestFit="1" customWidth="1"/>
    <col min="263" max="263" width="22.1875" bestFit="1" customWidth="1"/>
    <col min="264" max="264" width="20.5" bestFit="1" customWidth="1"/>
    <col min="265" max="265" width="25.1875" bestFit="1" customWidth="1"/>
    <col min="266" max="266" width="17.8125" bestFit="1" customWidth="1"/>
    <col min="267" max="267" width="11.6875" bestFit="1" customWidth="1"/>
    <col min="513" max="513" width="15" bestFit="1" customWidth="1"/>
    <col min="514" max="514" width="31.6875" bestFit="1" customWidth="1"/>
    <col min="515" max="515" width="23.5" bestFit="1" customWidth="1"/>
    <col min="516" max="516" width="15" bestFit="1" customWidth="1"/>
    <col min="517" max="517" width="14.8125" bestFit="1" customWidth="1"/>
    <col min="518" max="518" width="8.5" bestFit="1" customWidth="1"/>
    <col min="519" max="519" width="22.1875" bestFit="1" customWidth="1"/>
    <col min="520" max="520" width="20.5" bestFit="1" customWidth="1"/>
    <col min="521" max="521" width="25.1875" bestFit="1" customWidth="1"/>
    <col min="522" max="522" width="17.8125" bestFit="1" customWidth="1"/>
    <col min="523" max="523" width="11.6875" bestFit="1" customWidth="1"/>
    <col min="769" max="769" width="15" bestFit="1" customWidth="1"/>
    <col min="770" max="770" width="31.6875" bestFit="1" customWidth="1"/>
    <col min="771" max="771" width="23.5" bestFit="1" customWidth="1"/>
    <col min="772" max="772" width="15" bestFit="1" customWidth="1"/>
    <col min="773" max="773" width="14.8125" bestFit="1" customWidth="1"/>
    <col min="774" max="774" width="8.5" bestFit="1" customWidth="1"/>
    <col min="775" max="775" width="22.1875" bestFit="1" customWidth="1"/>
    <col min="776" max="776" width="20.5" bestFit="1" customWidth="1"/>
    <col min="777" max="777" width="25.1875" bestFit="1" customWidth="1"/>
    <col min="778" max="778" width="17.8125" bestFit="1" customWidth="1"/>
    <col min="779" max="779" width="11.6875" bestFit="1" customWidth="1"/>
    <col min="1025" max="1025" width="15" bestFit="1" customWidth="1"/>
    <col min="1026" max="1026" width="31.6875" bestFit="1" customWidth="1"/>
    <col min="1027" max="1027" width="23.5" bestFit="1" customWidth="1"/>
    <col min="1028" max="1028" width="15" bestFit="1" customWidth="1"/>
    <col min="1029" max="1029" width="14.8125" bestFit="1" customWidth="1"/>
    <col min="1030" max="1030" width="8.5" bestFit="1" customWidth="1"/>
    <col min="1031" max="1031" width="22.1875" bestFit="1" customWidth="1"/>
    <col min="1032" max="1032" width="20.5" bestFit="1" customWidth="1"/>
    <col min="1033" max="1033" width="25.1875" bestFit="1" customWidth="1"/>
    <col min="1034" max="1034" width="17.8125" bestFit="1" customWidth="1"/>
    <col min="1035" max="1035" width="11.6875" bestFit="1" customWidth="1"/>
    <col min="1281" max="1281" width="15" bestFit="1" customWidth="1"/>
    <col min="1282" max="1282" width="31.6875" bestFit="1" customWidth="1"/>
    <col min="1283" max="1283" width="23.5" bestFit="1" customWidth="1"/>
    <col min="1284" max="1284" width="15" bestFit="1" customWidth="1"/>
    <col min="1285" max="1285" width="14.8125" bestFit="1" customWidth="1"/>
    <col min="1286" max="1286" width="8.5" bestFit="1" customWidth="1"/>
    <col min="1287" max="1287" width="22.1875" bestFit="1" customWidth="1"/>
    <col min="1288" max="1288" width="20.5" bestFit="1" customWidth="1"/>
    <col min="1289" max="1289" width="25.1875" bestFit="1" customWidth="1"/>
    <col min="1290" max="1290" width="17.8125" bestFit="1" customWidth="1"/>
    <col min="1291" max="1291" width="11.6875" bestFit="1" customWidth="1"/>
    <col min="1537" max="1537" width="15" bestFit="1" customWidth="1"/>
    <col min="1538" max="1538" width="31.6875" bestFit="1" customWidth="1"/>
    <col min="1539" max="1539" width="23.5" bestFit="1" customWidth="1"/>
    <col min="1540" max="1540" width="15" bestFit="1" customWidth="1"/>
    <col min="1541" max="1541" width="14.8125" bestFit="1" customWidth="1"/>
    <col min="1542" max="1542" width="8.5" bestFit="1" customWidth="1"/>
    <col min="1543" max="1543" width="22.1875" bestFit="1" customWidth="1"/>
    <col min="1544" max="1544" width="20.5" bestFit="1" customWidth="1"/>
    <col min="1545" max="1545" width="25.1875" bestFit="1" customWidth="1"/>
    <col min="1546" max="1546" width="17.8125" bestFit="1" customWidth="1"/>
    <col min="1547" max="1547" width="11.6875" bestFit="1" customWidth="1"/>
    <col min="1793" max="1793" width="15" bestFit="1" customWidth="1"/>
    <col min="1794" max="1794" width="31.6875" bestFit="1" customWidth="1"/>
    <col min="1795" max="1795" width="23.5" bestFit="1" customWidth="1"/>
    <col min="1796" max="1796" width="15" bestFit="1" customWidth="1"/>
    <col min="1797" max="1797" width="14.8125" bestFit="1" customWidth="1"/>
    <col min="1798" max="1798" width="8.5" bestFit="1" customWidth="1"/>
    <col min="1799" max="1799" width="22.1875" bestFit="1" customWidth="1"/>
    <col min="1800" max="1800" width="20.5" bestFit="1" customWidth="1"/>
    <col min="1801" max="1801" width="25.1875" bestFit="1" customWidth="1"/>
    <col min="1802" max="1802" width="17.8125" bestFit="1" customWidth="1"/>
    <col min="1803" max="1803" width="11.6875" bestFit="1" customWidth="1"/>
    <col min="2049" max="2049" width="15" bestFit="1" customWidth="1"/>
    <col min="2050" max="2050" width="31.6875" bestFit="1" customWidth="1"/>
    <col min="2051" max="2051" width="23.5" bestFit="1" customWidth="1"/>
    <col min="2052" max="2052" width="15" bestFit="1" customWidth="1"/>
    <col min="2053" max="2053" width="14.8125" bestFit="1" customWidth="1"/>
    <col min="2054" max="2054" width="8.5" bestFit="1" customWidth="1"/>
    <col min="2055" max="2055" width="22.1875" bestFit="1" customWidth="1"/>
    <col min="2056" max="2056" width="20.5" bestFit="1" customWidth="1"/>
    <col min="2057" max="2057" width="25.1875" bestFit="1" customWidth="1"/>
    <col min="2058" max="2058" width="17.8125" bestFit="1" customWidth="1"/>
    <col min="2059" max="2059" width="11.6875" bestFit="1" customWidth="1"/>
    <col min="2305" max="2305" width="15" bestFit="1" customWidth="1"/>
    <col min="2306" max="2306" width="31.6875" bestFit="1" customWidth="1"/>
    <col min="2307" max="2307" width="23.5" bestFit="1" customWidth="1"/>
    <col min="2308" max="2308" width="15" bestFit="1" customWidth="1"/>
    <col min="2309" max="2309" width="14.8125" bestFit="1" customWidth="1"/>
    <col min="2310" max="2310" width="8.5" bestFit="1" customWidth="1"/>
    <col min="2311" max="2311" width="22.1875" bestFit="1" customWidth="1"/>
    <col min="2312" max="2312" width="20.5" bestFit="1" customWidth="1"/>
    <col min="2313" max="2313" width="25.1875" bestFit="1" customWidth="1"/>
    <col min="2314" max="2314" width="17.8125" bestFit="1" customWidth="1"/>
    <col min="2315" max="2315" width="11.6875" bestFit="1" customWidth="1"/>
    <col min="2561" max="2561" width="15" bestFit="1" customWidth="1"/>
    <col min="2562" max="2562" width="31.6875" bestFit="1" customWidth="1"/>
    <col min="2563" max="2563" width="23.5" bestFit="1" customWidth="1"/>
    <col min="2564" max="2564" width="15" bestFit="1" customWidth="1"/>
    <col min="2565" max="2565" width="14.8125" bestFit="1" customWidth="1"/>
    <col min="2566" max="2566" width="8.5" bestFit="1" customWidth="1"/>
    <col min="2567" max="2567" width="22.1875" bestFit="1" customWidth="1"/>
    <col min="2568" max="2568" width="20.5" bestFit="1" customWidth="1"/>
    <col min="2569" max="2569" width="25.1875" bestFit="1" customWidth="1"/>
    <col min="2570" max="2570" width="17.8125" bestFit="1" customWidth="1"/>
    <col min="2571" max="2571" width="11.6875" bestFit="1" customWidth="1"/>
    <col min="2817" max="2817" width="15" bestFit="1" customWidth="1"/>
    <col min="2818" max="2818" width="31.6875" bestFit="1" customWidth="1"/>
    <col min="2819" max="2819" width="23.5" bestFit="1" customWidth="1"/>
    <col min="2820" max="2820" width="15" bestFit="1" customWidth="1"/>
    <col min="2821" max="2821" width="14.8125" bestFit="1" customWidth="1"/>
    <col min="2822" max="2822" width="8.5" bestFit="1" customWidth="1"/>
    <col min="2823" max="2823" width="22.1875" bestFit="1" customWidth="1"/>
    <col min="2824" max="2824" width="20.5" bestFit="1" customWidth="1"/>
    <col min="2825" max="2825" width="25.1875" bestFit="1" customWidth="1"/>
    <col min="2826" max="2826" width="17.8125" bestFit="1" customWidth="1"/>
    <col min="2827" max="2827" width="11.6875" bestFit="1" customWidth="1"/>
    <col min="3073" max="3073" width="15" bestFit="1" customWidth="1"/>
    <col min="3074" max="3074" width="31.6875" bestFit="1" customWidth="1"/>
    <col min="3075" max="3075" width="23.5" bestFit="1" customWidth="1"/>
    <col min="3076" max="3076" width="15" bestFit="1" customWidth="1"/>
    <col min="3077" max="3077" width="14.8125" bestFit="1" customWidth="1"/>
    <col min="3078" max="3078" width="8.5" bestFit="1" customWidth="1"/>
    <col min="3079" max="3079" width="22.1875" bestFit="1" customWidth="1"/>
    <col min="3080" max="3080" width="20.5" bestFit="1" customWidth="1"/>
    <col min="3081" max="3081" width="25.1875" bestFit="1" customWidth="1"/>
    <col min="3082" max="3082" width="17.8125" bestFit="1" customWidth="1"/>
    <col min="3083" max="3083" width="11.6875" bestFit="1" customWidth="1"/>
    <col min="3329" max="3329" width="15" bestFit="1" customWidth="1"/>
    <col min="3330" max="3330" width="31.6875" bestFit="1" customWidth="1"/>
    <col min="3331" max="3331" width="23.5" bestFit="1" customWidth="1"/>
    <col min="3332" max="3332" width="15" bestFit="1" customWidth="1"/>
    <col min="3333" max="3333" width="14.8125" bestFit="1" customWidth="1"/>
    <col min="3334" max="3334" width="8.5" bestFit="1" customWidth="1"/>
    <col min="3335" max="3335" width="22.1875" bestFit="1" customWidth="1"/>
    <col min="3336" max="3336" width="20.5" bestFit="1" customWidth="1"/>
    <col min="3337" max="3337" width="25.1875" bestFit="1" customWidth="1"/>
    <col min="3338" max="3338" width="17.8125" bestFit="1" customWidth="1"/>
    <col min="3339" max="3339" width="11.6875" bestFit="1" customWidth="1"/>
    <col min="3585" max="3585" width="15" bestFit="1" customWidth="1"/>
    <col min="3586" max="3586" width="31.6875" bestFit="1" customWidth="1"/>
    <col min="3587" max="3587" width="23.5" bestFit="1" customWidth="1"/>
    <col min="3588" max="3588" width="15" bestFit="1" customWidth="1"/>
    <col min="3589" max="3589" width="14.8125" bestFit="1" customWidth="1"/>
    <col min="3590" max="3590" width="8.5" bestFit="1" customWidth="1"/>
    <col min="3591" max="3591" width="22.1875" bestFit="1" customWidth="1"/>
    <col min="3592" max="3592" width="20.5" bestFit="1" customWidth="1"/>
    <col min="3593" max="3593" width="25.1875" bestFit="1" customWidth="1"/>
    <col min="3594" max="3594" width="17.8125" bestFit="1" customWidth="1"/>
    <col min="3595" max="3595" width="11.6875" bestFit="1" customWidth="1"/>
    <col min="3841" max="3841" width="15" bestFit="1" customWidth="1"/>
    <col min="3842" max="3842" width="31.6875" bestFit="1" customWidth="1"/>
    <col min="3843" max="3843" width="23.5" bestFit="1" customWidth="1"/>
    <col min="3844" max="3844" width="15" bestFit="1" customWidth="1"/>
    <col min="3845" max="3845" width="14.8125" bestFit="1" customWidth="1"/>
    <col min="3846" max="3846" width="8.5" bestFit="1" customWidth="1"/>
    <col min="3847" max="3847" width="22.1875" bestFit="1" customWidth="1"/>
    <col min="3848" max="3848" width="20.5" bestFit="1" customWidth="1"/>
    <col min="3849" max="3849" width="25.1875" bestFit="1" customWidth="1"/>
    <col min="3850" max="3850" width="17.8125" bestFit="1" customWidth="1"/>
    <col min="3851" max="3851" width="11.6875" bestFit="1" customWidth="1"/>
    <col min="4097" max="4097" width="15" bestFit="1" customWidth="1"/>
    <col min="4098" max="4098" width="31.6875" bestFit="1" customWidth="1"/>
    <col min="4099" max="4099" width="23.5" bestFit="1" customWidth="1"/>
    <col min="4100" max="4100" width="15" bestFit="1" customWidth="1"/>
    <col min="4101" max="4101" width="14.8125" bestFit="1" customWidth="1"/>
    <col min="4102" max="4102" width="8.5" bestFit="1" customWidth="1"/>
    <col min="4103" max="4103" width="22.1875" bestFit="1" customWidth="1"/>
    <col min="4104" max="4104" width="20.5" bestFit="1" customWidth="1"/>
    <col min="4105" max="4105" width="25.1875" bestFit="1" customWidth="1"/>
    <col min="4106" max="4106" width="17.8125" bestFit="1" customWidth="1"/>
    <col min="4107" max="4107" width="11.6875" bestFit="1" customWidth="1"/>
    <col min="4353" max="4353" width="15" bestFit="1" customWidth="1"/>
    <col min="4354" max="4354" width="31.6875" bestFit="1" customWidth="1"/>
    <col min="4355" max="4355" width="23.5" bestFit="1" customWidth="1"/>
    <col min="4356" max="4356" width="15" bestFit="1" customWidth="1"/>
    <col min="4357" max="4357" width="14.8125" bestFit="1" customWidth="1"/>
    <col min="4358" max="4358" width="8.5" bestFit="1" customWidth="1"/>
    <col min="4359" max="4359" width="22.1875" bestFit="1" customWidth="1"/>
    <col min="4360" max="4360" width="20.5" bestFit="1" customWidth="1"/>
    <col min="4361" max="4361" width="25.1875" bestFit="1" customWidth="1"/>
    <col min="4362" max="4362" width="17.8125" bestFit="1" customWidth="1"/>
    <col min="4363" max="4363" width="11.6875" bestFit="1" customWidth="1"/>
    <col min="4609" max="4609" width="15" bestFit="1" customWidth="1"/>
    <col min="4610" max="4610" width="31.6875" bestFit="1" customWidth="1"/>
    <col min="4611" max="4611" width="23.5" bestFit="1" customWidth="1"/>
    <col min="4612" max="4612" width="15" bestFit="1" customWidth="1"/>
    <col min="4613" max="4613" width="14.8125" bestFit="1" customWidth="1"/>
    <col min="4614" max="4614" width="8.5" bestFit="1" customWidth="1"/>
    <col min="4615" max="4615" width="22.1875" bestFit="1" customWidth="1"/>
    <col min="4616" max="4616" width="20.5" bestFit="1" customWidth="1"/>
    <col min="4617" max="4617" width="25.1875" bestFit="1" customWidth="1"/>
    <col min="4618" max="4618" width="17.8125" bestFit="1" customWidth="1"/>
    <col min="4619" max="4619" width="11.6875" bestFit="1" customWidth="1"/>
    <col min="4865" max="4865" width="15" bestFit="1" customWidth="1"/>
    <col min="4866" max="4866" width="31.6875" bestFit="1" customWidth="1"/>
    <col min="4867" max="4867" width="23.5" bestFit="1" customWidth="1"/>
    <col min="4868" max="4868" width="15" bestFit="1" customWidth="1"/>
    <col min="4869" max="4869" width="14.8125" bestFit="1" customWidth="1"/>
    <col min="4870" max="4870" width="8.5" bestFit="1" customWidth="1"/>
    <col min="4871" max="4871" width="22.1875" bestFit="1" customWidth="1"/>
    <col min="4872" max="4872" width="20.5" bestFit="1" customWidth="1"/>
    <col min="4873" max="4873" width="25.1875" bestFit="1" customWidth="1"/>
    <col min="4874" max="4874" width="17.8125" bestFit="1" customWidth="1"/>
    <col min="4875" max="4875" width="11.6875" bestFit="1" customWidth="1"/>
    <col min="5121" max="5121" width="15" bestFit="1" customWidth="1"/>
    <col min="5122" max="5122" width="31.6875" bestFit="1" customWidth="1"/>
    <col min="5123" max="5123" width="23.5" bestFit="1" customWidth="1"/>
    <col min="5124" max="5124" width="15" bestFit="1" customWidth="1"/>
    <col min="5125" max="5125" width="14.8125" bestFit="1" customWidth="1"/>
    <col min="5126" max="5126" width="8.5" bestFit="1" customWidth="1"/>
    <col min="5127" max="5127" width="22.1875" bestFit="1" customWidth="1"/>
    <col min="5128" max="5128" width="20.5" bestFit="1" customWidth="1"/>
    <col min="5129" max="5129" width="25.1875" bestFit="1" customWidth="1"/>
    <col min="5130" max="5130" width="17.8125" bestFit="1" customWidth="1"/>
    <col min="5131" max="5131" width="11.6875" bestFit="1" customWidth="1"/>
    <col min="5377" max="5377" width="15" bestFit="1" customWidth="1"/>
    <col min="5378" max="5378" width="31.6875" bestFit="1" customWidth="1"/>
    <col min="5379" max="5379" width="23.5" bestFit="1" customWidth="1"/>
    <col min="5380" max="5380" width="15" bestFit="1" customWidth="1"/>
    <col min="5381" max="5381" width="14.8125" bestFit="1" customWidth="1"/>
    <col min="5382" max="5382" width="8.5" bestFit="1" customWidth="1"/>
    <col min="5383" max="5383" width="22.1875" bestFit="1" customWidth="1"/>
    <col min="5384" max="5384" width="20.5" bestFit="1" customWidth="1"/>
    <col min="5385" max="5385" width="25.1875" bestFit="1" customWidth="1"/>
    <col min="5386" max="5386" width="17.8125" bestFit="1" customWidth="1"/>
    <col min="5387" max="5387" width="11.6875" bestFit="1" customWidth="1"/>
    <col min="5633" max="5633" width="15" bestFit="1" customWidth="1"/>
    <col min="5634" max="5634" width="31.6875" bestFit="1" customWidth="1"/>
    <col min="5635" max="5635" width="23.5" bestFit="1" customWidth="1"/>
    <col min="5636" max="5636" width="15" bestFit="1" customWidth="1"/>
    <col min="5637" max="5637" width="14.8125" bestFit="1" customWidth="1"/>
    <col min="5638" max="5638" width="8.5" bestFit="1" customWidth="1"/>
    <col min="5639" max="5639" width="22.1875" bestFit="1" customWidth="1"/>
    <col min="5640" max="5640" width="20.5" bestFit="1" customWidth="1"/>
    <col min="5641" max="5641" width="25.1875" bestFit="1" customWidth="1"/>
    <col min="5642" max="5642" width="17.8125" bestFit="1" customWidth="1"/>
    <col min="5643" max="5643" width="11.6875" bestFit="1" customWidth="1"/>
    <col min="5889" max="5889" width="15" bestFit="1" customWidth="1"/>
    <col min="5890" max="5890" width="31.6875" bestFit="1" customWidth="1"/>
    <col min="5891" max="5891" width="23.5" bestFit="1" customWidth="1"/>
    <col min="5892" max="5892" width="15" bestFit="1" customWidth="1"/>
    <col min="5893" max="5893" width="14.8125" bestFit="1" customWidth="1"/>
    <col min="5894" max="5894" width="8.5" bestFit="1" customWidth="1"/>
    <col min="5895" max="5895" width="22.1875" bestFit="1" customWidth="1"/>
    <col min="5896" max="5896" width="20.5" bestFit="1" customWidth="1"/>
    <col min="5897" max="5897" width="25.1875" bestFit="1" customWidth="1"/>
    <col min="5898" max="5898" width="17.8125" bestFit="1" customWidth="1"/>
    <col min="5899" max="5899" width="11.6875" bestFit="1" customWidth="1"/>
    <col min="6145" max="6145" width="15" bestFit="1" customWidth="1"/>
    <col min="6146" max="6146" width="31.6875" bestFit="1" customWidth="1"/>
    <col min="6147" max="6147" width="23.5" bestFit="1" customWidth="1"/>
    <col min="6148" max="6148" width="15" bestFit="1" customWidth="1"/>
    <col min="6149" max="6149" width="14.8125" bestFit="1" customWidth="1"/>
    <col min="6150" max="6150" width="8.5" bestFit="1" customWidth="1"/>
    <col min="6151" max="6151" width="22.1875" bestFit="1" customWidth="1"/>
    <col min="6152" max="6152" width="20.5" bestFit="1" customWidth="1"/>
    <col min="6153" max="6153" width="25.1875" bestFit="1" customWidth="1"/>
    <col min="6154" max="6154" width="17.8125" bestFit="1" customWidth="1"/>
    <col min="6155" max="6155" width="11.6875" bestFit="1" customWidth="1"/>
    <col min="6401" max="6401" width="15" bestFit="1" customWidth="1"/>
    <col min="6402" max="6402" width="31.6875" bestFit="1" customWidth="1"/>
    <col min="6403" max="6403" width="23.5" bestFit="1" customWidth="1"/>
    <col min="6404" max="6404" width="15" bestFit="1" customWidth="1"/>
    <col min="6405" max="6405" width="14.8125" bestFit="1" customWidth="1"/>
    <col min="6406" max="6406" width="8.5" bestFit="1" customWidth="1"/>
    <col min="6407" max="6407" width="22.1875" bestFit="1" customWidth="1"/>
    <col min="6408" max="6408" width="20.5" bestFit="1" customWidth="1"/>
    <col min="6409" max="6409" width="25.1875" bestFit="1" customWidth="1"/>
    <col min="6410" max="6410" width="17.8125" bestFit="1" customWidth="1"/>
    <col min="6411" max="6411" width="11.6875" bestFit="1" customWidth="1"/>
    <col min="6657" max="6657" width="15" bestFit="1" customWidth="1"/>
    <col min="6658" max="6658" width="31.6875" bestFit="1" customWidth="1"/>
    <col min="6659" max="6659" width="23.5" bestFit="1" customWidth="1"/>
    <col min="6660" max="6660" width="15" bestFit="1" customWidth="1"/>
    <col min="6661" max="6661" width="14.8125" bestFit="1" customWidth="1"/>
    <col min="6662" max="6662" width="8.5" bestFit="1" customWidth="1"/>
    <col min="6663" max="6663" width="22.1875" bestFit="1" customWidth="1"/>
    <col min="6664" max="6664" width="20.5" bestFit="1" customWidth="1"/>
    <col min="6665" max="6665" width="25.1875" bestFit="1" customWidth="1"/>
    <col min="6666" max="6666" width="17.8125" bestFit="1" customWidth="1"/>
    <col min="6667" max="6667" width="11.6875" bestFit="1" customWidth="1"/>
    <col min="6913" max="6913" width="15" bestFit="1" customWidth="1"/>
    <col min="6914" max="6914" width="31.6875" bestFit="1" customWidth="1"/>
    <col min="6915" max="6915" width="23.5" bestFit="1" customWidth="1"/>
    <col min="6916" max="6916" width="15" bestFit="1" customWidth="1"/>
    <col min="6917" max="6917" width="14.8125" bestFit="1" customWidth="1"/>
    <col min="6918" max="6918" width="8.5" bestFit="1" customWidth="1"/>
    <col min="6919" max="6919" width="22.1875" bestFit="1" customWidth="1"/>
    <col min="6920" max="6920" width="20.5" bestFit="1" customWidth="1"/>
    <col min="6921" max="6921" width="25.1875" bestFit="1" customWidth="1"/>
    <col min="6922" max="6922" width="17.8125" bestFit="1" customWidth="1"/>
    <col min="6923" max="6923" width="11.6875" bestFit="1" customWidth="1"/>
    <col min="7169" max="7169" width="15" bestFit="1" customWidth="1"/>
    <col min="7170" max="7170" width="31.6875" bestFit="1" customWidth="1"/>
    <col min="7171" max="7171" width="23.5" bestFit="1" customWidth="1"/>
    <col min="7172" max="7172" width="15" bestFit="1" customWidth="1"/>
    <col min="7173" max="7173" width="14.8125" bestFit="1" customWidth="1"/>
    <col min="7174" max="7174" width="8.5" bestFit="1" customWidth="1"/>
    <col min="7175" max="7175" width="22.1875" bestFit="1" customWidth="1"/>
    <col min="7176" max="7176" width="20.5" bestFit="1" customWidth="1"/>
    <col min="7177" max="7177" width="25.1875" bestFit="1" customWidth="1"/>
    <col min="7178" max="7178" width="17.8125" bestFit="1" customWidth="1"/>
    <col min="7179" max="7179" width="11.6875" bestFit="1" customWidth="1"/>
    <col min="7425" max="7425" width="15" bestFit="1" customWidth="1"/>
    <col min="7426" max="7426" width="31.6875" bestFit="1" customWidth="1"/>
    <col min="7427" max="7427" width="23.5" bestFit="1" customWidth="1"/>
    <col min="7428" max="7428" width="15" bestFit="1" customWidth="1"/>
    <col min="7429" max="7429" width="14.8125" bestFit="1" customWidth="1"/>
    <col min="7430" max="7430" width="8.5" bestFit="1" customWidth="1"/>
    <col min="7431" max="7431" width="22.1875" bestFit="1" customWidth="1"/>
    <col min="7432" max="7432" width="20.5" bestFit="1" customWidth="1"/>
    <col min="7433" max="7433" width="25.1875" bestFit="1" customWidth="1"/>
    <col min="7434" max="7434" width="17.8125" bestFit="1" customWidth="1"/>
    <col min="7435" max="7435" width="11.6875" bestFit="1" customWidth="1"/>
    <col min="7681" max="7681" width="15" bestFit="1" customWidth="1"/>
    <col min="7682" max="7682" width="31.6875" bestFit="1" customWidth="1"/>
    <col min="7683" max="7683" width="23.5" bestFit="1" customWidth="1"/>
    <col min="7684" max="7684" width="15" bestFit="1" customWidth="1"/>
    <col min="7685" max="7685" width="14.8125" bestFit="1" customWidth="1"/>
    <col min="7686" max="7686" width="8.5" bestFit="1" customWidth="1"/>
    <col min="7687" max="7687" width="22.1875" bestFit="1" customWidth="1"/>
    <col min="7688" max="7688" width="20.5" bestFit="1" customWidth="1"/>
    <col min="7689" max="7689" width="25.1875" bestFit="1" customWidth="1"/>
    <col min="7690" max="7690" width="17.8125" bestFit="1" customWidth="1"/>
    <col min="7691" max="7691" width="11.6875" bestFit="1" customWidth="1"/>
    <col min="7937" max="7937" width="15" bestFit="1" customWidth="1"/>
    <col min="7938" max="7938" width="31.6875" bestFit="1" customWidth="1"/>
    <col min="7939" max="7939" width="23.5" bestFit="1" customWidth="1"/>
    <col min="7940" max="7940" width="15" bestFit="1" customWidth="1"/>
    <col min="7941" max="7941" width="14.8125" bestFit="1" customWidth="1"/>
    <col min="7942" max="7942" width="8.5" bestFit="1" customWidth="1"/>
    <col min="7943" max="7943" width="22.1875" bestFit="1" customWidth="1"/>
    <col min="7944" max="7944" width="20.5" bestFit="1" customWidth="1"/>
    <col min="7945" max="7945" width="25.1875" bestFit="1" customWidth="1"/>
    <col min="7946" max="7946" width="17.8125" bestFit="1" customWidth="1"/>
    <col min="7947" max="7947" width="11.6875" bestFit="1" customWidth="1"/>
    <col min="8193" max="8193" width="15" bestFit="1" customWidth="1"/>
    <col min="8194" max="8194" width="31.6875" bestFit="1" customWidth="1"/>
    <col min="8195" max="8195" width="23.5" bestFit="1" customWidth="1"/>
    <col min="8196" max="8196" width="15" bestFit="1" customWidth="1"/>
    <col min="8197" max="8197" width="14.8125" bestFit="1" customWidth="1"/>
    <col min="8198" max="8198" width="8.5" bestFit="1" customWidth="1"/>
    <col min="8199" max="8199" width="22.1875" bestFit="1" customWidth="1"/>
    <col min="8200" max="8200" width="20.5" bestFit="1" customWidth="1"/>
    <col min="8201" max="8201" width="25.1875" bestFit="1" customWidth="1"/>
    <col min="8202" max="8202" width="17.8125" bestFit="1" customWidth="1"/>
    <col min="8203" max="8203" width="11.6875" bestFit="1" customWidth="1"/>
    <col min="8449" max="8449" width="15" bestFit="1" customWidth="1"/>
    <col min="8450" max="8450" width="31.6875" bestFit="1" customWidth="1"/>
    <col min="8451" max="8451" width="23.5" bestFit="1" customWidth="1"/>
    <col min="8452" max="8452" width="15" bestFit="1" customWidth="1"/>
    <col min="8453" max="8453" width="14.8125" bestFit="1" customWidth="1"/>
    <col min="8454" max="8454" width="8.5" bestFit="1" customWidth="1"/>
    <col min="8455" max="8455" width="22.1875" bestFit="1" customWidth="1"/>
    <col min="8456" max="8456" width="20.5" bestFit="1" customWidth="1"/>
    <col min="8457" max="8457" width="25.1875" bestFit="1" customWidth="1"/>
    <col min="8458" max="8458" width="17.8125" bestFit="1" customWidth="1"/>
    <col min="8459" max="8459" width="11.6875" bestFit="1" customWidth="1"/>
    <col min="8705" max="8705" width="15" bestFit="1" customWidth="1"/>
    <col min="8706" max="8706" width="31.6875" bestFit="1" customWidth="1"/>
    <col min="8707" max="8707" width="23.5" bestFit="1" customWidth="1"/>
    <col min="8708" max="8708" width="15" bestFit="1" customWidth="1"/>
    <col min="8709" max="8709" width="14.8125" bestFit="1" customWidth="1"/>
    <col min="8710" max="8710" width="8.5" bestFit="1" customWidth="1"/>
    <col min="8711" max="8711" width="22.1875" bestFit="1" customWidth="1"/>
    <col min="8712" max="8712" width="20.5" bestFit="1" customWidth="1"/>
    <col min="8713" max="8713" width="25.1875" bestFit="1" customWidth="1"/>
    <col min="8714" max="8714" width="17.8125" bestFit="1" customWidth="1"/>
    <col min="8715" max="8715" width="11.6875" bestFit="1" customWidth="1"/>
    <col min="8961" max="8961" width="15" bestFit="1" customWidth="1"/>
    <col min="8962" max="8962" width="31.6875" bestFit="1" customWidth="1"/>
    <col min="8963" max="8963" width="23.5" bestFit="1" customWidth="1"/>
    <col min="8964" max="8964" width="15" bestFit="1" customWidth="1"/>
    <col min="8965" max="8965" width="14.8125" bestFit="1" customWidth="1"/>
    <col min="8966" max="8966" width="8.5" bestFit="1" customWidth="1"/>
    <col min="8967" max="8967" width="22.1875" bestFit="1" customWidth="1"/>
    <col min="8968" max="8968" width="20.5" bestFit="1" customWidth="1"/>
    <col min="8969" max="8969" width="25.1875" bestFit="1" customWidth="1"/>
    <col min="8970" max="8970" width="17.8125" bestFit="1" customWidth="1"/>
    <col min="8971" max="8971" width="11.6875" bestFit="1" customWidth="1"/>
    <col min="9217" max="9217" width="15" bestFit="1" customWidth="1"/>
    <col min="9218" max="9218" width="31.6875" bestFit="1" customWidth="1"/>
    <col min="9219" max="9219" width="23.5" bestFit="1" customWidth="1"/>
    <col min="9220" max="9220" width="15" bestFit="1" customWidth="1"/>
    <col min="9221" max="9221" width="14.8125" bestFit="1" customWidth="1"/>
    <col min="9222" max="9222" width="8.5" bestFit="1" customWidth="1"/>
    <col min="9223" max="9223" width="22.1875" bestFit="1" customWidth="1"/>
    <col min="9224" max="9224" width="20.5" bestFit="1" customWidth="1"/>
    <col min="9225" max="9225" width="25.1875" bestFit="1" customWidth="1"/>
    <col min="9226" max="9226" width="17.8125" bestFit="1" customWidth="1"/>
    <col min="9227" max="9227" width="11.6875" bestFit="1" customWidth="1"/>
    <col min="9473" max="9473" width="15" bestFit="1" customWidth="1"/>
    <col min="9474" max="9474" width="31.6875" bestFit="1" customWidth="1"/>
    <col min="9475" max="9475" width="23.5" bestFit="1" customWidth="1"/>
    <col min="9476" max="9476" width="15" bestFit="1" customWidth="1"/>
    <col min="9477" max="9477" width="14.8125" bestFit="1" customWidth="1"/>
    <col min="9478" max="9478" width="8.5" bestFit="1" customWidth="1"/>
    <col min="9479" max="9479" width="22.1875" bestFit="1" customWidth="1"/>
    <col min="9480" max="9480" width="20.5" bestFit="1" customWidth="1"/>
    <col min="9481" max="9481" width="25.1875" bestFit="1" customWidth="1"/>
    <col min="9482" max="9482" width="17.8125" bestFit="1" customWidth="1"/>
    <col min="9483" max="9483" width="11.6875" bestFit="1" customWidth="1"/>
    <col min="9729" max="9729" width="15" bestFit="1" customWidth="1"/>
    <col min="9730" max="9730" width="31.6875" bestFit="1" customWidth="1"/>
    <col min="9731" max="9731" width="23.5" bestFit="1" customWidth="1"/>
    <col min="9732" max="9732" width="15" bestFit="1" customWidth="1"/>
    <col min="9733" max="9733" width="14.8125" bestFit="1" customWidth="1"/>
    <col min="9734" max="9734" width="8.5" bestFit="1" customWidth="1"/>
    <col min="9735" max="9735" width="22.1875" bestFit="1" customWidth="1"/>
    <col min="9736" max="9736" width="20.5" bestFit="1" customWidth="1"/>
    <col min="9737" max="9737" width="25.1875" bestFit="1" customWidth="1"/>
    <col min="9738" max="9738" width="17.8125" bestFit="1" customWidth="1"/>
    <col min="9739" max="9739" width="11.6875" bestFit="1" customWidth="1"/>
    <col min="9985" max="9985" width="15" bestFit="1" customWidth="1"/>
    <col min="9986" max="9986" width="31.6875" bestFit="1" customWidth="1"/>
    <col min="9987" max="9987" width="23.5" bestFit="1" customWidth="1"/>
    <col min="9988" max="9988" width="15" bestFit="1" customWidth="1"/>
    <col min="9989" max="9989" width="14.8125" bestFit="1" customWidth="1"/>
    <col min="9990" max="9990" width="8.5" bestFit="1" customWidth="1"/>
    <col min="9991" max="9991" width="22.1875" bestFit="1" customWidth="1"/>
    <col min="9992" max="9992" width="20.5" bestFit="1" customWidth="1"/>
    <col min="9993" max="9993" width="25.1875" bestFit="1" customWidth="1"/>
    <col min="9994" max="9994" width="17.8125" bestFit="1" customWidth="1"/>
    <col min="9995" max="9995" width="11.6875" bestFit="1" customWidth="1"/>
    <col min="10241" max="10241" width="15" bestFit="1" customWidth="1"/>
    <col min="10242" max="10242" width="31.6875" bestFit="1" customWidth="1"/>
    <col min="10243" max="10243" width="23.5" bestFit="1" customWidth="1"/>
    <col min="10244" max="10244" width="15" bestFit="1" customWidth="1"/>
    <col min="10245" max="10245" width="14.8125" bestFit="1" customWidth="1"/>
    <col min="10246" max="10246" width="8.5" bestFit="1" customWidth="1"/>
    <col min="10247" max="10247" width="22.1875" bestFit="1" customWidth="1"/>
    <col min="10248" max="10248" width="20.5" bestFit="1" customWidth="1"/>
    <col min="10249" max="10249" width="25.1875" bestFit="1" customWidth="1"/>
    <col min="10250" max="10250" width="17.8125" bestFit="1" customWidth="1"/>
    <col min="10251" max="10251" width="11.6875" bestFit="1" customWidth="1"/>
    <col min="10497" max="10497" width="15" bestFit="1" customWidth="1"/>
    <col min="10498" max="10498" width="31.6875" bestFit="1" customWidth="1"/>
    <col min="10499" max="10499" width="23.5" bestFit="1" customWidth="1"/>
    <col min="10500" max="10500" width="15" bestFit="1" customWidth="1"/>
    <col min="10501" max="10501" width="14.8125" bestFit="1" customWidth="1"/>
    <col min="10502" max="10502" width="8.5" bestFit="1" customWidth="1"/>
    <col min="10503" max="10503" width="22.1875" bestFit="1" customWidth="1"/>
    <col min="10504" max="10504" width="20.5" bestFit="1" customWidth="1"/>
    <col min="10505" max="10505" width="25.1875" bestFit="1" customWidth="1"/>
    <col min="10506" max="10506" width="17.8125" bestFit="1" customWidth="1"/>
    <col min="10507" max="10507" width="11.6875" bestFit="1" customWidth="1"/>
    <col min="10753" max="10753" width="15" bestFit="1" customWidth="1"/>
    <col min="10754" max="10754" width="31.6875" bestFit="1" customWidth="1"/>
    <col min="10755" max="10755" width="23.5" bestFit="1" customWidth="1"/>
    <col min="10756" max="10756" width="15" bestFit="1" customWidth="1"/>
    <col min="10757" max="10757" width="14.8125" bestFit="1" customWidth="1"/>
    <col min="10758" max="10758" width="8.5" bestFit="1" customWidth="1"/>
    <col min="10759" max="10759" width="22.1875" bestFit="1" customWidth="1"/>
    <col min="10760" max="10760" width="20.5" bestFit="1" customWidth="1"/>
    <col min="10761" max="10761" width="25.1875" bestFit="1" customWidth="1"/>
    <col min="10762" max="10762" width="17.8125" bestFit="1" customWidth="1"/>
    <col min="10763" max="10763" width="11.6875" bestFit="1" customWidth="1"/>
    <col min="11009" max="11009" width="15" bestFit="1" customWidth="1"/>
    <col min="11010" max="11010" width="31.6875" bestFit="1" customWidth="1"/>
    <col min="11011" max="11011" width="23.5" bestFit="1" customWidth="1"/>
    <col min="11012" max="11012" width="15" bestFit="1" customWidth="1"/>
    <col min="11013" max="11013" width="14.8125" bestFit="1" customWidth="1"/>
    <col min="11014" max="11014" width="8.5" bestFit="1" customWidth="1"/>
    <col min="11015" max="11015" width="22.1875" bestFit="1" customWidth="1"/>
    <col min="11016" max="11016" width="20.5" bestFit="1" customWidth="1"/>
    <col min="11017" max="11017" width="25.1875" bestFit="1" customWidth="1"/>
    <col min="11018" max="11018" width="17.8125" bestFit="1" customWidth="1"/>
    <col min="11019" max="11019" width="11.6875" bestFit="1" customWidth="1"/>
    <col min="11265" max="11265" width="15" bestFit="1" customWidth="1"/>
    <col min="11266" max="11266" width="31.6875" bestFit="1" customWidth="1"/>
    <col min="11267" max="11267" width="23.5" bestFit="1" customWidth="1"/>
    <col min="11268" max="11268" width="15" bestFit="1" customWidth="1"/>
    <col min="11269" max="11269" width="14.8125" bestFit="1" customWidth="1"/>
    <col min="11270" max="11270" width="8.5" bestFit="1" customWidth="1"/>
    <col min="11271" max="11271" width="22.1875" bestFit="1" customWidth="1"/>
    <col min="11272" max="11272" width="20.5" bestFit="1" customWidth="1"/>
    <col min="11273" max="11273" width="25.1875" bestFit="1" customWidth="1"/>
    <col min="11274" max="11274" width="17.8125" bestFit="1" customWidth="1"/>
    <col min="11275" max="11275" width="11.6875" bestFit="1" customWidth="1"/>
    <col min="11521" max="11521" width="15" bestFit="1" customWidth="1"/>
    <col min="11522" max="11522" width="31.6875" bestFit="1" customWidth="1"/>
    <col min="11523" max="11523" width="23.5" bestFit="1" customWidth="1"/>
    <col min="11524" max="11524" width="15" bestFit="1" customWidth="1"/>
    <col min="11525" max="11525" width="14.8125" bestFit="1" customWidth="1"/>
    <col min="11526" max="11526" width="8.5" bestFit="1" customWidth="1"/>
    <col min="11527" max="11527" width="22.1875" bestFit="1" customWidth="1"/>
    <col min="11528" max="11528" width="20.5" bestFit="1" customWidth="1"/>
    <col min="11529" max="11529" width="25.1875" bestFit="1" customWidth="1"/>
    <col min="11530" max="11530" width="17.8125" bestFit="1" customWidth="1"/>
    <col min="11531" max="11531" width="11.6875" bestFit="1" customWidth="1"/>
    <col min="11777" max="11777" width="15" bestFit="1" customWidth="1"/>
    <col min="11778" max="11778" width="31.6875" bestFit="1" customWidth="1"/>
    <col min="11779" max="11779" width="23.5" bestFit="1" customWidth="1"/>
    <col min="11780" max="11780" width="15" bestFit="1" customWidth="1"/>
    <col min="11781" max="11781" width="14.8125" bestFit="1" customWidth="1"/>
    <col min="11782" max="11782" width="8.5" bestFit="1" customWidth="1"/>
    <col min="11783" max="11783" width="22.1875" bestFit="1" customWidth="1"/>
    <col min="11784" max="11784" width="20.5" bestFit="1" customWidth="1"/>
    <col min="11785" max="11785" width="25.1875" bestFit="1" customWidth="1"/>
    <col min="11786" max="11786" width="17.8125" bestFit="1" customWidth="1"/>
    <col min="11787" max="11787" width="11.6875" bestFit="1" customWidth="1"/>
    <col min="12033" max="12033" width="15" bestFit="1" customWidth="1"/>
    <col min="12034" max="12034" width="31.6875" bestFit="1" customWidth="1"/>
    <col min="12035" max="12035" width="23.5" bestFit="1" customWidth="1"/>
    <col min="12036" max="12036" width="15" bestFit="1" customWidth="1"/>
    <col min="12037" max="12037" width="14.8125" bestFit="1" customWidth="1"/>
    <col min="12038" max="12038" width="8.5" bestFit="1" customWidth="1"/>
    <col min="12039" max="12039" width="22.1875" bestFit="1" customWidth="1"/>
    <col min="12040" max="12040" width="20.5" bestFit="1" customWidth="1"/>
    <col min="12041" max="12041" width="25.1875" bestFit="1" customWidth="1"/>
    <col min="12042" max="12042" width="17.8125" bestFit="1" customWidth="1"/>
    <col min="12043" max="12043" width="11.6875" bestFit="1" customWidth="1"/>
    <col min="12289" max="12289" width="15" bestFit="1" customWidth="1"/>
    <col min="12290" max="12290" width="31.6875" bestFit="1" customWidth="1"/>
    <col min="12291" max="12291" width="23.5" bestFit="1" customWidth="1"/>
    <col min="12292" max="12292" width="15" bestFit="1" customWidth="1"/>
    <col min="12293" max="12293" width="14.8125" bestFit="1" customWidth="1"/>
    <col min="12294" max="12294" width="8.5" bestFit="1" customWidth="1"/>
    <col min="12295" max="12295" width="22.1875" bestFit="1" customWidth="1"/>
    <col min="12296" max="12296" width="20.5" bestFit="1" customWidth="1"/>
    <col min="12297" max="12297" width="25.1875" bestFit="1" customWidth="1"/>
    <col min="12298" max="12298" width="17.8125" bestFit="1" customWidth="1"/>
    <col min="12299" max="12299" width="11.6875" bestFit="1" customWidth="1"/>
    <col min="12545" max="12545" width="15" bestFit="1" customWidth="1"/>
    <col min="12546" max="12546" width="31.6875" bestFit="1" customWidth="1"/>
    <col min="12547" max="12547" width="23.5" bestFit="1" customWidth="1"/>
    <col min="12548" max="12548" width="15" bestFit="1" customWidth="1"/>
    <col min="12549" max="12549" width="14.8125" bestFit="1" customWidth="1"/>
    <col min="12550" max="12550" width="8.5" bestFit="1" customWidth="1"/>
    <col min="12551" max="12551" width="22.1875" bestFit="1" customWidth="1"/>
    <col min="12552" max="12552" width="20.5" bestFit="1" customWidth="1"/>
    <col min="12553" max="12553" width="25.1875" bestFit="1" customWidth="1"/>
    <col min="12554" max="12554" width="17.8125" bestFit="1" customWidth="1"/>
    <col min="12555" max="12555" width="11.6875" bestFit="1" customWidth="1"/>
    <col min="12801" max="12801" width="15" bestFit="1" customWidth="1"/>
    <col min="12802" max="12802" width="31.6875" bestFit="1" customWidth="1"/>
    <col min="12803" max="12803" width="23.5" bestFit="1" customWidth="1"/>
    <col min="12804" max="12804" width="15" bestFit="1" customWidth="1"/>
    <col min="12805" max="12805" width="14.8125" bestFit="1" customWidth="1"/>
    <col min="12806" max="12806" width="8.5" bestFit="1" customWidth="1"/>
    <col min="12807" max="12807" width="22.1875" bestFit="1" customWidth="1"/>
    <col min="12808" max="12808" width="20.5" bestFit="1" customWidth="1"/>
    <col min="12809" max="12809" width="25.1875" bestFit="1" customWidth="1"/>
    <col min="12810" max="12810" width="17.8125" bestFit="1" customWidth="1"/>
    <col min="12811" max="12811" width="11.6875" bestFit="1" customWidth="1"/>
    <col min="13057" max="13057" width="15" bestFit="1" customWidth="1"/>
    <col min="13058" max="13058" width="31.6875" bestFit="1" customWidth="1"/>
    <col min="13059" max="13059" width="23.5" bestFit="1" customWidth="1"/>
    <col min="13060" max="13060" width="15" bestFit="1" customWidth="1"/>
    <col min="13061" max="13061" width="14.8125" bestFit="1" customWidth="1"/>
    <col min="13062" max="13062" width="8.5" bestFit="1" customWidth="1"/>
    <col min="13063" max="13063" width="22.1875" bestFit="1" customWidth="1"/>
    <col min="13064" max="13064" width="20.5" bestFit="1" customWidth="1"/>
    <col min="13065" max="13065" width="25.1875" bestFit="1" customWidth="1"/>
    <col min="13066" max="13066" width="17.8125" bestFit="1" customWidth="1"/>
    <col min="13067" max="13067" width="11.6875" bestFit="1" customWidth="1"/>
    <col min="13313" max="13313" width="15" bestFit="1" customWidth="1"/>
    <col min="13314" max="13314" width="31.6875" bestFit="1" customWidth="1"/>
    <col min="13315" max="13315" width="23.5" bestFit="1" customWidth="1"/>
    <col min="13316" max="13316" width="15" bestFit="1" customWidth="1"/>
    <col min="13317" max="13317" width="14.8125" bestFit="1" customWidth="1"/>
    <col min="13318" max="13318" width="8.5" bestFit="1" customWidth="1"/>
    <col min="13319" max="13319" width="22.1875" bestFit="1" customWidth="1"/>
    <col min="13320" max="13320" width="20.5" bestFit="1" customWidth="1"/>
    <col min="13321" max="13321" width="25.1875" bestFit="1" customWidth="1"/>
    <col min="13322" max="13322" width="17.8125" bestFit="1" customWidth="1"/>
    <col min="13323" max="13323" width="11.6875" bestFit="1" customWidth="1"/>
    <col min="13569" max="13569" width="15" bestFit="1" customWidth="1"/>
    <col min="13570" max="13570" width="31.6875" bestFit="1" customWidth="1"/>
    <col min="13571" max="13571" width="23.5" bestFit="1" customWidth="1"/>
    <col min="13572" max="13572" width="15" bestFit="1" customWidth="1"/>
    <col min="13573" max="13573" width="14.8125" bestFit="1" customWidth="1"/>
    <col min="13574" max="13574" width="8.5" bestFit="1" customWidth="1"/>
    <col min="13575" max="13575" width="22.1875" bestFit="1" customWidth="1"/>
    <col min="13576" max="13576" width="20.5" bestFit="1" customWidth="1"/>
    <col min="13577" max="13577" width="25.1875" bestFit="1" customWidth="1"/>
    <col min="13578" max="13578" width="17.8125" bestFit="1" customWidth="1"/>
    <col min="13579" max="13579" width="11.6875" bestFit="1" customWidth="1"/>
    <col min="13825" max="13825" width="15" bestFit="1" customWidth="1"/>
    <col min="13826" max="13826" width="31.6875" bestFit="1" customWidth="1"/>
    <col min="13827" max="13827" width="23.5" bestFit="1" customWidth="1"/>
    <col min="13828" max="13828" width="15" bestFit="1" customWidth="1"/>
    <col min="13829" max="13829" width="14.8125" bestFit="1" customWidth="1"/>
    <col min="13830" max="13830" width="8.5" bestFit="1" customWidth="1"/>
    <col min="13831" max="13831" width="22.1875" bestFit="1" customWidth="1"/>
    <col min="13832" max="13832" width="20.5" bestFit="1" customWidth="1"/>
    <col min="13833" max="13833" width="25.1875" bestFit="1" customWidth="1"/>
    <col min="13834" max="13834" width="17.8125" bestFit="1" customWidth="1"/>
    <col min="13835" max="13835" width="11.6875" bestFit="1" customWidth="1"/>
    <col min="14081" max="14081" width="15" bestFit="1" customWidth="1"/>
    <col min="14082" max="14082" width="31.6875" bestFit="1" customWidth="1"/>
    <col min="14083" max="14083" width="23.5" bestFit="1" customWidth="1"/>
    <col min="14084" max="14084" width="15" bestFit="1" customWidth="1"/>
    <col min="14085" max="14085" width="14.8125" bestFit="1" customWidth="1"/>
    <col min="14086" max="14086" width="8.5" bestFit="1" customWidth="1"/>
    <col min="14087" max="14087" width="22.1875" bestFit="1" customWidth="1"/>
    <col min="14088" max="14088" width="20.5" bestFit="1" customWidth="1"/>
    <col min="14089" max="14089" width="25.1875" bestFit="1" customWidth="1"/>
    <col min="14090" max="14090" width="17.8125" bestFit="1" customWidth="1"/>
    <col min="14091" max="14091" width="11.6875" bestFit="1" customWidth="1"/>
    <col min="14337" max="14337" width="15" bestFit="1" customWidth="1"/>
    <col min="14338" max="14338" width="31.6875" bestFit="1" customWidth="1"/>
    <col min="14339" max="14339" width="23.5" bestFit="1" customWidth="1"/>
    <col min="14340" max="14340" width="15" bestFit="1" customWidth="1"/>
    <col min="14341" max="14341" width="14.8125" bestFit="1" customWidth="1"/>
    <col min="14342" max="14342" width="8.5" bestFit="1" customWidth="1"/>
    <col min="14343" max="14343" width="22.1875" bestFit="1" customWidth="1"/>
    <col min="14344" max="14344" width="20.5" bestFit="1" customWidth="1"/>
    <col min="14345" max="14345" width="25.1875" bestFit="1" customWidth="1"/>
    <col min="14346" max="14346" width="17.8125" bestFit="1" customWidth="1"/>
    <col min="14347" max="14347" width="11.6875" bestFit="1" customWidth="1"/>
    <col min="14593" max="14593" width="15" bestFit="1" customWidth="1"/>
    <col min="14594" max="14594" width="31.6875" bestFit="1" customWidth="1"/>
    <col min="14595" max="14595" width="23.5" bestFit="1" customWidth="1"/>
    <col min="14596" max="14596" width="15" bestFit="1" customWidth="1"/>
    <col min="14597" max="14597" width="14.8125" bestFit="1" customWidth="1"/>
    <col min="14598" max="14598" width="8.5" bestFit="1" customWidth="1"/>
    <col min="14599" max="14599" width="22.1875" bestFit="1" customWidth="1"/>
    <col min="14600" max="14600" width="20.5" bestFit="1" customWidth="1"/>
    <col min="14601" max="14601" width="25.1875" bestFit="1" customWidth="1"/>
    <col min="14602" max="14602" width="17.8125" bestFit="1" customWidth="1"/>
    <col min="14603" max="14603" width="11.6875" bestFit="1" customWidth="1"/>
    <col min="14849" max="14849" width="15" bestFit="1" customWidth="1"/>
    <col min="14850" max="14850" width="31.6875" bestFit="1" customWidth="1"/>
    <col min="14851" max="14851" width="23.5" bestFit="1" customWidth="1"/>
    <col min="14852" max="14852" width="15" bestFit="1" customWidth="1"/>
    <col min="14853" max="14853" width="14.8125" bestFit="1" customWidth="1"/>
    <col min="14854" max="14854" width="8.5" bestFit="1" customWidth="1"/>
    <col min="14855" max="14855" width="22.1875" bestFit="1" customWidth="1"/>
    <col min="14856" max="14856" width="20.5" bestFit="1" customWidth="1"/>
    <col min="14857" max="14857" width="25.1875" bestFit="1" customWidth="1"/>
    <col min="14858" max="14858" width="17.8125" bestFit="1" customWidth="1"/>
    <col min="14859" max="14859" width="11.6875" bestFit="1" customWidth="1"/>
    <col min="15105" max="15105" width="15" bestFit="1" customWidth="1"/>
    <col min="15106" max="15106" width="31.6875" bestFit="1" customWidth="1"/>
    <col min="15107" max="15107" width="23.5" bestFit="1" customWidth="1"/>
    <col min="15108" max="15108" width="15" bestFit="1" customWidth="1"/>
    <col min="15109" max="15109" width="14.8125" bestFit="1" customWidth="1"/>
    <col min="15110" max="15110" width="8.5" bestFit="1" customWidth="1"/>
    <col min="15111" max="15111" width="22.1875" bestFit="1" customWidth="1"/>
    <col min="15112" max="15112" width="20.5" bestFit="1" customWidth="1"/>
    <col min="15113" max="15113" width="25.1875" bestFit="1" customWidth="1"/>
    <col min="15114" max="15114" width="17.8125" bestFit="1" customWidth="1"/>
    <col min="15115" max="15115" width="11.6875" bestFit="1" customWidth="1"/>
    <col min="15361" max="15361" width="15" bestFit="1" customWidth="1"/>
    <col min="15362" max="15362" width="31.6875" bestFit="1" customWidth="1"/>
    <col min="15363" max="15363" width="23.5" bestFit="1" customWidth="1"/>
    <col min="15364" max="15364" width="15" bestFit="1" customWidth="1"/>
    <col min="15365" max="15365" width="14.8125" bestFit="1" customWidth="1"/>
    <col min="15366" max="15366" width="8.5" bestFit="1" customWidth="1"/>
    <col min="15367" max="15367" width="22.1875" bestFit="1" customWidth="1"/>
    <col min="15368" max="15368" width="20.5" bestFit="1" customWidth="1"/>
    <col min="15369" max="15369" width="25.1875" bestFit="1" customWidth="1"/>
    <col min="15370" max="15370" width="17.8125" bestFit="1" customWidth="1"/>
    <col min="15371" max="15371" width="11.6875" bestFit="1" customWidth="1"/>
    <col min="15617" max="15617" width="15" bestFit="1" customWidth="1"/>
    <col min="15618" max="15618" width="31.6875" bestFit="1" customWidth="1"/>
    <col min="15619" max="15619" width="23.5" bestFit="1" customWidth="1"/>
    <col min="15620" max="15620" width="15" bestFit="1" customWidth="1"/>
    <col min="15621" max="15621" width="14.8125" bestFit="1" customWidth="1"/>
    <col min="15622" max="15622" width="8.5" bestFit="1" customWidth="1"/>
    <col min="15623" max="15623" width="22.1875" bestFit="1" customWidth="1"/>
    <col min="15624" max="15624" width="20.5" bestFit="1" customWidth="1"/>
    <col min="15625" max="15625" width="25.1875" bestFit="1" customWidth="1"/>
    <col min="15626" max="15626" width="17.8125" bestFit="1" customWidth="1"/>
    <col min="15627" max="15627" width="11.6875" bestFit="1" customWidth="1"/>
    <col min="15873" max="15873" width="15" bestFit="1" customWidth="1"/>
    <col min="15874" max="15874" width="31.6875" bestFit="1" customWidth="1"/>
    <col min="15875" max="15875" width="23.5" bestFit="1" customWidth="1"/>
    <col min="15876" max="15876" width="15" bestFit="1" customWidth="1"/>
    <col min="15877" max="15877" width="14.8125" bestFit="1" customWidth="1"/>
    <col min="15878" max="15878" width="8.5" bestFit="1" customWidth="1"/>
    <col min="15879" max="15879" width="22.1875" bestFit="1" customWidth="1"/>
    <col min="15880" max="15880" width="20.5" bestFit="1" customWidth="1"/>
    <col min="15881" max="15881" width="25.1875" bestFit="1" customWidth="1"/>
    <col min="15882" max="15882" width="17.8125" bestFit="1" customWidth="1"/>
    <col min="15883" max="15883" width="11.6875" bestFit="1" customWidth="1"/>
    <col min="16129" max="16129" width="15" bestFit="1" customWidth="1"/>
    <col min="16130" max="16130" width="31.6875" bestFit="1" customWidth="1"/>
    <col min="16131" max="16131" width="23.5" bestFit="1" customWidth="1"/>
    <col min="16132" max="16132" width="15" bestFit="1" customWidth="1"/>
    <col min="16133" max="16133" width="14.8125" bestFit="1" customWidth="1"/>
    <col min="16134" max="16134" width="8.5" bestFit="1" customWidth="1"/>
    <col min="16135" max="16135" width="22.1875" bestFit="1" customWidth="1"/>
    <col min="16136" max="16136" width="20.5" bestFit="1" customWidth="1"/>
    <col min="16137" max="16137" width="25.1875" bestFit="1" customWidth="1"/>
    <col min="16138" max="16138" width="17.8125" bestFit="1" customWidth="1"/>
    <col min="16139" max="16139" width="11.6875" bestFit="1" customWidth="1"/>
  </cols>
  <sheetData>
    <row r="1" spans="1:13" s="6" customFormat="1" ht="13.9">
      <c r="A1" s="1" t="s">
        <v>0</v>
      </c>
      <c r="B1" s="2" t="s">
        <v>1</v>
      </c>
      <c r="C1" s="3" t="s">
        <v>2</v>
      </c>
      <c r="D1" s="4" t="s">
        <v>3</v>
      </c>
      <c r="E1" s="4" t="s">
        <v>4</v>
      </c>
      <c r="F1" s="4" t="s">
        <v>5</v>
      </c>
      <c r="G1" s="5" t="s">
        <v>6</v>
      </c>
      <c r="H1" s="4" t="s">
        <v>7</v>
      </c>
      <c r="I1" s="4" t="s">
        <v>8</v>
      </c>
      <c r="J1" s="4" t="s">
        <v>9</v>
      </c>
      <c r="K1" s="35" t="s">
        <v>235</v>
      </c>
      <c r="L1" s="35" t="s">
        <v>236</v>
      </c>
      <c r="M1" s="35" t="s">
        <v>237</v>
      </c>
    </row>
    <row r="2" spans="1:13">
      <c r="A2" s="7" t="s">
        <v>16</v>
      </c>
      <c r="B2" s="14" t="s">
        <v>17</v>
      </c>
      <c r="C2" s="8" t="s">
        <v>18</v>
      </c>
      <c r="D2" s="15">
        <v>1832</v>
      </c>
      <c r="E2" s="15">
        <v>1832</v>
      </c>
      <c r="F2" s="9">
        <v>18</v>
      </c>
      <c r="G2" s="10">
        <v>17</v>
      </c>
      <c r="H2" s="11">
        <v>5169553</v>
      </c>
      <c r="I2" s="11">
        <v>5749975</v>
      </c>
      <c r="J2" s="12">
        <f t="shared" ref="J2:J33" si="0">H2+I2</f>
        <v>10919528</v>
      </c>
      <c r="K2" s="13">
        <f t="shared" ref="K2:K33" si="1">J2/D2</f>
        <v>5960.4410480349343</v>
      </c>
      <c r="L2" s="27">
        <f t="shared" ref="L2:L33" si="2">E2/D2</f>
        <v>1</v>
      </c>
      <c r="M2" s="27">
        <f t="shared" ref="M2:M24" si="3">G2/F2</f>
        <v>0.94444444444444442</v>
      </c>
    </row>
    <row r="3" spans="1:13">
      <c r="A3" s="7" t="s">
        <v>26</v>
      </c>
      <c r="B3" s="14" t="s">
        <v>27</v>
      </c>
      <c r="C3" s="8" t="s">
        <v>28</v>
      </c>
      <c r="D3" s="9">
        <v>1146</v>
      </c>
      <c r="E3" s="9">
        <v>1146</v>
      </c>
      <c r="F3" s="9">
        <v>11</v>
      </c>
      <c r="G3" s="10">
        <v>8</v>
      </c>
      <c r="H3" s="11">
        <v>3731617</v>
      </c>
      <c r="I3" s="11">
        <v>5530061</v>
      </c>
      <c r="J3" s="12">
        <f t="shared" si="0"/>
        <v>9261678</v>
      </c>
      <c r="K3" s="13">
        <f t="shared" si="1"/>
        <v>8081.7434554973825</v>
      </c>
      <c r="L3" s="27">
        <f t="shared" si="2"/>
        <v>1</v>
      </c>
      <c r="M3" s="27">
        <f t="shared" si="3"/>
        <v>0.72727272727272729</v>
      </c>
    </row>
    <row r="4" spans="1:13">
      <c r="A4" s="7" t="s">
        <v>29</v>
      </c>
      <c r="B4" s="14" t="s">
        <v>30</v>
      </c>
      <c r="C4" s="8" t="s">
        <v>28</v>
      </c>
      <c r="D4" s="16">
        <v>1966</v>
      </c>
      <c r="E4" s="9">
        <v>2019</v>
      </c>
      <c r="F4" s="9">
        <v>102</v>
      </c>
      <c r="G4" s="10">
        <v>78</v>
      </c>
      <c r="H4" s="11">
        <v>5417851</v>
      </c>
      <c r="I4" s="11">
        <v>10207829</v>
      </c>
      <c r="J4" s="12">
        <f t="shared" si="0"/>
        <v>15625680</v>
      </c>
      <c r="K4" s="13">
        <f t="shared" si="1"/>
        <v>7947.9552390640893</v>
      </c>
      <c r="L4" s="27">
        <f t="shared" si="2"/>
        <v>1.0269582909460835</v>
      </c>
      <c r="M4" s="27">
        <f t="shared" si="3"/>
        <v>0.76470588235294112</v>
      </c>
    </row>
    <row r="5" spans="1:13">
      <c r="A5" s="7" t="s">
        <v>33</v>
      </c>
      <c r="B5" s="7" t="s">
        <v>34</v>
      </c>
      <c r="C5" s="8" t="s">
        <v>18</v>
      </c>
      <c r="D5" s="9">
        <v>5694</v>
      </c>
      <c r="E5" s="9">
        <v>5662</v>
      </c>
      <c r="F5" s="9">
        <v>53</v>
      </c>
      <c r="G5" s="10">
        <v>42</v>
      </c>
      <c r="H5" s="11">
        <v>21293771</v>
      </c>
      <c r="I5" s="11">
        <v>26924366</v>
      </c>
      <c r="J5" s="12">
        <f t="shared" si="0"/>
        <v>48218137</v>
      </c>
      <c r="K5" s="13">
        <f t="shared" si="1"/>
        <v>8468.2362135581316</v>
      </c>
      <c r="L5" s="27">
        <f t="shared" si="2"/>
        <v>0.99438004917456968</v>
      </c>
      <c r="M5" s="27">
        <f t="shared" si="3"/>
        <v>0.79245283018867929</v>
      </c>
    </row>
    <row r="6" spans="1:13">
      <c r="A6" s="7" t="s">
        <v>46</v>
      </c>
      <c r="B6" s="14" t="s">
        <v>47</v>
      </c>
      <c r="C6" s="8" t="s">
        <v>28</v>
      </c>
      <c r="D6" s="9">
        <v>1061</v>
      </c>
      <c r="E6" s="9">
        <v>1061</v>
      </c>
      <c r="F6" s="9">
        <v>165</v>
      </c>
      <c r="G6" s="10">
        <v>156</v>
      </c>
      <c r="H6" s="11">
        <v>6380039</v>
      </c>
      <c r="I6" s="11">
        <v>12438778</v>
      </c>
      <c r="J6" s="12">
        <f t="shared" si="0"/>
        <v>18818817</v>
      </c>
      <c r="K6" s="13">
        <f t="shared" si="1"/>
        <v>17736.868049010369</v>
      </c>
      <c r="L6" s="27">
        <f t="shared" si="2"/>
        <v>1</v>
      </c>
      <c r="M6" s="27">
        <f t="shared" si="3"/>
        <v>0.94545454545454544</v>
      </c>
    </row>
    <row r="7" spans="1:13">
      <c r="A7" s="7" t="s">
        <v>48</v>
      </c>
      <c r="B7" s="7" t="s">
        <v>49</v>
      </c>
      <c r="C7" s="8" t="s">
        <v>28</v>
      </c>
      <c r="D7" s="9">
        <v>925</v>
      </c>
      <c r="E7" s="9">
        <v>906</v>
      </c>
      <c r="F7" s="9">
        <v>22</v>
      </c>
      <c r="G7" s="10">
        <v>18</v>
      </c>
      <c r="H7" s="11">
        <v>3081983</v>
      </c>
      <c r="I7" s="11">
        <v>3053068</v>
      </c>
      <c r="J7" s="12">
        <f t="shared" si="0"/>
        <v>6135051</v>
      </c>
      <c r="K7" s="13">
        <f t="shared" si="1"/>
        <v>6632.4875675675676</v>
      </c>
      <c r="L7" s="27">
        <f t="shared" si="2"/>
        <v>0.97945945945945945</v>
      </c>
      <c r="M7" s="27">
        <f t="shared" si="3"/>
        <v>0.81818181818181823</v>
      </c>
    </row>
    <row r="8" spans="1:13">
      <c r="A8" s="7" t="s">
        <v>52</v>
      </c>
      <c r="B8" s="14" t="s">
        <v>53</v>
      </c>
      <c r="C8" s="8" t="s">
        <v>54</v>
      </c>
      <c r="D8" s="9">
        <v>2929</v>
      </c>
      <c r="E8" s="9">
        <v>2924</v>
      </c>
      <c r="F8" s="9">
        <v>35</v>
      </c>
      <c r="G8" s="10">
        <v>25</v>
      </c>
      <c r="H8" s="11">
        <v>13927445</v>
      </c>
      <c r="I8" s="11">
        <v>20022188</v>
      </c>
      <c r="J8" s="12">
        <f t="shared" si="0"/>
        <v>33949633</v>
      </c>
      <c r="K8" s="13">
        <f t="shared" si="1"/>
        <v>11590.861386138615</v>
      </c>
      <c r="L8" s="27">
        <f t="shared" si="2"/>
        <v>0.99829293274155007</v>
      </c>
      <c r="M8" s="27">
        <f t="shared" si="3"/>
        <v>0.7142857142857143</v>
      </c>
    </row>
    <row r="9" spans="1:13">
      <c r="A9" s="7" t="s">
        <v>58</v>
      </c>
      <c r="B9" s="14" t="s">
        <v>59</v>
      </c>
      <c r="C9" s="8" t="s">
        <v>28</v>
      </c>
      <c r="D9" s="9">
        <v>695</v>
      </c>
      <c r="E9" s="9">
        <v>568</v>
      </c>
      <c r="F9" s="9">
        <v>6</v>
      </c>
      <c r="G9" s="10">
        <v>3</v>
      </c>
      <c r="H9" s="11">
        <v>3497286</v>
      </c>
      <c r="I9" s="11">
        <v>4107012</v>
      </c>
      <c r="J9" s="12">
        <f t="shared" si="0"/>
        <v>7604298</v>
      </c>
      <c r="K9" s="13">
        <f t="shared" si="1"/>
        <v>10941.435971223022</v>
      </c>
      <c r="L9" s="27">
        <f t="shared" si="2"/>
        <v>0.81726618705035969</v>
      </c>
      <c r="M9" s="27">
        <f t="shared" si="3"/>
        <v>0.5</v>
      </c>
    </row>
    <row r="10" spans="1:13">
      <c r="A10" s="7" t="s">
        <v>70</v>
      </c>
      <c r="B10" s="14" t="s">
        <v>71</v>
      </c>
      <c r="C10" s="8" t="s">
        <v>54</v>
      </c>
      <c r="D10" s="9">
        <v>409</v>
      </c>
      <c r="E10" s="9">
        <v>407</v>
      </c>
      <c r="F10" s="9">
        <v>5</v>
      </c>
      <c r="G10" s="10">
        <v>5</v>
      </c>
      <c r="H10" s="11">
        <v>877816</v>
      </c>
      <c r="I10" s="11">
        <v>1102219</v>
      </c>
      <c r="J10" s="12">
        <f t="shared" si="0"/>
        <v>1980035</v>
      </c>
      <c r="K10" s="13">
        <f t="shared" si="1"/>
        <v>4841.1613691931543</v>
      </c>
      <c r="L10" s="27">
        <f t="shared" si="2"/>
        <v>0.99511002444987773</v>
      </c>
      <c r="M10" s="27">
        <f t="shared" si="3"/>
        <v>1</v>
      </c>
    </row>
    <row r="11" spans="1:13">
      <c r="A11" s="7" t="s">
        <v>72</v>
      </c>
      <c r="B11" s="14" t="s">
        <v>73</v>
      </c>
      <c r="C11" s="8" t="s">
        <v>18</v>
      </c>
      <c r="D11" s="9">
        <v>977</v>
      </c>
      <c r="E11" s="9">
        <v>761</v>
      </c>
      <c r="F11" s="9">
        <v>48</v>
      </c>
      <c r="G11" s="10">
        <v>20</v>
      </c>
      <c r="H11" s="11">
        <v>5507103</v>
      </c>
      <c r="I11" s="11">
        <v>6784431</v>
      </c>
      <c r="J11" s="12">
        <f t="shared" si="0"/>
        <v>12291534</v>
      </c>
      <c r="K11" s="13">
        <f t="shared" si="1"/>
        <v>12580.894575230297</v>
      </c>
      <c r="L11" s="27">
        <f t="shared" si="2"/>
        <v>0.77891504605936546</v>
      </c>
      <c r="M11" s="27">
        <f t="shared" si="3"/>
        <v>0.41666666666666669</v>
      </c>
    </row>
    <row r="12" spans="1:13">
      <c r="A12" s="7" t="s">
        <v>37</v>
      </c>
      <c r="B12" s="14" t="s">
        <v>83</v>
      </c>
      <c r="C12" s="8" t="s">
        <v>84</v>
      </c>
      <c r="D12" s="9">
        <v>504</v>
      </c>
      <c r="E12" s="9">
        <v>589</v>
      </c>
      <c r="F12" s="9">
        <v>22</v>
      </c>
      <c r="G12" s="10">
        <v>12</v>
      </c>
      <c r="H12" s="11">
        <v>34738380</v>
      </c>
      <c r="I12" s="11">
        <v>25141867</v>
      </c>
      <c r="J12" s="12">
        <f t="shared" si="0"/>
        <v>59880247</v>
      </c>
      <c r="K12" s="13">
        <f t="shared" si="1"/>
        <v>118810.01388888889</v>
      </c>
      <c r="L12" s="27">
        <f t="shared" si="2"/>
        <v>1.1686507936507937</v>
      </c>
      <c r="M12" s="27">
        <f t="shared" si="3"/>
        <v>0.54545454545454541</v>
      </c>
    </row>
    <row r="13" spans="1:13">
      <c r="A13" s="7" t="s">
        <v>91</v>
      </c>
      <c r="B13" s="14" t="s">
        <v>92</v>
      </c>
      <c r="C13" s="8" t="s">
        <v>54</v>
      </c>
      <c r="D13" s="9">
        <v>695</v>
      </c>
      <c r="E13" s="9">
        <v>743</v>
      </c>
      <c r="F13" s="9">
        <v>3</v>
      </c>
      <c r="G13" s="10">
        <v>1</v>
      </c>
      <c r="H13" s="11">
        <v>2720608</v>
      </c>
      <c r="I13" s="11">
        <v>3602382</v>
      </c>
      <c r="J13" s="12">
        <f t="shared" si="0"/>
        <v>6322990</v>
      </c>
      <c r="K13" s="13">
        <f t="shared" si="1"/>
        <v>9097.8273381294966</v>
      </c>
      <c r="L13" s="27">
        <f t="shared" si="2"/>
        <v>1.0690647482014388</v>
      </c>
      <c r="M13" s="27">
        <f t="shared" si="3"/>
        <v>0.33333333333333331</v>
      </c>
    </row>
    <row r="14" spans="1:13">
      <c r="A14" s="7" t="s">
        <v>94</v>
      </c>
      <c r="B14" s="14" t="s">
        <v>95</v>
      </c>
      <c r="C14" s="8" t="s">
        <v>84</v>
      </c>
      <c r="D14" s="9">
        <v>338</v>
      </c>
      <c r="E14" s="9">
        <v>231</v>
      </c>
      <c r="F14" s="9">
        <v>10</v>
      </c>
      <c r="G14" s="10">
        <v>5</v>
      </c>
      <c r="H14" s="11">
        <v>6119152</v>
      </c>
      <c r="I14" s="11">
        <v>3302155</v>
      </c>
      <c r="J14" s="12">
        <f t="shared" si="0"/>
        <v>9421307</v>
      </c>
      <c r="K14" s="13">
        <f t="shared" si="1"/>
        <v>27873.689349112425</v>
      </c>
      <c r="L14" s="27">
        <f t="shared" si="2"/>
        <v>0.68343195266272194</v>
      </c>
      <c r="M14" s="27">
        <f t="shared" si="3"/>
        <v>0.5</v>
      </c>
    </row>
    <row r="15" spans="1:13">
      <c r="A15" s="7" t="s">
        <v>102</v>
      </c>
      <c r="B15" s="14" t="s">
        <v>103</v>
      </c>
      <c r="C15" s="8" t="s">
        <v>54</v>
      </c>
      <c r="D15" s="9">
        <v>373</v>
      </c>
      <c r="E15" s="9">
        <v>380</v>
      </c>
      <c r="F15" s="9">
        <v>7</v>
      </c>
      <c r="G15" s="10">
        <v>7</v>
      </c>
      <c r="H15" s="11">
        <v>2596389</v>
      </c>
      <c r="I15" s="11">
        <v>2878620</v>
      </c>
      <c r="J15" s="12">
        <f t="shared" si="0"/>
        <v>5475009</v>
      </c>
      <c r="K15" s="13">
        <f t="shared" si="1"/>
        <v>14678.308310991957</v>
      </c>
      <c r="L15" s="27">
        <f t="shared" si="2"/>
        <v>1.0187667560321716</v>
      </c>
      <c r="M15" s="27">
        <f t="shared" si="3"/>
        <v>1</v>
      </c>
    </row>
    <row r="16" spans="1:13">
      <c r="A16" s="7" t="s">
        <v>72</v>
      </c>
      <c r="B16" s="14" t="s">
        <v>114</v>
      </c>
      <c r="C16" s="8" t="s">
        <v>54</v>
      </c>
      <c r="D16" s="9">
        <v>7764</v>
      </c>
      <c r="E16" s="9">
        <v>7216</v>
      </c>
      <c r="F16" s="9">
        <v>349</v>
      </c>
      <c r="G16" s="10">
        <v>340</v>
      </c>
      <c r="H16" s="11">
        <v>29633409</v>
      </c>
      <c r="I16" s="11">
        <v>41262101</v>
      </c>
      <c r="J16" s="12">
        <f t="shared" si="0"/>
        <v>70895510</v>
      </c>
      <c r="K16" s="13">
        <f t="shared" si="1"/>
        <v>9131.3124678001022</v>
      </c>
      <c r="L16" s="27">
        <f t="shared" si="2"/>
        <v>0.92941782586295729</v>
      </c>
      <c r="M16" s="27">
        <f t="shared" si="3"/>
        <v>0.97421203438395421</v>
      </c>
    </row>
    <row r="17" spans="1:13">
      <c r="A17" s="7" t="s">
        <v>115</v>
      </c>
      <c r="B17" s="14" t="s">
        <v>116</v>
      </c>
      <c r="C17" s="8" t="s">
        <v>28</v>
      </c>
      <c r="D17" s="9">
        <v>1374</v>
      </c>
      <c r="E17" s="9">
        <v>1300</v>
      </c>
      <c r="F17" s="9">
        <v>21</v>
      </c>
      <c r="G17" s="10">
        <v>16</v>
      </c>
      <c r="H17" s="11">
        <v>7046562</v>
      </c>
      <c r="I17" s="11">
        <v>8823304</v>
      </c>
      <c r="J17" s="12">
        <f t="shared" si="0"/>
        <v>15869866</v>
      </c>
      <c r="K17" s="13">
        <f t="shared" si="1"/>
        <v>11550.120815138282</v>
      </c>
      <c r="L17" s="27">
        <f t="shared" si="2"/>
        <v>0.94614264919941771</v>
      </c>
      <c r="M17" s="27">
        <f t="shared" si="3"/>
        <v>0.76190476190476186</v>
      </c>
    </row>
    <row r="18" spans="1:13">
      <c r="A18" s="7" t="s">
        <v>118</v>
      </c>
      <c r="B18" s="14" t="s">
        <v>119</v>
      </c>
      <c r="C18" s="8" t="s">
        <v>28</v>
      </c>
      <c r="D18" s="9">
        <v>480</v>
      </c>
      <c r="E18" s="9">
        <v>402</v>
      </c>
      <c r="F18" s="9">
        <v>11</v>
      </c>
      <c r="G18" s="10">
        <v>6</v>
      </c>
      <c r="H18" s="11">
        <v>4489600</v>
      </c>
      <c r="I18" s="11">
        <v>6938867</v>
      </c>
      <c r="J18" s="12">
        <f t="shared" si="0"/>
        <v>11428467</v>
      </c>
      <c r="K18" s="13">
        <f t="shared" si="1"/>
        <v>23809.306250000001</v>
      </c>
      <c r="L18" s="27">
        <f t="shared" si="2"/>
        <v>0.83750000000000002</v>
      </c>
      <c r="M18" s="27">
        <f t="shared" si="3"/>
        <v>0.54545454545454541</v>
      </c>
    </row>
    <row r="19" spans="1:13">
      <c r="A19" s="7" t="s">
        <v>120</v>
      </c>
      <c r="B19" s="7" t="s">
        <v>121</v>
      </c>
      <c r="C19" s="8" t="s">
        <v>18</v>
      </c>
      <c r="D19" s="9">
        <v>1900</v>
      </c>
      <c r="E19" s="9">
        <v>1684</v>
      </c>
      <c r="F19" s="9">
        <v>30</v>
      </c>
      <c r="G19" s="10">
        <v>18</v>
      </c>
      <c r="H19" s="11">
        <v>7073851</v>
      </c>
      <c r="I19" s="11">
        <v>12146423</v>
      </c>
      <c r="J19" s="12">
        <f t="shared" si="0"/>
        <v>19220274</v>
      </c>
      <c r="K19" s="13">
        <f t="shared" si="1"/>
        <v>10115.933684210526</v>
      </c>
      <c r="L19" s="27">
        <f t="shared" si="2"/>
        <v>0.88631578947368417</v>
      </c>
      <c r="M19" s="27">
        <f t="shared" si="3"/>
        <v>0.6</v>
      </c>
    </row>
    <row r="20" spans="1:13">
      <c r="A20" s="7" t="s">
        <v>10</v>
      </c>
      <c r="B20" s="14" t="s">
        <v>123</v>
      </c>
      <c r="C20" s="8" t="s">
        <v>84</v>
      </c>
      <c r="D20" s="9">
        <v>1698</v>
      </c>
      <c r="E20" s="9">
        <v>1695</v>
      </c>
      <c r="F20" s="9">
        <v>7</v>
      </c>
      <c r="G20" s="10">
        <v>2</v>
      </c>
      <c r="H20" s="11">
        <v>10894768</v>
      </c>
      <c r="I20" s="11">
        <v>10828393</v>
      </c>
      <c r="J20" s="12">
        <f t="shared" si="0"/>
        <v>21723161</v>
      </c>
      <c r="K20" s="13">
        <f t="shared" si="1"/>
        <v>12793.381036513545</v>
      </c>
      <c r="L20" s="27">
        <f t="shared" si="2"/>
        <v>0.99823321554770317</v>
      </c>
      <c r="M20" s="27">
        <f t="shared" si="3"/>
        <v>0.2857142857142857</v>
      </c>
    </row>
    <row r="21" spans="1:13">
      <c r="A21" s="7" t="s">
        <v>31</v>
      </c>
      <c r="B21" s="14" t="s">
        <v>124</v>
      </c>
      <c r="C21" s="8" t="s">
        <v>84</v>
      </c>
      <c r="D21" s="9">
        <v>1562</v>
      </c>
      <c r="E21" s="9">
        <v>1557</v>
      </c>
      <c r="F21" s="9">
        <v>6</v>
      </c>
      <c r="G21" s="10">
        <v>4</v>
      </c>
      <c r="H21" s="11">
        <v>7956152</v>
      </c>
      <c r="I21" s="11">
        <v>4390987</v>
      </c>
      <c r="J21" s="12">
        <f t="shared" si="0"/>
        <v>12347139</v>
      </c>
      <c r="K21" s="13">
        <f t="shared" si="1"/>
        <v>7904.6984635083227</v>
      </c>
      <c r="L21" s="27">
        <f t="shared" si="2"/>
        <v>0.99679897567221509</v>
      </c>
      <c r="M21" s="27">
        <f t="shared" si="3"/>
        <v>0.66666666666666663</v>
      </c>
    </row>
    <row r="22" spans="1:13">
      <c r="A22" s="7" t="s">
        <v>16</v>
      </c>
      <c r="B22" s="14" t="s">
        <v>132</v>
      </c>
      <c r="C22" s="8" t="s">
        <v>84</v>
      </c>
      <c r="D22" s="9">
        <v>476</v>
      </c>
      <c r="E22" s="9">
        <v>469</v>
      </c>
      <c r="F22" s="9">
        <v>10</v>
      </c>
      <c r="G22" s="10">
        <v>5</v>
      </c>
      <c r="H22" s="11">
        <v>12376590</v>
      </c>
      <c r="I22" s="11">
        <v>9363534</v>
      </c>
      <c r="J22" s="12">
        <f t="shared" si="0"/>
        <v>21740124</v>
      </c>
      <c r="K22" s="13">
        <f t="shared" si="1"/>
        <v>45672.529411764706</v>
      </c>
      <c r="L22" s="27">
        <f t="shared" si="2"/>
        <v>0.98529411764705888</v>
      </c>
      <c r="M22" s="27">
        <f t="shared" si="3"/>
        <v>0.5</v>
      </c>
    </row>
    <row r="23" spans="1:13">
      <c r="A23" s="7" t="s">
        <v>96</v>
      </c>
      <c r="B23" s="14" t="s">
        <v>137</v>
      </c>
      <c r="C23" s="8" t="s">
        <v>18</v>
      </c>
      <c r="D23" s="9">
        <v>2135</v>
      </c>
      <c r="E23" s="9">
        <v>1882</v>
      </c>
      <c r="F23" s="9">
        <v>22</v>
      </c>
      <c r="G23" s="10">
        <v>9</v>
      </c>
      <c r="H23" s="11">
        <v>7448806</v>
      </c>
      <c r="I23" s="11">
        <v>12233538</v>
      </c>
      <c r="J23" s="12">
        <f t="shared" si="0"/>
        <v>19682344</v>
      </c>
      <c r="K23" s="13">
        <f t="shared" si="1"/>
        <v>9218.8964871194385</v>
      </c>
      <c r="L23" s="27">
        <f t="shared" si="2"/>
        <v>0.88149882903981269</v>
      </c>
      <c r="M23" s="27">
        <f t="shared" si="3"/>
        <v>0.40909090909090912</v>
      </c>
    </row>
    <row r="24" spans="1:13">
      <c r="A24" s="7" t="s">
        <v>72</v>
      </c>
      <c r="B24" s="14" t="s">
        <v>138</v>
      </c>
      <c r="C24" s="8" t="s">
        <v>18</v>
      </c>
      <c r="D24" s="9">
        <v>16017</v>
      </c>
      <c r="E24" s="9">
        <v>15202</v>
      </c>
      <c r="F24" s="9">
        <v>376</v>
      </c>
      <c r="G24" s="10">
        <v>328</v>
      </c>
      <c r="H24" s="11">
        <v>57675663</v>
      </c>
      <c r="I24" s="11">
        <v>90188598</v>
      </c>
      <c r="J24" s="12">
        <f t="shared" si="0"/>
        <v>147864261</v>
      </c>
      <c r="K24" s="13">
        <f t="shared" si="1"/>
        <v>9231.7076231504034</v>
      </c>
      <c r="L24" s="27">
        <f t="shared" si="2"/>
        <v>0.94911656365112074</v>
      </c>
      <c r="M24" s="27">
        <f t="shared" si="3"/>
        <v>0.87234042553191493</v>
      </c>
    </row>
    <row r="25" spans="1:13">
      <c r="A25" s="7" t="s">
        <v>98</v>
      </c>
      <c r="B25" s="14" t="s">
        <v>139</v>
      </c>
      <c r="C25" s="8" t="s">
        <v>84</v>
      </c>
      <c r="D25" s="9">
        <v>169</v>
      </c>
      <c r="E25" s="9">
        <v>168</v>
      </c>
      <c r="F25" s="9">
        <v>0</v>
      </c>
      <c r="G25" s="10">
        <v>0</v>
      </c>
      <c r="H25" s="11">
        <v>8581447</v>
      </c>
      <c r="I25" s="11">
        <v>15461654</v>
      </c>
      <c r="J25" s="12">
        <f t="shared" si="0"/>
        <v>24043101</v>
      </c>
      <c r="K25" s="13">
        <f t="shared" si="1"/>
        <v>142266.8698224852</v>
      </c>
      <c r="L25" s="27">
        <f t="shared" si="2"/>
        <v>0.99408284023668636</v>
      </c>
      <c r="M25" s="27">
        <v>0</v>
      </c>
    </row>
    <row r="26" spans="1:13">
      <c r="A26" s="7" t="s">
        <v>143</v>
      </c>
      <c r="B26" s="14" t="s">
        <v>144</v>
      </c>
      <c r="C26" s="8" t="s">
        <v>28</v>
      </c>
      <c r="D26" s="9">
        <v>3367</v>
      </c>
      <c r="E26" s="9">
        <v>2901</v>
      </c>
      <c r="F26" s="9">
        <v>16</v>
      </c>
      <c r="G26" s="10">
        <v>10</v>
      </c>
      <c r="H26" s="11">
        <v>12690423</v>
      </c>
      <c r="I26" s="11">
        <v>12552478</v>
      </c>
      <c r="J26" s="12">
        <f t="shared" si="0"/>
        <v>25242901</v>
      </c>
      <c r="K26" s="13">
        <f t="shared" si="1"/>
        <v>7497.1490941490938</v>
      </c>
      <c r="L26" s="27">
        <f t="shared" si="2"/>
        <v>0.86159786159786156</v>
      </c>
      <c r="M26" s="27">
        <f t="shared" ref="M26:M57" si="4">G26/F26</f>
        <v>0.625</v>
      </c>
    </row>
    <row r="27" spans="1:13">
      <c r="A27" s="7" t="s">
        <v>149</v>
      </c>
      <c r="B27" s="14" t="s">
        <v>150</v>
      </c>
      <c r="C27" s="8" t="s">
        <v>28</v>
      </c>
      <c r="D27" s="9">
        <v>8481</v>
      </c>
      <c r="E27" s="9">
        <v>7966</v>
      </c>
      <c r="F27" s="9">
        <v>130</v>
      </c>
      <c r="G27" s="10">
        <v>91</v>
      </c>
      <c r="H27" s="11">
        <v>33513882</v>
      </c>
      <c r="I27" s="11">
        <v>39076341</v>
      </c>
      <c r="J27" s="12">
        <f t="shared" si="0"/>
        <v>72590223</v>
      </c>
      <c r="K27" s="13">
        <f t="shared" si="1"/>
        <v>8559.158471878316</v>
      </c>
      <c r="L27" s="27">
        <f t="shared" si="2"/>
        <v>0.93927602877019223</v>
      </c>
      <c r="M27" s="27">
        <f t="shared" si="4"/>
        <v>0.7</v>
      </c>
    </row>
    <row r="28" spans="1:13">
      <c r="A28" s="7" t="s">
        <v>151</v>
      </c>
      <c r="B28" s="14" t="s">
        <v>152</v>
      </c>
      <c r="C28" s="8" t="s">
        <v>28</v>
      </c>
      <c r="D28" s="9">
        <v>889</v>
      </c>
      <c r="E28" s="9">
        <v>902</v>
      </c>
      <c r="F28" s="9">
        <v>9</v>
      </c>
      <c r="G28" s="10">
        <v>7</v>
      </c>
      <c r="H28" s="11">
        <v>3536490</v>
      </c>
      <c r="I28" s="11">
        <v>4509726</v>
      </c>
      <c r="J28" s="12">
        <f t="shared" si="0"/>
        <v>8046216</v>
      </c>
      <c r="K28" s="13">
        <f t="shared" si="1"/>
        <v>9050.8616422947125</v>
      </c>
      <c r="L28" s="27">
        <f t="shared" si="2"/>
        <v>1.0146231721034871</v>
      </c>
      <c r="M28" s="27">
        <f t="shared" si="4"/>
        <v>0.77777777777777779</v>
      </c>
    </row>
    <row r="29" spans="1:13">
      <c r="A29" s="7" t="s">
        <v>153</v>
      </c>
      <c r="B29" s="14" t="s">
        <v>154</v>
      </c>
      <c r="C29" s="8" t="s">
        <v>28</v>
      </c>
      <c r="D29" s="9">
        <v>292</v>
      </c>
      <c r="E29" s="9">
        <v>268</v>
      </c>
      <c r="F29" s="9">
        <v>2</v>
      </c>
      <c r="G29" s="10">
        <v>1</v>
      </c>
      <c r="H29" s="11">
        <v>1375546</v>
      </c>
      <c r="I29" s="11">
        <v>1208789</v>
      </c>
      <c r="J29" s="12">
        <f t="shared" si="0"/>
        <v>2584335</v>
      </c>
      <c r="K29" s="13">
        <f t="shared" si="1"/>
        <v>8850.4623287671238</v>
      </c>
      <c r="L29" s="27">
        <f t="shared" si="2"/>
        <v>0.9178082191780822</v>
      </c>
      <c r="M29" s="27">
        <f t="shared" si="4"/>
        <v>0.5</v>
      </c>
    </row>
    <row r="30" spans="1:13">
      <c r="A30" s="7" t="s">
        <v>155</v>
      </c>
      <c r="B30" s="14" t="s">
        <v>156</v>
      </c>
      <c r="C30" s="8" t="s">
        <v>28</v>
      </c>
      <c r="D30" s="9">
        <v>1149</v>
      </c>
      <c r="E30" s="9">
        <v>998</v>
      </c>
      <c r="F30" s="9">
        <v>25</v>
      </c>
      <c r="G30" s="10">
        <v>23</v>
      </c>
      <c r="H30" s="11">
        <v>4622342</v>
      </c>
      <c r="I30" s="11">
        <v>6492291</v>
      </c>
      <c r="J30" s="12">
        <f t="shared" si="0"/>
        <v>11114633</v>
      </c>
      <c r="K30" s="13">
        <f t="shared" si="1"/>
        <v>9673.309834638816</v>
      </c>
      <c r="L30" s="27">
        <f t="shared" si="2"/>
        <v>0.8685813751087903</v>
      </c>
      <c r="M30" s="27">
        <f t="shared" si="4"/>
        <v>0.92</v>
      </c>
    </row>
    <row r="31" spans="1:13">
      <c r="A31" s="7" t="s">
        <v>161</v>
      </c>
      <c r="B31" s="14" t="s">
        <v>162</v>
      </c>
      <c r="C31" s="8" t="s">
        <v>28</v>
      </c>
      <c r="D31" s="9">
        <v>577</v>
      </c>
      <c r="E31" s="9">
        <v>577</v>
      </c>
      <c r="F31" s="9">
        <v>13</v>
      </c>
      <c r="G31" s="10">
        <v>8</v>
      </c>
      <c r="H31" s="11">
        <v>1647190</v>
      </c>
      <c r="I31" s="11">
        <v>3718955</v>
      </c>
      <c r="J31" s="12">
        <f t="shared" si="0"/>
        <v>5366145</v>
      </c>
      <c r="K31" s="13">
        <f t="shared" si="1"/>
        <v>9300.0779896013864</v>
      </c>
      <c r="L31" s="27">
        <f t="shared" si="2"/>
        <v>1</v>
      </c>
      <c r="M31" s="27">
        <f t="shared" si="4"/>
        <v>0.61538461538461542</v>
      </c>
    </row>
    <row r="32" spans="1:13">
      <c r="A32" s="7" t="s">
        <v>70</v>
      </c>
      <c r="B32" s="14" t="s">
        <v>166</v>
      </c>
      <c r="C32" s="8" t="s">
        <v>54</v>
      </c>
      <c r="D32" s="9">
        <v>1294</v>
      </c>
      <c r="E32" s="9">
        <v>1294</v>
      </c>
      <c r="F32" s="9">
        <v>6</v>
      </c>
      <c r="G32" s="10">
        <v>5</v>
      </c>
      <c r="H32" s="11">
        <v>3197389</v>
      </c>
      <c r="I32" s="11">
        <v>3110021</v>
      </c>
      <c r="J32" s="12">
        <f t="shared" si="0"/>
        <v>6307410</v>
      </c>
      <c r="K32" s="13">
        <f t="shared" si="1"/>
        <v>4874.3508500772796</v>
      </c>
      <c r="L32" s="27">
        <f t="shared" si="2"/>
        <v>1</v>
      </c>
      <c r="M32" s="27">
        <f t="shared" si="4"/>
        <v>0.83333333333333337</v>
      </c>
    </row>
    <row r="33" spans="1:13">
      <c r="A33" s="7" t="s">
        <v>167</v>
      </c>
      <c r="B33" s="14" t="s">
        <v>168</v>
      </c>
      <c r="C33" s="8" t="s">
        <v>54</v>
      </c>
      <c r="D33" s="9">
        <v>1345</v>
      </c>
      <c r="E33" s="9">
        <v>1348</v>
      </c>
      <c r="F33" s="9">
        <v>30</v>
      </c>
      <c r="G33" s="10">
        <v>17</v>
      </c>
      <c r="H33" s="11">
        <v>3768171</v>
      </c>
      <c r="I33" s="11">
        <v>5062694</v>
      </c>
      <c r="J33" s="12">
        <f t="shared" si="0"/>
        <v>8830865</v>
      </c>
      <c r="K33" s="13">
        <f t="shared" si="1"/>
        <v>6565.6988847583643</v>
      </c>
      <c r="L33" s="27">
        <f t="shared" si="2"/>
        <v>1.0022304832713755</v>
      </c>
      <c r="M33" s="27">
        <f t="shared" si="4"/>
        <v>0.56666666666666665</v>
      </c>
    </row>
    <row r="34" spans="1:13">
      <c r="A34" s="7" t="s">
        <v>169</v>
      </c>
      <c r="B34" s="14" t="s">
        <v>170</v>
      </c>
      <c r="C34" s="8" t="s">
        <v>28</v>
      </c>
      <c r="D34" s="9">
        <v>1054</v>
      </c>
      <c r="E34" s="9">
        <v>1054</v>
      </c>
      <c r="F34" s="9">
        <v>57</v>
      </c>
      <c r="G34" s="10">
        <v>32</v>
      </c>
      <c r="H34" s="11">
        <v>4908962</v>
      </c>
      <c r="I34" s="11">
        <v>6201098</v>
      </c>
      <c r="J34" s="12">
        <f t="shared" ref="J34:J65" si="5">H34+I34</f>
        <v>11110060</v>
      </c>
      <c r="K34" s="13">
        <f t="shared" ref="K34:K65" si="6">J34/D34</f>
        <v>10540.853889943073</v>
      </c>
      <c r="L34" s="27">
        <f t="shared" ref="L34:L65" si="7">E34/D34</f>
        <v>1</v>
      </c>
      <c r="M34" s="27">
        <f t="shared" si="4"/>
        <v>0.56140350877192979</v>
      </c>
    </row>
    <row r="35" spans="1:13">
      <c r="A35" s="7" t="s">
        <v>171</v>
      </c>
      <c r="B35" s="14" t="s">
        <v>172</v>
      </c>
      <c r="C35" s="8" t="s">
        <v>54</v>
      </c>
      <c r="D35" s="9">
        <v>598</v>
      </c>
      <c r="E35" s="9">
        <v>594</v>
      </c>
      <c r="F35" s="9">
        <v>24</v>
      </c>
      <c r="G35" s="10">
        <v>19</v>
      </c>
      <c r="H35" s="11">
        <v>1967313</v>
      </c>
      <c r="I35" s="11">
        <v>3040945</v>
      </c>
      <c r="J35" s="12">
        <f t="shared" si="5"/>
        <v>5008258</v>
      </c>
      <c r="K35" s="13">
        <f t="shared" si="6"/>
        <v>8375.0133779264215</v>
      </c>
      <c r="L35" s="27">
        <f t="shared" si="7"/>
        <v>0.99331103678929766</v>
      </c>
      <c r="M35" s="27">
        <f t="shared" si="4"/>
        <v>0.79166666666666663</v>
      </c>
    </row>
    <row r="36" spans="1:13">
      <c r="A36" s="7" t="s">
        <v>60</v>
      </c>
      <c r="B36" s="14" t="s">
        <v>175</v>
      </c>
      <c r="C36" s="8" t="s">
        <v>54</v>
      </c>
      <c r="D36" s="9">
        <v>675</v>
      </c>
      <c r="E36" s="9">
        <v>678</v>
      </c>
      <c r="F36" s="9">
        <v>18</v>
      </c>
      <c r="G36" s="10">
        <v>18</v>
      </c>
      <c r="H36" s="11">
        <v>2729055</v>
      </c>
      <c r="I36" s="11">
        <v>2110241</v>
      </c>
      <c r="J36" s="12">
        <f t="shared" si="5"/>
        <v>4839296</v>
      </c>
      <c r="K36" s="13">
        <f t="shared" si="6"/>
        <v>7169.327407407407</v>
      </c>
      <c r="L36" s="27">
        <f t="shared" si="7"/>
        <v>1.0044444444444445</v>
      </c>
      <c r="M36" s="27">
        <f t="shared" si="4"/>
        <v>1</v>
      </c>
    </row>
    <row r="37" spans="1:13">
      <c r="A37" s="7" t="s">
        <v>178</v>
      </c>
      <c r="B37" s="7" t="s">
        <v>179</v>
      </c>
      <c r="C37" s="8" t="s">
        <v>84</v>
      </c>
      <c r="D37" s="9">
        <v>1728</v>
      </c>
      <c r="E37" s="9">
        <v>1728</v>
      </c>
      <c r="F37" s="9">
        <v>24</v>
      </c>
      <c r="G37" s="10">
        <v>9</v>
      </c>
      <c r="H37" s="11">
        <v>16198261</v>
      </c>
      <c r="I37" s="11">
        <v>8557429</v>
      </c>
      <c r="J37" s="12">
        <f t="shared" si="5"/>
        <v>24755690</v>
      </c>
      <c r="K37" s="13">
        <f t="shared" si="6"/>
        <v>14326.209490740741</v>
      </c>
      <c r="L37" s="27">
        <f t="shared" si="7"/>
        <v>1</v>
      </c>
      <c r="M37" s="27">
        <f t="shared" si="4"/>
        <v>0.375</v>
      </c>
    </row>
    <row r="38" spans="1:13">
      <c r="A38" s="7" t="s">
        <v>10</v>
      </c>
      <c r="B38" s="14" t="s">
        <v>198</v>
      </c>
      <c r="C38" s="8" t="s">
        <v>84</v>
      </c>
      <c r="D38" s="9">
        <v>52</v>
      </c>
      <c r="E38" s="9">
        <v>49</v>
      </c>
      <c r="F38" s="9">
        <v>12</v>
      </c>
      <c r="G38" s="10">
        <v>0</v>
      </c>
      <c r="H38" s="11">
        <v>17216431</v>
      </c>
      <c r="I38" s="11">
        <v>11124640</v>
      </c>
      <c r="J38" s="12">
        <f t="shared" si="5"/>
        <v>28341071</v>
      </c>
      <c r="K38" s="13">
        <f t="shared" si="6"/>
        <v>545020.59615384613</v>
      </c>
      <c r="L38" s="27">
        <f t="shared" si="7"/>
        <v>0.94230769230769229</v>
      </c>
      <c r="M38" s="27">
        <f t="shared" si="4"/>
        <v>0</v>
      </c>
    </row>
    <row r="39" spans="1:13">
      <c r="A39" s="7" t="s">
        <v>207</v>
      </c>
      <c r="B39" s="14" t="s">
        <v>208</v>
      </c>
      <c r="C39" s="8" t="s">
        <v>28</v>
      </c>
      <c r="D39" s="9">
        <v>1722</v>
      </c>
      <c r="E39" s="9">
        <v>1517</v>
      </c>
      <c r="F39" s="9">
        <v>13</v>
      </c>
      <c r="G39" s="10">
        <v>12</v>
      </c>
      <c r="H39" s="11">
        <v>7398292</v>
      </c>
      <c r="I39" s="11">
        <v>8544166</v>
      </c>
      <c r="J39" s="12">
        <f t="shared" si="5"/>
        <v>15942458</v>
      </c>
      <c r="K39" s="13">
        <f t="shared" si="6"/>
        <v>9258.1056910569114</v>
      </c>
      <c r="L39" s="27">
        <f t="shared" si="7"/>
        <v>0.88095238095238093</v>
      </c>
      <c r="M39" s="27">
        <f t="shared" si="4"/>
        <v>0.92307692307692313</v>
      </c>
    </row>
    <row r="40" spans="1:13">
      <c r="A40" s="7" t="s">
        <v>209</v>
      </c>
      <c r="B40" s="14" t="s">
        <v>210</v>
      </c>
      <c r="C40" s="8" t="s">
        <v>28</v>
      </c>
      <c r="D40" s="9">
        <v>168</v>
      </c>
      <c r="E40" s="9">
        <v>152</v>
      </c>
      <c r="F40" s="9">
        <v>7</v>
      </c>
      <c r="G40" s="10">
        <v>4</v>
      </c>
      <c r="H40" s="11">
        <v>1424757</v>
      </c>
      <c r="I40" s="11">
        <v>1470167</v>
      </c>
      <c r="J40" s="12">
        <f t="shared" si="5"/>
        <v>2894924</v>
      </c>
      <c r="K40" s="13">
        <f t="shared" si="6"/>
        <v>17231.690476190477</v>
      </c>
      <c r="L40" s="27">
        <f t="shared" si="7"/>
        <v>0.90476190476190477</v>
      </c>
      <c r="M40" s="27">
        <f t="shared" si="4"/>
        <v>0.5714285714285714</v>
      </c>
    </row>
    <row r="41" spans="1:13">
      <c r="A41" s="7" t="s">
        <v>211</v>
      </c>
      <c r="B41" s="14" t="s">
        <v>212</v>
      </c>
      <c r="C41" s="8" t="s">
        <v>28</v>
      </c>
      <c r="D41" s="9">
        <v>2455</v>
      </c>
      <c r="E41" s="9">
        <v>2377</v>
      </c>
      <c r="F41" s="9">
        <v>36</v>
      </c>
      <c r="G41" s="10">
        <v>7</v>
      </c>
      <c r="H41" s="11">
        <v>6490648</v>
      </c>
      <c r="I41" s="11">
        <v>7172505</v>
      </c>
      <c r="J41" s="12">
        <f t="shared" si="5"/>
        <v>13663153</v>
      </c>
      <c r="K41" s="13">
        <f t="shared" si="6"/>
        <v>5565.439103869654</v>
      </c>
      <c r="L41" s="27">
        <f t="shared" si="7"/>
        <v>0.9682281059063137</v>
      </c>
      <c r="M41" s="27">
        <f t="shared" si="4"/>
        <v>0.19444444444444445</v>
      </c>
    </row>
    <row r="42" spans="1:13">
      <c r="A42" s="7" t="s">
        <v>31</v>
      </c>
      <c r="B42" s="14" t="s">
        <v>220</v>
      </c>
      <c r="C42" s="8" t="s">
        <v>84</v>
      </c>
      <c r="D42" s="9">
        <v>11727</v>
      </c>
      <c r="E42" s="9">
        <v>11736</v>
      </c>
      <c r="F42" s="9">
        <v>320</v>
      </c>
      <c r="G42" s="10">
        <v>237</v>
      </c>
      <c r="H42" s="11">
        <v>103799000</v>
      </c>
      <c r="I42" s="11">
        <v>164348000</v>
      </c>
      <c r="J42" s="12">
        <f t="shared" si="5"/>
        <v>268147000</v>
      </c>
      <c r="K42" s="13">
        <f t="shared" si="6"/>
        <v>22865.779824337002</v>
      </c>
      <c r="L42" s="27">
        <f t="shared" si="7"/>
        <v>1.0007674597083653</v>
      </c>
      <c r="M42" s="27">
        <f t="shared" si="4"/>
        <v>0.74062499999999998</v>
      </c>
    </row>
    <row r="43" spans="1:13">
      <c r="A43" s="7" t="s">
        <v>226</v>
      </c>
      <c r="B43" s="14" t="s">
        <v>227</v>
      </c>
      <c r="C43" s="8" t="s">
        <v>28</v>
      </c>
      <c r="D43" s="9">
        <v>788</v>
      </c>
      <c r="E43" s="9">
        <v>778</v>
      </c>
      <c r="F43" s="9">
        <v>5</v>
      </c>
      <c r="G43" s="10">
        <v>4</v>
      </c>
      <c r="H43" s="11">
        <v>3531440</v>
      </c>
      <c r="I43" s="11">
        <v>6340809</v>
      </c>
      <c r="J43" s="12">
        <f t="shared" si="5"/>
        <v>9872249</v>
      </c>
      <c r="K43" s="13">
        <f t="shared" si="6"/>
        <v>12528.234771573603</v>
      </c>
      <c r="L43" s="27">
        <f t="shared" si="7"/>
        <v>0.98730964467005078</v>
      </c>
      <c r="M43" s="27">
        <f t="shared" si="4"/>
        <v>0.8</v>
      </c>
    </row>
    <row r="44" spans="1:13">
      <c r="A44" s="7" t="s">
        <v>228</v>
      </c>
      <c r="B44" s="14" t="s">
        <v>229</v>
      </c>
      <c r="C44" s="8" t="s">
        <v>28</v>
      </c>
      <c r="D44" s="9">
        <v>2504</v>
      </c>
      <c r="E44" s="9">
        <v>2443</v>
      </c>
      <c r="F44" s="9">
        <v>42</v>
      </c>
      <c r="G44" s="10">
        <v>28</v>
      </c>
      <c r="H44" s="11">
        <v>10577137</v>
      </c>
      <c r="I44" s="11">
        <v>12263480</v>
      </c>
      <c r="J44" s="12">
        <f t="shared" si="5"/>
        <v>22840617</v>
      </c>
      <c r="K44" s="13">
        <f t="shared" si="6"/>
        <v>9121.6521565495204</v>
      </c>
      <c r="L44" s="27">
        <f t="shared" si="7"/>
        <v>0.97563897763578278</v>
      </c>
      <c r="M44" s="27">
        <f t="shared" si="4"/>
        <v>0.66666666666666663</v>
      </c>
    </row>
    <row r="45" spans="1:13">
      <c r="A45" s="7" t="s">
        <v>19</v>
      </c>
      <c r="B45" s="14" t="s">
        <v>230</v>
      </c>
      <c r="C45" s="8" t="s">
        <v>84</v>
      </c>
      <c r="D45" s="9">
        <v>2562</v>
      </c>
      <c r="E45" s="9">
        <v>2569</v>
      </c>
      <c r="F45" s="9">
        <v>24</v>
      </c>
      <c r="G45" s="10">
        <v>14</v>
      </c>
      <c r="H45" s="11">
        <v>17972693</v>
      </c>
      <c r="I45" s="11">
        <v>8783061</v>
      </c>
      <c r="J45" s="12">
        <f t="shared" si="5"/>
        <v>26755754</v>
      </c>
      <c r="K45" s="13">
        <f t="shared" si="6"/>
        <v>10443.307572209211</v>
      </c>
      <c r="L45" s="27">
        <f t="shared" si="7"/>
        <v>1.0027322404371584</v>
      </c>
      <c r="M45" s="27">
        <f t="shared" si="4"/>
        <v>0.58333333333333337</v>
      </c>
    </row>
    <row r="46" spans="1:13">
      <c r="A46" s="7" t="s">
        <v>10</v>
      </c>
      <c r="B46" s="22" t="s">
        <v>11</v>
      </c>
      <c r="C46" s="8" t="s">
        <v>12</v>
      </c>
      <c r="D46" s="9">
        <v>5075</v>
      </c>
      <c r="E46" s="9">
        <v>4311</v>
      </c>
      <c r="F46" s="9">
        <v>151</v>
      </c>
      <c r="G46" s="10">
        <v>133</v>
      </c>
      <c r="H46" s="11">
        <v>17572650</v>
      </c>
      <c r="I46" s="11">
        <v>24518424</v>
      </c>
      <c r="J46" s="34">
        <f t="shared" si="5"/>
        <v>42091074</v>
      </c>
      <c r="K46" s="26">
        <f t="shared" si="6"/>
        <v>8293.8076847290649</v>
      </c>
      <c r="L46" s="28">
        <f t="shared" si="7"/>
        <v>0.84945812807881771</v>
      </c>
      <c r="M46" s="28">
        <f t="shared" si="4"/>
        <v>0.88079470198675491</v>
      </c>
    </row>
    <row r="47" spans="1:13">
      <c r="A47" s="7" t="s">
        <v>13</v>
      </c>
      <c r="B47" s="23" t="s">
        <v>14</v>
      </c>
      <c r="C47" s="8" t="s">
        <v>15</v>
      </c>
      <c r="D47" s="9">
        <v>4816</v>
      </c>
      <c r="E47" s="9">
        <v>4327</v>
      </c>
      <c r="F47" s="9">
        <v>47</v>
      </c>
      <c r="G47" s="10">
        <v>37</v>
      </c>
      <c r="H47" s="11">
        <v>22823676</v>
      </c>
      <c r="I47" s="11">
        <v>29298955</v>
      </c>
      <c r="J47" s="34">
        <f t="shared" si="5"/>
        <v>52122631</v>
      </c>
      <c r="K47" s="26">
        <f t="shared" si="6"/>
        <v>10822.805440199336</v>
      </c>
      <c r="L47" s="28">
        <f t="shared" si="7"/>
        <v>0.89846345514950166</v>
      </c>
      <c r="M47" s="28">
        <f t="shared" si="4"/>
        <v>0.78723404255319152</v>
      </c>
    </row>
    <row r="48" spans="1:13">
      <c r="A48" s="7" t="s">
        <v>19</v>
      </c>
      <c r="B48" s="23" t="s">
        <v>20</v>
      </c>
      <c r="C48" s="8" t="s">
        <v>12</v>
      </c>
      <c r="D48" s="9">
        <v>10200</v>
      </c>
      <c r="E48" s="9">
        <v>9665</v>
      </c>
      <c r="F48" s="9">
        <v>383</v>
      </c>
      <c r="G48" s="10">
        <v>291</v>
      </c>
      <c r="H48" s="11">
        <v>39713000</v>
      </c>
      <c r="I48" s="11">
        <v>58527000</v>
      </c>
      <c r="J48" s="34">
        <f t="shared" si="5"/>
        <v>98240000</v>
      </c>
      <c r="K48" s="26">
        <f t="shared" si="6"/>
        <v>9631.3725490196084</v>
      </c>
      <c r="L48" s="28">
        <f t="shared" si="7"/>
        <v>0.9475490196078431</v>
      </c>
      <c r="M48" s="28">
        <f t="shared" si="4"/>
        <v>0.75979112271540472</v>
      </c>
    </row>
    <row r="49" spans="1:13">
      <c r="A49" s="7" t="s">
        <v>21</v>
      </c>
      <c r="B49" s="23" t="s">
        <v>22</v>
      </c>
      <c r="C49" s="8" t="s">
        <v>15</v>
      </c>
      <c r="D49" s="9">
        <v>4745</v>
      </c>
      <c r="E49" s="9">
        <v>4415</v>
      </c>
      <c r="F49" s="9">
        <v>124</v>
      </c>
      <c r="G49" s="10">
        <v>101</v>
      </c>
      <c r="H49" s="11">
        <v>17421106</v>
      </c>
      <c r="I49" s="11">
        <v>25793749</v>
      </c>
      <c r="J49" s="34">
        <f t="shared" si="5"/>
        <v>43214855</v>
      </c>
      <c r="K49" s="26">
        <f t="shared" si="6"/>
        <v>9107.4510010537415</v>
      </c>
      <c r="L49" s="28">
        <f t="shared" si="7"/>
        <v>0.93045310853530028</v>
      </c>
      <c r="M49" s="28">
        <f t="shared" si="4"/>
        <v>0.81451612903225812</v>
      </c>
    </row>
    <row r="50" spans="1:13">
      <c r="A50" s="7" t="s">
        <v>10</v>
      </c>
      <c r="B50" s="23" t="s">
        <v>23</v>
      </c>
      <c r="C50" s="8" t="s">
        <v>15</v>
      </c>
      <c r="D50" s="9">
        <v>45826</v>
      </c>
      <c r="E50" s="9">
        <v>45318</v>
      </c>
      <c r="F50" s="9">
        <v>1600</v>
      </c>
      <c r="G50" s="10">
        <v>1224</v>
      </c>
      <c r="H50" s="11">
        <v>266787000</v>
      </c>
      <c r="I50" s="11">
        <v>473589000</v>
      </c>
      <c r="J50" s="34">
        <f t="shared" si="5"/>
        <v>740376000</v>
      </c>
      <c r="K50" s="26">
        <f t="shared" si="6"/>
        <v>16156.243180727099</v>
      </c>
      <c r="L50" s="28">
        <f t="shared" si="7"/>
        <v>0.98891458997075898</v>
      </c>
      <c r="M50" s="28">
        <f t="shared" si="4"/>
        <v>0.76500000000000001</v>
      </c>
    </row>
    <row r="51" spans="1:13">
      <c r="A51" s="7" t="s">
        <v>24</v>
      </c>
      <c r="B51" s="23" t="s">
        <v>25</v>
      </c>
      <c r="C51" s="8" t="s">
        <v>15</v>
      </c>
      <c r="D51" s="9">
        <v>2823</v>
      </c>
      <c r="E51" s="9">
        <v>2530</v>
      </c>
      <c r="F51" s="9">
        <v>175</v>
      </c>
      <c r="G51" s="10">
        <v>173</v>
      </c>
      <c r="H51" s="11">
        <v>11357592</v>
      </c>
      <c r="I51" s="11">
        <v>27660002</v>
      </c>
      <c r="J51" s="34">
        <f t="shared" si="5"/>
        <v>39017594</v>
      </c>
      <c r="K51" s="26">
        <f t="shared" si="6"/>
        <v>13821.322706340772</v>
      </c>
      <c r="L51" s="28">
        <f t="shared" si="7"/>
        <v>0.89620970598653915</v>
      </c>
      <c r="M51" s="28">
        <f t="shared" si="4"/>
        <v>0.98857142857142855</v>
      </c>
    </row>
    <row r="52" spans="1:13">
      <c r="A52" s="7" t="s">
        <v>31</v>
      </c>
      <c r="B52" s="22" t="s">
        <v>32</v>
      </c>
      <c r="C52" s="8" t="s">
        <v>15</v>
      </c>
      <c r="D52" s="9">
        <v>14354</v>
      </c>
      <c r="E52" s="9">
        <v>13348</v>
      </c>
      <c r="F52" s="9">
        <v>300</v>
      </c>
      <c r="G52" s="10">
        <v>276</v>
      </c>
      <c r="H52" s="11">
        <v>47594727</v>
      </c>
      <c r="I52" s="11">
        <v>87498311</v>
      </c>
      <c r="J52" s="34">
        <f t="shared" si="5"/>
        <v>135093038</v>
      </c>
      <c r="K52" s="26">
        <f t="shared" si="6"/>
        <v>9411.5255677859823</v>
      </c>
      <c r="L52" s="28">
        <f t="shared" si="7"/>
        <v>0.92991500627002921</v>
      </c>
      <c r="M52" s="28">
        <f t="shared" si="4"/>
        <v>0.92</v>
      </c>
    </row>
    <row r="53" spans="1:13">
      <c r="A53" s="7" t="s">
        <v>35</v>
      </c>
      <c r="B53" s="23" t="s">
        <v>36</v>
      </c>
      <c r="C53" s="8" t="s">
        <v>12</v>
      </c>
      <c r="D53" s="9">
        <v>1690</v>
      </c>
      <c r="E53" s="9">
        <v>1692</v>
      </c>
      <c r="F53" s="9">
        <v>58</v>
      </c>
      <c r="G53" s="10">
        <v>47</v>
      </c>
      <c r="H53" s="11">
        <v>6913117</v>
      </c>
      <c r="I53" s="11">
        <v>8776385</v>
      </c>
      <c r="J53" s="34">
        <f t="shared" si="5"/>
        <v>15689502</v>
      </c>
      <c r="K53" s="26">
        <f t="shared" si="6"/>
        <v>9283.7289940828396</v>
      </c>
      <c r="L53" s="28">
        <f t="shared" si="7"/>
        <v>1.0011834319526627</v>
      </c>
      <c r="M53" s="28">
        <f t="shared" si="4"/>
        <v>0.81034482758620685</v>
      </c>
    </row>
    <row r="54" spans="1:13">
      <c r="A54" s="7" t="s">
        <v>37</v>
      </c>
      <c r="B54" s="23" t="s">
        <v>38</v>
      </c>
      <c r="C54" s="8" t="s">
        <v>15</v>
      </c>
      <c r="D54" s="9">
        <v>1175</v>
      </c>
      <c r="E54" s="9">
        <v>1172</v>
      </c>
      <c r="F54" s="9">
        <v>15</v>
      </c>
      <c r="G54" s="10">
        <v>13</v>
      </c>
      <c r="H54" s="11">
        <v>3706471</v>
      </c>
      <c r="I54" s="11">
        <v>8496536</v>
      </c>
      <c r="J54" s="34">
        <f t="shared" si="5"/>
        <v>12203007</v>
      </c>
      <c r="K54" s="26">
        <f t="shared" si="6"/>
        <v>10385.537872340425</v>
      </c>
      <c r="L54" s="28">
        <f t="shared" si="7"/>
        <v>0.99744680851063827</v>
      </c>
      <c r="M54" s="28">
        <f t="shared" si="4"/>
        <v>0.8666666666666667</v>
      </c>
    </row>
    <row r="55" spans="1:13">
      <c r="A55" s="7" t="s">
        <v>39</v>
      </c>
      <c r="B55" s="23" t="s">
        <v>40</v>
      </c>
      <c r="C55" s="8" t="s">
        <v>15</v>
      </c>
      <c r="D55" s="9">
        <v>2006</v>
      </c>
      <c r="E55" s="9">
        <v>2009</v>
      </c>
      <c r="F55" s="9">
        <v>15</v>
      </c>
      <c r="G55" s="10">
        <v>12</v>
      </c>
      <c r="H55" s="11">
        <v>8457616</v>
      </c>
      <c r="I55" s="11">
        <v>1024867</v>
      </c>
      <c r="J55" s="34">
        <f t="shared" si="5"/>
        <v>9482483</v>
      </c>
      <c r="K55" s="26">
        <f t="shared" si="6"/>
        <v>4727.060319042871</v>
      </c>
      <c r="L55" s="28">
        <f t="shared" si="7"/>
        <v>1.0014955134596211</v>
      </c>
      <c r="M55" s="28">
        <f t="shared" si="4"/>
        <v>0.8</v>
      </c>
    </row>
    <row r="56" spans="1:13">
      <c r="A56" s="7" t="s">
        <v>41</v>
      </c>
      <c r="B56" s="23" t="s">
        <v>42</v>
      </c>
      <c r="C56" s="8" t="s">
        <v>15</v>
      </c>
      <c r="D56" s="9">
        <v>6712</v>
      </c>
      <c r="E56" s="9">
        <v>6286</v>
      </c>
      <c r="F56" s="9">
        <v>108</v>
      </c>
      <c r="G56" s="10">
        <v>79</v>
      </c>
      <c r="H56" s="11">
        <v>44507582</v>
      </c>
      <c r="I56" s="11">
        <v>42627927</v>
      </c>
      <c r="J56" s="34">
        <f t="shared" si="5"/>
        <v>87135509</v>
      </c>
      <c r="K56" s="26">
        <f t="shared" si="6"/>
        <v>12982.048420738975</v>
      </c>
      <c r="L56" s="28">
        <f t="shared" si="7"/>
        <v>0.93653158522050062</v>
      </c>
      <c r="M56" s="28">
        <f t="shared" si="4"/>
        <v>0.73148148148148151</v>
      </c>
    </row>
    <row r="57" spans="1:13">
      <c r="A57" s="7" t="s">
        <v>10</v>
      </c>
      <c r="B57" s="23" t="s">
        <v>43</v>
      </c>
      <c r="C57" s="8" t="s">
        <v>15</v>
      </c>
      <c r="D57" s="9">
        <v>7922</v>
      </c>
      <c r="E57" s="9">
        <v>7920</v>
      </c>
      <c r="F57" s="9">
        <v>407</v>
      </c>
      <c r="G57" s="10">
        <v>352</v>
      </c>
      <c r="H57" s="11">
        <v>41100310</v>
      </c>
      <c r="I57" s="11">
        <v>62622437</v>
      </c>
      <c r="J57" s="34">
        <f t="shared" si="5"/>
        <v>103722747</v>
      </c>
      <c r="K57" s="26">
        <f t="shared" si="6"/>
        <v>13093.000126230751</v>
      </c>
      <c r="L57" s="28">
        <f t="shared" si="7"/>
        <v>0.99974753850037867</v>
      </c>
      <c r="M57" s="28">
        <f t="shared" si="4"/>
        <v>0.86486486486486491</v>
      </c>
    </row>
    <row r="58" spans="1:13">
      <c r="A58" s="7" t="s">
        <v>44</v>
      </c>
      <c r="B58" s="23" t="s">
        <v>45</v>
      </c>
      <c r="C58" s="8" t="s">
        <v>15</v>
      </c>
      <c r="D58" s="9">
        <v>581</v>
      </c>
      <c r="E58" s="9">
        <v>576</v>
      </c>
      <c r="F58" s="9">
        <v>5</v>
      </c>
      <c r="G58" s="10">
        <v>4</v>
      </c>
      <c r="H58" s="11">
        <v>1993446</v>
      </c>
      <c r="I58" s="11">
        <v>2220849</v>
      </c>
      <c r="J58" s="34">
        <f t="shared" si="5"/>
        <v>4214295</v>
      </c>
      <c r="K58" s="26">
        <f t="shared" si="6"/>
        <v>7253.5197934595526</v>
      </c>
      <c r="L58" s="28">
        <f t="shared" si="7"/>
        <v>0.99139414802065406</v>
      </c>
      <c r="M58" s="28">
        <f t="shared" ref="M58:M89" si="8">G58/F58</f>
        <v>0.8</v>
      </c>
    </row>
    <row r="59" spans="1:13">
      <c r="A59" s="7" t="s">
        <v>19</v>
      </c>
      <c r="B59" s="23" t="s">
        <v>50</v>
      </c>
      <c r="C59" s="8" t="s">
        <v>15</v>
      </c>
      <c r="D59" s="9">
        <v>8945</v>
      </c>
      <c r="E59" s="9">
        <v>8920</v>
      </c>
      <c r="F59" s="9">
        <v>280</v>
      </c>
      <c r="G59" s="10">
        <v>248</v>
      </c>
      <c r="H59" s="11">
        <v>93753306</v>
      </c>
      <c r="I59" s="11">
        <v>88856274</v>
      </c>
      <c r="J59" s="34">
        <f t="shared" si="5"/>
        <v>182609580</v>
      </c>
      <c r="K59" s="26">
        <f t="shared" si="6"/>
        <v>20414.709893795418</v>
      </c>
      <c r="L59" s="28">
        <f t="shared" si="7"/>
        <v>0.99720514253773063</v>
      </c>
      <c r="M59" s="28">
        <f t="shared" si="8"/>
        <v>0.88571428571428568</v>
      </c>
    </row>
    <row r="60" spans="1:13">
      <c r="A60" s="7" t="s">
        <v>24</v>
      </c>
      <c r="B60" s="23" t="s">
        <v>51</v>
      </c>
      <c r="C60" s="8" t="s">
        <v>15</v>
      </c>
      <c r="D60" s="9">
        <v>16860</v>
      </c>
      <c r="E60" s="9">
        <v>15888</v>
      </c>
      <c r="F60" s="9">
        <v>548</v>
      </c>
      <c r="G60" s="10">
        <v>422</v>
      </c>
      <c r="H60" s="11">
        <v>89536421</v>
      </c>
      <c r="I60" s="11">
        <v>147394519</v>
      </c>
      <c r="J60" s="34">
        <f t="shared" si="5"/>
        <v>236930940</v>
      </c>
      <c r="K60" s="26">
        <f t="shared" si="6"/>
        <v>14052.843416370108</v>
      </c>
      <c r="L60" s="28">
        <f t="shared" si="7"/>
        <v>0.94234875444839861</v>
      </c>
      <c r="M60" s="28">
        <f t="shared" si="8"/>
        <v>0.77007299270072993</v>
      </c>
    </row>
    <row r="61" spans="1:13">
      <c r="A61" s="7" t="s">
        <v>31</v>
      </c>
      <c r="B61" s="23" t="s">
        <v>55</v>
      </c>
      <c r="C61" s="8" t="s">
        <v>56</v>
      </c>
      <c r="D61" s="9">
        <v>4448</v>
      </c>
      <c r="E61" s="9">
        <v>4459</v>
      </c>
      <c r="F61" s="9">
        <v>227</v>
      </c>
      <c r="G61" s="10">
        <v>206</v>
      </c>
      <c r="H61" s="11">
        <v>17563793</v>
      </c>
      <c r="I61" s="11">
        <v>38065099</v>
      </c>
      <c r="J61" s="34">
        <f t="shared" si="5"/>
        <v>55628892</v>
      </c>
      <c r="K61" s="26">
        <f t="shared" si="6"/>
        <v>12506.495503597122</v>
      </c>
      <c r="L61" s="28">
        <f t="shared" si="7"/>
        <v>1.0024730215827338</v>
      </c>
      <c r="M61" s="28">
        <f t="shared" si="8"/>
        <v>0.90748898678414092</v>
      </c>
    </row>
    <row r="62" spans="1:13">
      <c r="A62" s="17" t="s">
        <v>10</v>
      </c>
      <c r="B62" s="23" t="s">
        <v>57</v>
      </c>
      <c r="C62" s="8" t="s">
        <v>56</v>
      </c>
      <c r="D62" s="15">
        <v>4639</v>
      </c>
      <c r="E62" s="15">
        <v>3638</v>
      </c>
      <c r="F62" s="15">
        <v>284</v>
      </c>
      <c r="G62" s="18">
        <v>224</v>
      </c>
      <c r="H62" s="15">
        <v>19433087</v>
      </c>
      <c r="I62" s="15">
        <v>20673865</v>
      </c>
      <c r="J62" s="34">
        <f t="shared" si="5"/>
        <v>40106952</v>
      </c>
      <c r="K62" s="26">
        <f t="shared" si="6"/>
        <v>8645.602931666308</v>
      </c>
      <c r="L62" s="28">
        <f t="shared" si="7"/>
        <v>0.78422073722785079</v>
      </c>
      <c r="M62" s="28">
        <f t="shared" si="8"/>
        <v>0.78873239436619713</v>
      </c>
    </row>
    <row r="63" spans="1:13">
      <c r="A63" s="7" t="s">
        <v>60</v>
      </c>
      <c r="B63" s="23" t="s">
        <v>61</v>
      </c>
      <c r="C63" s="8" t="s">
        <v>15</v>
      </c>
      <c r="D63" s="9">
        <v>806</v>
      </c>
      <c r="E63" s="9">
        <v>804</v>
      </c>
      <c r="F63" s="9">
        <v>27</v>
      </c>
      <c r="G63" s="10">
        <v>21</v>
      </c>
      <c r="H63" s="11">
        <v>5045095</v>
      </c>
      <c r="I63" s="11">
        <v>5488460</v>
      </c>
      <c r="J63" s="34">
        <f t="shared" si="5"/>
        <v>10533555</v>
      </c>
      <c r="K63" s="26">
        <f t="shared" si="6"/>
        <v>13068.926799007444</v>
      </c>
      <c r="L63" s="28">
        <f t="shared" si="7"/>
        <v>0.9975186104218362</v>
      </c>
      <c r="M63" s="28">
        <f t="shared" si="8"/>
        <v>0.77777777777777779</v>
      </c>
    </row>
    <row r="64" spans="1:13">
      <c r="A64" s="7" t="s">
        <v>19</v>
      </c>
      <c r="B64" s="23" t="s">
        <v>62</v>
      </c>
      <c r="C64" s="8" t="s">
        <v>15</v>
      </c>
      <c r="D64" s="9">
        <v>618</v>
      </c>
      <c r="E64" s="9">
        <v>632</v>
      </c>
      <c r="F64" s="9">
        <v>18</v>
      </c>
      <c r="G64" s="10">
        <v>11</v>
      </c>
      <c r="H64" s="11">
        <v>8755362</v>
      </c>
      <c r="I64" s="11">
        <v>5497450</v>
      </c>
      <c r="J64" s="34">
        <f t="shared" si="5"/>
        <v>14252812</v>
      </c>
      <c r="K64" s="26">
        <f t="shared" si="6"/>
        <v>23062.802588996765</v>
      </c>
      <c r="L64" s="28">
        <f t="shared" si="7"/>
        <v>1.022653721682848</v>
      </c>
      <c r="M64" s="28">
        <f t="shared" si="8"/>
        <v>0.61111111111111116</v>
      </c>
    </row>
    <row r="65" spans="1:13">
      <c r="A65" s="7" t="s">
        <v>24</v>
      </c>
      <c r="B65" s="23" t="s">
        <v>63</v>
      </c>
      <c r="C65" s="8" t="s">
        <v>64</v>
      </c>
      <c r="D65" s="9">
        <v>13331</v>
      </c>
      <c r="E65" s="9">
        <v>11822</v>
      </c>
      <c r="F65" s="9">
        <v>669</v>
      </c>
      <c r="G65" s="10">
        <v>552</v>
      </c>
      <c r="H65" s="11">
        <v>42976375</v>
      </c>
      <c r="I65" s="11">
        <v>74158896</v>
      </c>
      <c r="J65" s="34">
        <f t="shared" si="5"/>
        <v>117135271</v>
      </c>
      <c r="K65" s="26">
        <f t="shared" si="6"/>
        <v>8786.6829945240424</v>
      </c>
      <c r="L65" s="28">
        <f t="shared" si="7"/>
        <v>0.88680519090840892</v>
      </c>
      <c r="M65" s="28">
        <f t="shared" si="8"/>
        <v>0.82511210762331844</v>
      </c>
    </row>
    <row r="66" spans="1:13">
      <c r="A66" s="19" t="s">
        <v>24</v>
      </c>
      <c r="B66" s="23" t="s">
        <v>65</v>
      </c>
      <c r="C66" s="8" t="s">
        <v>56</v>
      </c>
      <c r="D66" s="15">
        <v>3448</v>
      </c>
      <c r="E66" s="15">
        <v>3425</v>
      </c>
      <c r="F66" s="15">
        <v>592</v>
      </c>
      <c r="G66" s="18">
        <v>418</v>
      </c>
      <c r="H66" s="15">
        <v>14645545</v>
      </c>
      <c r="I66" s="15">
        <v>21581599</v>
      </c>
      <c r="J66" s="34">
        <f t="shared" ref="J66:J97" si="9">H66+I66</f>
        <v>36227144</v>
      </c>
      <c r="K66" s="26">
        <f t="shared" ref="K66:K97" si="10">J66/D66</f>
        <v>10506.712296983758</v>
      </c>
      <c r="L66" s="28">
        <f t="shared" ref="L66:L97" si="11">E66/D66</f>
        <v>0.99332946635730857</v>
      </c>
      <c r="M66" s="28">
        <f t="shared" si="8"/>
        <v>0.70608108108108103</v>
      </c>
    </row>
    <row r="67" spans="1:13">
      <c r="A67" s="7" t="s">
        <v>66</v>
      </c>
      <c r="B67" s="22" t="s">
        <v>67</v>
      </c>
      <c r="C67" s="8" t="s">
        <v>56</v>
      </c>
      <c r="D67" s="9">
        <v>972</v>
      </c>
      <c r="E67" s="9">
        <v>973</v>
      </c>
      <c r="F67" s="9">
        <v>57</v>
      </c>
      <c r="G67" s="10">
        <v>26</v>
      </c>
      <c r="H67" s="11">
        <v>5117971</v>
      </c>
      <c r="I67" s="11">
        <v>7025459</v>
      </c>
      <c r="J67" s="34">
        <f t="shared" si="9"/>
        <v>12143430</v>
      </c>
      <c r="K67" s="26">
        <f t="shared" si="10"/>
        <v>12493.240740740741</v>
      </c>
      <c r="L67" s="28">
        <f t="shared" si="11"/>
        <v>1.0010288065843622</v>
      </c>
      <c r="M67" s="28">
        <f t="shared" si="8"/>
        <v>0.45614035087719296</v>
      </c>
    </row>
    <row r="68" spans="1:13">
      <c r="A68" s="7" t="s">
        <v>68</v>
      </c>
      <c r="B68" s="23" t="s">
        <v>69</v>
      </c>
      <c r="C68" s="8" t="s">
        <v>56</v>
      </c>
      <c r="D68" s="9">
        <v>6387</v>
      </c>
      <c r="E68" s="9">
        <v>5949</v>
      </c>
      <c r="F68" s="9">
        <v>60</v>
      </c>
      <c r="G68" s="10">
        <v>54</v>
      </c>
      <c r="H68" s="11">
        <v>14814444</v>
      </c>
      <c r="I68" s="11">
        <v>24715430</v>
      </c>
      <c r="J68" s="34">
        <f t="shared" si="9"/>
        <v>39529874</v>
      </c>
      <c r="K68" s="26">
        <f t="shared" si="10"/>
        <v>6189.1144512290593</v>
      </c>
      <c r="L68" s="28">
        <f t="shared" si="11"/>
        <v>0.93142320338186946</v>
      </c>
      <c r="M68" s="28">
        <f t="shared" si="8"/>
        <v>0.9</v>
      </c>
    </row>
    <row r="69" spans="1:13">
      <c r="A69" s="7" t="s">
        <v>74</v>
      </c>
      <c r="B69" s="23" t="s">
        <v>75</v>
      </c>
      <c r="C69" s="8" t="s">
        <v>15</v>
      </c>
      <c r="D69" s="9">
        <v>764</v>
      </c>
      <c r="E69" s="9">
        <v>769</v>
      </c>
      <c r="F69" s="9">
        <v>7</v>
      </c>
      <c r="G69" s="10">
        <v>5</v>
      </c>
      <c r="H69" s="11">
        <v>2774300</v>
      </c>
      <c r="I69" s="11">
        <v>3602859</v>
      </c>
      <c r="J69" s="34">
        <f t="shared" si="9"/>
        <v>6377159</v>
      </c>
      <c r="K69" s="26">
        <f t="shared" si="10"/>
        <v>8347.0667539267015</v>
      </c>
      <c r="L69" s="28">
        <f t="shared" si="11"/>
        <v>1.006544502617801</v>
      </c>
      <c r="M69" s="28">
        <f t="shared" si="8"/>
        <v>0.7142857142857143</v>
      </c>
    </row>
    <row r="70" spans="1:13">
      <c r="A70" s="7" t="s">
        <v>76</v>
      </c>
      <c r="B70" s="23" t="s">
        <v>77</v>
      </c>
      <c r="C70" s="8" t="s">
        <v>15</v>
      </c>
      <c r="D70" s="9">
        <v>2412</v>
      </c>
      <c r="E70" s="9">
        <v>2128</v>
      </c>
      <c r="F70" s="9">
        <v>21</v>
      </c>
      <c r="G70" s="10">
        <v>14</v>
      </c>
      <c r="H70" s="11">
        <v>10862745</v>
      </c>
      <c r="I70" s="11">
        <v>14380864</v>
      </c>
      <c r="J70" s="34">
        <f t="shared" si="9"/>
        <v>25243609</v>
      </c>
      <c r="K70" s="26">
        <f t="shared" si="10"/>
        <v>10465.841210613598</v>
      </c>
      <c r="L70" s="28">
        <f t="shared" si="11"/>
        <v>0.88225538971807627</v>
      </c>
      <c r="M70" s="28">
        <f t="shared" si="8"/>
        <v>0.66666666666666663</v>
      </c>
    </row>
    <row r="71" spans="1:13">
      <c r="A71" s="19" t="s">
        <v>78</v>
      </c>
      <c r="B71" s="23" t="s">
        <v>79</v>
      </c>
      <c r="C71" s="8" t="s">
        <v>56</v>
      </c>
      <c r="D71" s="9">
        <v>12389</v>
      </c>
      <c r="E71" s="9">
        <v>11882</v>
      </c>
      <c r="F71" s="9">
        <v>305</v>
      </c>
      <c r="G71" s="10">
        <v>277</v>
      </c>
      <c r="H71" s="11">
        <v>53366888</v>
      </c>
      <c r="I71" s="11">
        <v>77771967</v>
      </c>
      <c r="J71" s="34">
        <f t="shared" si="9"/>
        <v>131138855</v>
      </c>
      <c r="K71" s="26">
        <f t="shared" si="10"/>
        <v>10585.104124626685</v>
      </c>
      <c r="L71" s="28">
        <f t="shared" si="11"/>
        <v>0.95907660020986363</v>
      </c>
      <c r="M71" s="28">
        <f t="shared" si="8"/>
        <v>0.90819672131147544</v>
      </c>
    </row>
    <row r="72" spans="1:13">
      <c r="A72" s="7" t="s">
        <v>80</v>
      </c>
      <c r="B72" s="23" t="s">
        <v>81</v>
      </c>
      <c r="C72" s="8" t="s">
        <v>15</v>
      </c>
      <c r="D72" s="9">
        <v>2253</v>
      </c>
      <c r="E72" s="9">
        <v>2220</v>
      </c>
      <c r="F72" s="9">
        <v>39</v>
      </c>
      <c r="G72" s="10">
        <v>35</v>
      </c>
      <c r="H72" s="11">
        <v>6603132</v>
      </c>
      <c r="I72" s="11">
        <v>12677607</v>
      </c>
      <c r="J72" s="34">
        <f t="shared" si="9"/>
        <v>19280739</v>
      </c>
      <c r="K72" s="26">
        <f t="shared" si="10"/>
        <v>8557.8069241011981</v>
      </c>
      <c r="L72" s="28">
        <f t="shared" si="11"/>
        <v>0.98535286284953394</v>
      </c>
      <c r="M72" s="28">
        <f t="shared" si="8"/>
        <v>0.89743589743589747</v>
      </c>
    </row>
    <row r="73" spans="1:13">
      <c r="A73" s="7" t="s">
        <v>80</v>
      </c>
      <c r="B73" s="23" t="s">
        <v>82</v>
      </c>
      <c r="C73" s="8" t="s">
        <v>15</v>
      </c>
      <c r="D73" s="9">
        <v>12455</v>
      </c>
      <c r="E73" s="9">
        <v>11839</v>
      </c>
      <c r="F73" s="9">
        <v>297</v>
      </c>
      <c r="G73" s="10">
        <v>217</v>
      </c>
      <c r="H73" s="11">
        <v>78053527</v>
      </c>
      <c r="I73" s="11">
        <v>87380793</v>
      </c>
      <c r="J73" s="34">
        <f t="shared" si="9"/>
        <v>165434320</v>
      </c>
      <c r="K73" s="26">
        <f t="shared" si="10"/>
        <v>13282.562826174228</v>
      </c>
      <c r="L73" s="28">
        <f t="shared" si="11"/>
        <v>0.95054195102368522</v>
      </c>
      <c r="M73" s="28">
        <f t="shared" si="8"/>
        <v>0.73063973063973064</v>
      </c>
    </row>
    <row r="74" spans="1:13">
      <c r="A74" s="7" t="s">
        <v>85</v>
      </c>
      <c r="B74" s="23" t="s">
        <v>86</v>
      </c>
      <c r="C74" s="8" t="s">
        <v>15</v>
      </c>
      <c r="D74" s="9">
        <v>1861</v>
      </c>
      <c r="E74" s="9">
        <v>1880</v>
      </c>
      <c r="F74" s="9">
        <v>56</v>
      </c>
      <c r="G74" s="10">
        <v>36</v>
      </c>
      <c r="H74" s="11">
        <v>23032000</v>
      </c>
      <c r="I74" s="11">
        <v>30805000</v>
      </c>
      <c r="J74" s="34">
        <f t="shared" si="9"/>
        <v>53837000</v>
      </c>
      <c r="K74" s="26">
        <f t="shared" si="10"/>
        <v>28929.070392262223</v>
      </c>
      <c r="L74" s="28">
        <f t="shared" si="11"/>
        <v>1.0102095647501343</v>
      </c>
      <c r="M74" s="28">
        <f t="shared" si="8"/>
        <v>0.6428571428571429</v>
      </c>
    </row>
    <row r="75" spans="1:13">
      <c r="A75" s="7" t="s">
        <v>87</v>
      </c>
      <c r="B75" s="23" t="s">
        <v>88</v>
      </c>
      <c r="C75" s="8" t="s">
        <v>15</v>
      </c>
      <c r="D75" s="9">
        <v>1060</v>
      </c>
      <c r="E75" s="9">
        <v>915</v>
      </c>
      <c r="F75" s="9">
        <v>12</v>
      </c>
      <c r="G75" s="10">
        <v>6</v>
      </c>
      <c r="H75" s="11">
        <v>3142363</v>
      </c>
      <c r="I75" s="11">
        <v>3697731</v>
      </c>
      <c r="J75" s="34">
        <f t="shared" si="9"/>
        <v>6840094</v>
      </c>
      <c r="K75" s="26">
        <f t="shared" si="10"/>
        <v>6452.9188679245281</v>
      </c>
      <c r="L75" s="28">
        <f t="shared" si="11"/>
        <v>0.8632075471698113</v>
      </c>
      <c r="M75" s="28">
        <f t="shared" si="8"/>
        <v>0.5</v>
      </c>
    </row>
    <row r="76" spans="1:13">
      <c r="A76" s="7" t="s">
        <v>89</v>
      </c>
      <c r="B76" s="23" t="s">
        <v>90</v>
      </c>
      <c r="C76" s="8" t="s">
        <v>15</v>
      </c>
      <c r="D76" s="9">
        <v>5097</v>
      </c>
      <c r="E76" s="9">
        <v>5071</v>
      </c>
      <c r="F76" s="9">
        <v>45</v>
      </c>
      <c r="G76" s="10">
        <v>43</v>
      </c>
      <c r="H76" s="11">
        <v>18621796</v>
      </c>
      <c r="I76" s="11">
        <v>28924330</v>
      </c>
      <c r="J76" s="34">
        <f t="shared" si="9"/>
        <v>47546126</v>
      </c>
      <c r="K76" s="26">
        <f t="shared" si="10"/>
        <v>9328.2570139297623</v>
      </c>
      <c r="L76" s="28">
        <f t="shared" si="11"/>
        <v>0.99489896017265056</v>
      </c>
      <c r="M76" s="28">
        <f t="shared" si="8"/>
        <v>0.9555555555555556</v>
      </c>
    </row>
    <row r="77" spans="1:13">
      <c r="A77" s="7" t="s">
        <v>31</v>
      </c>
      <c r="B77" s="23" t="s">
        <v>93</v>
      </c>
      <c r="C77" s="8" t="s">
        <v>15</v>
      </c>
      <c r="D77" s="9">
        <v>3724</v>
      </c>
      <c r="E77" s="9">
        <v>3406</v>
      </c>
      <c r="F77" s="9">
        <v>216</v>
      </c>
      <c r="G77" s="10">
        <v>186</v>
      </c>
      <c r="H77" s="11">
        <v>38968170</v>
      </c>
      <c r="I77" s="11">
        <v>39197929</v>
      </c>
      <c r="J77" s="34">
        <f t="shared" si="9"/>
        <v>78166099</v>
      </c>
      <c r="K77" s="26">
        <f t="shared" si="10"/>
        <v>20989.822502685285</v>
      </c>
      <c r="L77" s="28">
        <f t="shared" si="11"/>
        <v>0.9146079484425349</v>
      </c>
      <c r="M77" s="28">
        <f t="shared" si="8"/>
        <v>0.86111111111111116</v>
      </c>
    </row>
    <row r="78" spans="1:13">
      <c r="A78" s="7" t="s">
        <v>96</v>
      </c>
      <c r="B78" s="23" t="s">
        <v>97</v>
      </c>
      <c r="C78" s="8" t="s">
        <v>56</v>
      </c>
      <c r="D78" s="9">
        <v>472</v>
      </c>
      <c r="E78" s="9">
        <v>468</v>
      </c>
      <c r="F78" s="9">
        <v>7</v>
      </c>
      <c r="G78" s="10">
        <v>6</v>
      </c>
      <c r="H78" s="11">
        <v>4128513</v>
      </c>
      <c r="I78" s="11">
        <v>4489715</v>
      </c>
      <c r="J78" s="34">
        <f t="shared" si="9"/>
        <v>8618228</v>
      </c>
      <c r="K78" s="26">
        <f t="shared" si="10"/>
        <v>18258.957627118645</v>
      </c>
      <c r="L78" s="28">
        <f t="shared" si="11"/>
        <v>0.99152542372881358</v>
      </c>
      <c r="M78" s="28">
        <f t="shared" si="8"/>
        <v>0.8571428571428571</v>
      </c>
    </row>
    <row r="79" spans="1:13">
      <c r="A79" s="7" t="s">
        <v>98</v>
      </c>
      <c r="B79" s="23" t="s">
        <v>99</v>
      </c>
      <c r="C79" s="8" t="s">
        <v>15</v>
      </c>
      <c r="D79" s="9">
        <v>15149</v>
      </c>
      <c r="E79" s="9">
        <v>15141</v>
      </c>
      <c r="F79" s="9">
        <v>185</v>
      </c>
      <c r="G79" s="10">
        <v>150</v>
      </c>
      <c r="H79" s="11">
        <v>80027993</v>
      </c>
      <c r="I79" s="11">
        <v>103024827</v>
      </c>
      <c r="J79" s="34">
        <f t="shared" si="9"/>
        <v>183052820</v>
      </c>
      <c r="K79" s="26">
        <f t="shared" si="10"/>
        <v>12083.491979668624</v>
      </c>
      <c r="L79" s="28">
        <f t="shared" si="11"/>
        <v>0.99947191233744803</v>
      </c>
      <c r="M79" s="28">
        <f t="shared" si="8"/>
        <v>0.81081081081081086</v>
      </c>
    </row>
    <row r="80" spans="1:13">
      <c r="A80" s="7" t="s">
        <v>100</v>
      </c>
      <c r="B80" s="23" t="s">
        <v>101</v>
      </c>
      <c r="C80" s="8" t="s">
        <v>15</v>
      </c>
      <c r="D80" s="9">
        <v>1396</v>
      </c>
      <c r="E80" s="9">
        <v>1382</v>
      </c>
      <c r="F80" s="20">
        <v>17</v>
      </c>
      <c r="G80" s="21">
        <v>7</v>
      </c>
      <c r="H80" s="11">
        <v>6089062</v>
      </c>
      <c r="I80" s="11">
        <v>9052050</v>
      </c>
      <c r="J80" s="34">
        <f t="shared" si="9"/>
        <v>15141112</v>
      </c>
      <c r="K80" s="26">
        <f t="shared" si="10"/>
        <v>10846.068767908309</v>
      </c>
      <c r="L80" s="28">
        <f t="shared" si="11"/>
        <v>0.98997134670487108</v>
      </c>
      <c r="M80" s="28">
        <f t="shared" si="8"/>
        <v>0.41176470588235292</v>
      </c>
    </row>
    <row r="81" spans="1:13">
      <c r="A81" s="19" t="s">
        <v>19</v>
      </c>
      <c r="B81" s="24" t="s">
        <v>104</v>
      </c>
      <c r="C81" s="8" t="s">
        <v>15</v>
      </c>
      <c r="D81" s="9">
        <v>9060</v>
      </c>
      <c r="E81" s="9">
        <v>7958</v>
      </c>
      <c r="F81" s="9">
        <v>269</v>
      </c>
      <c r="G81" s="10">
        <v>208</v>
      </c>
      <c r="H81" s="11">
        <v>33177873</v>
      </c>
      <c r="I81" s="11">
        <v>46154670</v>
      </c>
      <c r="J81" s="34">
        <f t="shared" si="9"/>
        <v>79332543</v>
      </c>
      <c r="K81" s="26">
        <f t="shared" si="10"/>
        <v>8756.3513245033118</v>
      </c>
      <c r="L81" s="28">
        <f t="shared" si="11"/>
        <v>0.87836644591611479</v>
      </c>
      <c r="M81" s="28">
        <f t="shared" si="8"/>
        <v>0.77323420074349447</v>
      </c>
    </row>
    <row r="82" spans="1:13">
      <c r="A82" s="7" t="s">
        <v>105</v>
      </c>
      <c r="B82" s="23" t="s">
        <v>106</v>
      </c>
      <c r="C82" s="8" t="s">
        <v>15</v>
      </c>
      <c r="D82" s="9">
        <v>8195</v>
      </c>
      <c r="E82" s="9">
        <v>7727</v>
      </c>
      <c r="F82" s="9">
        <v>82</v>
      </c>
      <c r="G82" s="10">
        <v>67</v>
      </c>
      <c r="H82" s="11">
        <v>31864566</v>
      </c>
      <c r="I82" s="11">
        <v>37657832</v>
      </c>
      <c r="J82" s="34">
        <f t="shared" si="9"/>
        <v>69522398</v>
      </c>
      <c r="K82" s="26">
        <f t="shared" si="10"/>
        <v>8483.5140939597313</v>
      </c>
      <c r="L82" s="28">
        <f t="shared" si="11"/>
        <v>0.94289200732153755</v>
      </c>
      <c r="M82" s="28">
        <f t="shared" si="8"/>
        <v>0.81707317073170727</v>
      </c>
    </row>
    <row r="83" spans="1:13">
      <c r="A83" s="7" t="s">
        <v>107</v>
      </c>
      <c r="B83" s="23" t="s">
        <v>108</v>
      </c>
      <c r="C83" s="8" t="s">
        <v>15</v>
      </c>
      <c r="D83" s="9">
        <v>1478</v>
      </c>
      <c r="E83" s="9">
        <v>1479</v>
      </c>
      <c r="F83" s="9">
        <v>9</v>
      </c>
      <c r="G83" s="10">
        <v>7</v>
      </c>
      <c r="H83" s="11">
        <v>4366080</v>
      </c>
      <c r="I83" s="11">
        <v>7438709</v>
      </c>
      <c r="J83" s="34">
        <f t="shared" si="9"/>
        <v>11804789</v>
      </c>
      <c r="K83" s="26">
        <f t="shared" si="10"/>
        <v>7987.0020297699593</v>
      </c>
      <c r="L83" s="28">
        <f t="shared" si="11"/>
        <v>1.0006765899864682</v>
      </c>
      <c r="M83" s="28">
        <f t="shared" si="8"/>
        <v>0.77777777777777779</v>
      </c>
    </row>
    <row r="84" spans="1:13">
      <c r="A84" s="7" t="s">
        <v>109</v>
      </c>
      <c r="B84" s="23" t="s">
        <v>110</v>
      </c>
      <c r="C84" s="8" t="s">
        <v>15</v>
      </c>
      <c r="D84" s="9">
        <v>4370</v>
      </c>
      <c r="E84" s="9">
        <v>4085</v>
      </c>
      <c r="F84" s="9">
        <v>65</v>
      </c>
      <c r="G84" s="10">
        <v>45</v>
      </c>
      <c r="H84" s="11">
        <v>20834498</v>
      </c>
      <c r="I84" s="11">
        <v>40425650</v>
      </c>
      <c r="J84" s="34">
        <f t="shared" si="9"/>
        <v>61260148</v>
      </c>
      <c r="K84" s="26">
        <f t="shared" si="10"/>
        <v>14018.340503432495</v>
      </c>
      <c r="L84" s="28">
        <f t="shared" si="11"/>
        <v>0.93478260869565222</v>
      </c>
      <c r="M84" s="28">
        <f t="shared" si="8"/>
        <v>0.69230769230769229</v>
      </c>
    </row>
    <row r="85" spans="1:13">
      <c r="A85" s="7" t="s">
        <v>111</v>
      </c>
      <c r="B85" s="23" t="s">
        <v>112</v>
      </c>
      <c r="C85" s="8" t="s">
        <v>56</v>
      </c>
      <c r="D85" s="9">
        <v>1922</v>
      </c>
      <c r="E85" s="9">
        <v>1901</v>
      </c>
      <c r="F85" s="9">
        <v>8</v>
      </c>
      <c r="G85" s="10">
        <v>1</v>
      </c>
      <c r="H85" s="11">
        <v>6364704</v>
      </c>
      <c r="I85" s="11">
        <v>5741725</v>
      </c>
      <c r="J85" s="34">
        <f t="shared" si="9"/>
        <v>12106429</v>
      </c>
      <c r="K85" s="26">
        <f t="shared" si="10"/>
        <v>6298.8704474505721</v>
      </c>
      <c r="L85" s="28">
        <f t="shared" si="11"/>
        <v>0.98907388137356922</v>
      </c>
      <c r="M85" s="28">
        <f t="shared" si="8"/>
        <v>0.125</v>
      </c>
    </row>
    <row r="86" spans="1:13">
      <c r="A86" s="7" t="s">
        <v>19</v>
      </c>
      <c r="B86" s="23" t="s">
        <v>113</v>
      </c>
      <c r="C86" s="8" t="s">
        <v>15</v>
      </c>
      <c r="D86" s="9">
        <v>3168</v>
      </c>
      <c r="E86" s="9">
        <v>3130</v>
      </c>
      <c r="F86" s="9">
        <v>150</v>
      </c>
      <c r="G86" s="10">
        <v>128</v>
      </c>
      <c r="H86" s="11">
        <v>11730000</v>
      </c>
      <c r="I86" s="11">
        <v>15719000</v>
      </c>
      <c r="J86" s="34">
        <f t="shared" si="9"/>
        <v>27449000</v>
      </c>
      <c r="K86" s="26">
        <f t="shared" si="10"/>
        <v>8664.4570707070707</v>
      </c>
      <c r="L86" s="28">
        <f t="shared" si="11"/>
        <v>0.9880050505050505</v>
      </c>
      <c r="M86" s="28">
        <f t="shared" si="8"/>
        <v>0.85333333333333339</v>
      </c>
    </row>
    <row r="87" spans="1:13">
      <c r="A87" s="7" t="s">
        <v>68</v>
      </c>
      <c r="B87" s="22" t="s">
        <v>117</v>
      </c>
      <c r="C87" s="8" t="s">
        <v>56</v>
      </c>
      <c r="D87" s="9">
        <v>7509</v>
      </c>
      <c r="E87" s="9">
        <v>6883</v>
      </c>
      <c r="F87" s="9">
        <v>42</v>
      </c>
      <c r="G87" s="10">
        <v>28</v>
      </c>
      <c r="H87" s="11">
        <v>24072802</v>
      </c>
      <c r="I87" s="11">
        <v>46272478</v>
      </c>
      <c r="J87" s="34">
        <f t="shared" si="9"/>
        <v>70345280</v>
      </c>
      <c r="K87" s="26">
        <f t="shared" si="10"/>
        <v>9368.1289119723006</v>
      </c>
      <c r="L87" s="28">
        <f t="shared" si="11"/>
        <v>0.91663337328539085</v>
      </c>
      <c r="M87" s="28">
        <f t="shared" si="8"/>
        <v>0.66666666666666663</v>
      </c>
    </row>
    <row r="88" spans="1:13">
      <c r="A88" s="7" t="s">
        <v>19</v>
      </c>
      <c r="B88" s="23" t="s">
        <v>122</v>
      </c>
      <c r="C88" s="8" t="s">
        <v>15</v>
      </c>
      <c r="D88" s="9">
        <v>4652</v>
      </c>
      <c r="E88" s="9">
        <v>4629</v>
      </c>
      <c r="F88" s="9">
        <v>161</v>
      </c>
      <c r="G88" s="10">
        <v>122</v>
      </c>
      <c r="H88" s="11">
        <v>15330966</v>
      </c>
      <c r="I88" s="11">
        <v>20860688</v>
      </c>
      <c r="J88" s="34">
        <f t="shared" si="9"/>
        <v>36191654</v>
      </c>
      <c r="K88" s="26">
        <f t="shared" si="10"/>
        <v>7779.8052450558898</v>
      </c>
      <c r="L88" s="28">
        <f t="shared" si="11"/>
        <v>0.99505588993981087</v>
      </c>
      <c r="M88" s="28">
        <f t="shared" si="8"/>
        <v>0.75776397515527949</v>
      </c>
    </row>
    <row r="89" spans="1:13">
      <c r="A89" s="7" t="s">
        <v>125</v>
      </c>
      <c r="B89" s="23" t="s">
        <v>126</v>
      </c>
      <c r="C89" s="8" t="s">
        <v>15</v>
      </c>
      <c r="D89" s="9">
        <v>4158</v>
      </c>
      <c r="E89" s="9">
        <v>4108</v>
      </c>
      <c r="F89" s="9">
        <v>53</v>
      </c>
      <c r="G89" s="10">
        <v>40</v>
      </c>
      <c r="H89" s="11">
        <v>16216903</v>
      </c>
      <c r="I89" s="11">
        <v>19583215</v>
      </c>
      <c r="J89" s="34">
        <f t="shared" si="9"/>
        <v>35800118</v>
      </c>
      <c r="K89" s="26">
        <f t="shared" si="10"/>
        <v>8609.9369889369882</v>
      </c>
      <c r="L89" s="28">
        <f t="shared" si="11"/>
        <v>0.98797498797498795</v>
      </c>
      <c r="M89" s="28">
        <f t="shared" si="8"/>
        <v>0.75471698113207553</v>
      </c>
    </row>
    <row r="90" spans="1:13">
      <c r="A90" s="7" t="s">
        <v>127</v>
      </c>
      <c r="B90" s="23" t="s">
        <v>128</v>
      </c>
      <c r="C90" s="8" t="s">
        <v>15</v>
      </c>
      <c r="D90" s="9">
        <v>1494</v>
      </c>
      <c r="E90" s="9">
        <v>1490</v>
      </c>
      <c r="F90" s="9">
        <v>30</v>
      </c>
      <c r="G90" s="10">
        <v>2</v>
      </c>
      <c r="H90" s="11">
        <v>7176006</v>
      </c>
      <c r="I90" s="11">
        <v>9864022</v>
      </c>
      <c r="J90" s="34">
        <f t="shared" si="9"/>
        <v>17040028</v>
      </c>
      <c r="K90" s="26">
        <f t="shared" si="10"/>
        <v>11405.641231593039</v>
      </c>
      <c r="L90" s="28">
        <f t="shared" si="11"/>
        <v>0.99732262382864789</v>
      </c>
      <c r="M90" s="28">
        <f t="shared" ref="M90:M121" si="12">G90/F90</f>
        <v>6.6666666666666666E-2</v>
      </c>
    </row>
    <row r="91" spans="1:13">
      <c r="A91" s="7" t="s">
        <v>24</v>
      </c>
      <c r="B91" s="23" t="s">
        <v>129</v>
      </c>
      <c r="C91" s="8" t="s">
        <v>15</v>
      </c>
      <c r="D91" s="9">
        <v>18445</v>
      </c>
      <c r="E91" s="9">
        <v>18268</v>
      </c>
      <c r="F91" s="9">
        <v>338</v>
      </c>
      <c r="G91" s="10">
        <v>298</v>
      </c>
      <c r="H91" s="11">
        <v>70857560</v>
      </c>
      <c r="I91" s="11">
        <v>121342844</v>
      </c>
      <c r="J91" s="34">
        <f t="shared" si="9"/>
        <v>192200404</v>
      </c>
      <c r="K91" s="26">
        <f t="shared" si="10"/>
        <v>10420.189970181622</v>
      </c>
      <c r="L91" s="28">
        <f t="shared" si="11"/>
        <v>0.99040390349688268</v>
      </c>
      <c r="M91" s="28">
        <f t="shared" si="12"/>
        <v>0.88165680473372776</v>
      </c>
    </row>
    <row r="92" spans="1:13">
      <c r="A92" s="7" t="s">
        <v>130</v>
      </c>
      <c r="B92" s="23" t="s">
        <v>131</v>
      </c>
      <c r="C92" s="8" t="s">
        <v>15</v>
      </c>
      <c r="D92" s="9">
        <v>4605</v>
      </c>
      <c r="E92" s="9">
        <v>4366</v>
      </c>
      <c r="F92" s="9">
        <v>61</v>
      </c>
      <c r="G92" s="10">
        <v>51</v>
      </c>
      <c r="H92" s="11">
        <v>16767245</v>
      </c>
      <c r="I92" s="11">
        <v>25212489</v>
      </c>
      <c r="J92" s="34">
        <f t="shared" si="9"/>
        <v>41979734</v>
      </c>
      <c r="K92" s="26">
        <f t="shared" si="10"/>
        <v>9116.1203040173732</v>
      </c>
      <c r="L92" s="28">
        <f t="shared" si="11"/>
        <v>0.94809989142236695</v>
      </c>
      <c r="M92" s="28">
        <f t="shared" si="12"/>
        <v>0.83606557377049184</v>
      </c>
    </row>
    <row r="93" spans="1:13">
      <c r="A93" s="7" t="s">
        <v>133</v>
      </c>
      <c r="B93" s="23" t="s">
        <v>134</v>
      </c>
      <c r="C93" s="8" t="s">
        <v>56</v>
      </c>
      <c r="D93" s="9">
        <v>3090</v>
      </c>
      <c r="E93" s="9">
        <v>2340</v>
      </c>
      <c r="F93" s="9">
        <v>38</v>
      </c>
      <c r="G93" s="10">
        <v>21</v>
      </c>
      <c r="H93" s="11">
        <v>8294880</v>
      </c>
      <c r="I93" s="11">
        <v>19079177</v>
      </c>
      <c r="J93" s="12">
        <f t="shared" si="9"/>
        <v>27374057</v>
      </c>
      <c r="K93" s="26">
        <f t="shared" si="10"/>
        <v>8858.9181229773458</v>
      </c>
      <c r="L93" s="28">
        <f t="shared" si="11"/>
        <v>0.75728155339805825</v>
      </c>
      <c r="M93" s="28">
        <f t="shared" si="12"/>
        <v>0.55263157894736847</v>
      </c>
    </row>
    <row r="94" spans="1:13">
      <c r="A94" s="7" t="s">
        <v>135</v>
      </c>
      <c r="B94" s="23" t="s">
        <v>136</v>
      </c>
      <c r="C94" s="8" t="s">
        <v>56</v>
      </c>
      <c r="D94" s="9">
        <v>5697</v>
      </c>
      <c r="E94" s="9">
        <v>5184</v>
      </c>
      <c r="F94" s="9">
        <v>118</v>
      </c>
      <c r="G94" s="10">
        <v>84</v>
      </c>
      <c r="H94" s="11">
        <v>23073292</v>
      </c>
      <c r="I94" s="11">
        <v>31835162</v>
      </c>
      <c r="J94" s="34">
        <f t="shared" si="9"/>
        <v>54908454</v>
      </c>
      <c r="K94" s="26">
        <f t="shared" si="10"/>
        <v>9638.1348077935763</v>
      </c>
      <c r="L94" s="28">
        <f t="shared" si="11"/>
        <v>0.90995260663507105</v>
      </c>
      <c r="M94" s="28">
        <f t="shared" si="12"/>
        <v>0.71186440677966101</v>
      </c>
    </row>
    <row r="95" spans="1:13">
      <c r="A95" s="7" t="s">
        <v>140</v>
      </c>
      <c r="B95" s="23" t="s">
        <v>141</v>
      </c>
      <c r="C95" s="8" t="s">
        <v>15</v>
      </c>
      <c r="D95" s="9">
        <v>5977</v>
      </c>
      <c r="E95" s="9">
        <v>5501</v>
      </c>
      <c r="F95" s="9">
        <v>72</v>
      </c>
      <c r="G95" s="10">
        <v>58</v>
      </c>
      <c r="H95" s="11">
        <v>26501202</v>
      </c>
      <c r="I95" s="11">
        <v>29701228</v>
      </c>
      <c r="J95" s="34">
        <f t="shared" si="9"/>
        <v>56202430</v>
      </c>
      <c r="K95" s="26">
        <f t="shared" si="10"/>
        <v>9403.1169483018239</v>
      </c>
      <c r="L95" s="28">
        <f t="shared" si="11"/>
        <v>0.92036138531035638</v>
      </c>
      <c r="M95" s="28">
        <f t="shared" si="12"/>
        <v>0.80555555555555558</v>
      </c>
    </row>
    <row r="96" spans="1:13">
      <c r="A96" s="7" t="s">
        <v>125</v>
      </c>
      <c r="B96" s="23" t="s">
        <v>142</v>
      </c>
      <c r="C96" s="8" t="s">
        <v>15</v>
      </c>
      <c r="D96" s="9">
        <v>3264</v>
      </c>
      <c r="E96" s="9">
        <v>3249</v>
      </c>
      <c r="F96" s="9">
        <v>45</v>
      </c>
      <c r="G96" s="10">
        <v>35</v>
      </c>
      <c r="H96" s="11">
        <v>11818882</v>
      </c>
      <c r="I96" s="11">
        <v>20657052</v>
      </c>
      <c r="J96" s="34">
        <f t="shared" si="9"/>
        <v>32475934</v>
      </c>
      <c r="K96" s="26">
        <f t="shared" si="10"/>
        <v>9949.7346813725489</v>
      </c>
      <c r="L96" s="28">
        <f t="shared" si="11"/>
        <v>0.99540441176470584</v>
      </c>
      <c r="M96" s="28">
        <f t="shared" si="12"/>
        <v>0.77777777777777779</v>
      </c>
    </row>
    <row r="97" spans="1:13">
      <c r="A97" s="7" t="s">
        <v>145</v>
      </c>
      <c r="B97" s="23" t="s">
        <v>146</v>
      </c>
      <c r="C97" s="8" t="s">
        <v>15</v>
      </c>
      <c r="D97" s="9">
        <v>823</v>
      </c>
      <c r="E97" s="9">
        <v>823</v>
      </c>
      <c r="F97" s="9">
        <v>10</v>
      </c>
      <c r="G97" s="10">
        <v>7</v>
      </c>
      <c r="H97" s="11">
        <v>5680948</v>
      </c>
      <c r="I97" s="11">
        <v>8701420</v>
      </c>
      <c r="J97" s="34">
        <f t="shared" si="9"/>
        <v>14382368</v>
      </c>
      <c r="K97" s="26">
        <f t="shared" si="10"/>
        <v>17475.538274605104</v>
      </c>
      <c r="L97" s="28">
        <f t="shared" si="11"/>
        <v>1</v>
      </c>
      <c r="M97" s="28">
        <f t="shared" si="12"/>
        <v>0.7</v>
      </c>
    </row>
    <row r="98" spans="1:13">
      <c r="A98" s="7" t="s">
        <v>147</v>
      </c>
      <c r="B98" s="23" t="s">
        <v>148</v>
      </c>
      <c r="C98" s="8" t="s">
        <v>15</v>
      </c>
      <c r="D98" s="9">
        <v>930</v>
      </c>
      <c r="E98" s="9">
        <v>932</v>
      </c>
      <c r="F98" s="9">
        <v>12</v>
      </c>
      <c r="G98" s="10">
        <v>6</v>
      </c>
      <c r="H98" s="11">
        <v>4672139</v>
      </c>
      <c r="I98" s="11">
        <v>5309231</v>
      </c>
      <c r="J98" s="34">
        <f t="shared" ref="J98:J129" si="13">H98+I98</f>
        <v>9981370</v>
      </c>
      <c r="K98" s="26">
        <f t="shared" ref="K98:K129" si="14">J98/D98</f>
        <v>10732.655913978495</v>
      </c>
      <c r="L98" s="28">
        <f t="shared" ref="L98:L129" si="15">E98/D98</f>
        <v>1.0021505376344086</v>
      </c>
      <c r="M98" s="28">
        <f t="shared" si="12"/>
        <v>0.5</v>
      </c>
    </row>
    <row r="99" spans="1:13">
      <c r="A99" s="7" t="s">
        <v>19</v>
      </c>
      <c r="B99" s="22" t="s">
        <v>157</v>
      </c>
      <c r="C99" s="8" t="s">
        <v>15</v>
      </c>
      <c r="D99" s="9">
        <v>249</v>
      </c>
      <c r="E99" s="9">
        <v>243</v>
      </c>
      <c r="F99" s="9">
        <v>7</v>
      </c>
      <c r="G99" s="10">
        <v>5</v>
      </c>
      <c r="H99" s="11">
        <v>7652280</v>
      </c>
      <c r="I99" s="11">
        <v>5467650</v>
      </c>
      <c r="J99" s="34">
        <f t="shared" si="13"/>
        <v>13119930</v>
      </c>
      <c r="K99" s="26">
        <f t="shared" si="14"/>
        <v>52690.48192771084</v>
      </c>
      <c r="L99" s="28">
        <f t="shared" si="15"/>
        <v>0.97590361445783136</v>
      </c>
      <c r="M99" s="28">
        <f t="shared" si="12"/>
        <v>0.7142857142857143</v>
      </c>
    </row>
    <row r="100" spans="1:13">
      <c r="A100" s="7" t="s">
        <v>46</v>
      </c>
      <c r="B100" s="23" t="s">
        <v>158</v>
      </c>
      <c r="C100" s="8" t="s">
        <v>15</v>
      </c>
      <c r="D100" s="9">
        <v>1615</v>
      </c>
      <c r="E100" s="9">
        <v>1418</v>
      </c>
      <c r="F100" s="9">
        <v>150</v>
      </c>
      <c r="G100" s="10">
        <v>145</v>
      </c>
      <c r="H100" s="11">
        <v>6133893</v>
      </c>
      <c r="I100" s="11">
        <v>9155659</v>
      </c>
      <c r="J100" s="34">
        <f t="shared" si="13"/>
        <v>15289552</v>
      </c>
      <c r="K100" s="26">
        <f t="shared" si="14"/>
        <v>9467.2148606811152</v>
      </c>
      <c r="L100" s="28">
        <f t="shared" si="15"/>
        <v>0.8780185758513932</v>
      </c>
      <c r="M100" s="28">
        <f t="shared" si="12"/>
        <v>0.96666666666666667</v>
      </c>
    </row>
    <row r="101" spans="1:13">
      <c r="A101" s="7" t="s">
        <v>19</v>
      </c>
      <c r="B101" s="22" t="s">
        <v>159</v>
      </c>
      <c r="C101" s="8" t="s">
        <v>15</v>
      </c>
      <c r="D101" s="9">
        <v>14972</v>
      </c>
      <c r="E101" s="9">
        <v>14044</v>
      </c>
      <c r="F101" s="9">
        <v>387</v>
      </c>
      <c r="G101" s="10">
        <v>339</v>
      </c>
      <c r="H101" s="11">
        <v>76651795</v>
      </c>
      <c r="I101" s="11">
        <v>110321843</v>
      </c>
      <c r="J101" s="34">
        <f t="shared" si="13"/>
        <v>186973638</v>
      </c>
      <c r="K101" s="26">
        <f t="shared" si="14"/>
        <v>12488.220545017366</v>
      </c>
      <c r="L101" s="28">
        <f t="shared" si="15"/>
        <v>0.93801763291477425</v>
      </c>
      <c r="M101" s="28">
        <f t="shared" si="12"/>
        <v>0.87596899224806202</v>
      </c>
    </row>
    <row r="102" spans="1:13">
      <c r="A102" s="7" t="s">
        <v>19</v>
      </c>
      <c r="B102" s="22" t="s">
        <v>160</v>
      </c>
      <c r="C102" s="8" t="s">
        <v>15</v>
      </c>
      <c r="D102" s="9">
        <v>1828</v>
      </c>
      <c r="E102" s="9">
        <v>1811</v>
      </c>
      <c r="F102" s="9">
        <v>104</v>
      </c>
      <c r="G102" s="10">
        <v>93</v>
      </c>
      <c r="H102" s="11">
        <v>5342483</v>
      </c>
      <c r="I102" s="11">
        <v>3544084</v>
      </c>
      <c r="J102" s="34">
        <f t="shared" si="13"/>
        <v>8886567</v>
      </c>
      <c r="K102" s="26">
        <f t="shared" si="14"/>
        <v>4861.3605032822761</v>
      </c>
      <c r="L102" s="28">
        <f t="shared" si="15"/>
        <v>0.99070021881838077</v>
      </c>
      <c r="M102" s="28">
        <f t="shared" si="12"/>
        <v>0.89423076923076927</v>
      </c>
    </row>
    <row r="103" spans="1:13">
      <c r="A103" s="7" t="s">
        <v>163</v>
      </c>
      <c r="B103" s="23" t="s">
        <v>164</v>
      </c>
      <c r="C103" s="8" t="s">
        <v>56</v>
      </c>
      <c r="D103" s="9">
        <v>882</v>
      </c>
      <c r="E103" s="9">
        <v>872</v>
      </c>
      <c r="F103" s="9">
        <v>6</v>
      </c>
      <c r="G103" s="10">
        <v>4</v>
      </c>
      <c r="H103" s="11">
        <v>3892328</v>
      </c>
      <c r="I103" s="11">
        <v>1775797</v>
      </c>
      <c r="J103" s="34">
        <f t="shared" si="13"/>
        <v>5668125</v>
      </c>
      <c r="K103" s="26">
        <f t="shared" si="14"/>
        <v>6426.4455782312925</v>
      </c>
      <c r="L103" s="28">
        <f t="shared" si="15"/>
        <v>0.9886621315192744</v>
      </c>
      <c r="M103" s="28">
        <f t="shared" si="12"/>
        <v>0.66666666666666663</v>
      </c>
    </row>
    <row r="104" spans="1:13">
      <c r="A104" s="7" t="s">
        <v>31</v>
      </c>
      <c r="B104" s="23" t="s">
        <v>165</v>
      </c>
      <c r="C104" s="8" t="s">
        <v>56</v>
      </c>
      <c r="D104" s="9">
        <v>873</v>
      </c>
      <c r="E104" s="9">
        <v>799</v>
      </c>
      <c r="F104" s="9">
        <v>78</v>
      </c>
      <c r="G104" s="10">
        <v>70</v>
      </c>
      <c r="H104" s="11">
        <v>5426706</v>
      </c>
      <c r="I104" s="11">
        <v>7224536</v>
      </c>
      <c r="J104" s="34">
        <f t="shared" si="13"/>
        <v>12651242</v>
      </c>
      <c r="K104" s="26">
        <f t="shared" si="14"/>
        <v>14491.686139747995</v>
      </c>
      <c r="L104" s="28">
        <f t="shared" si="15"/>
        <v>0.91523482245131726</v>
      </c>
      <c r="M104" s="28">
        <f t="shared" si="12"/>
        <v>0.89743589743589747</v>
      </c>
    </row>
    <row r="105" spans="1:13">
      <c r="A105" s="7" t="s">
        <v>173</v>
      </c>
      <c r="B105" s="22" t="s">
        <v>174</v>
      </c>
      <c r="C105" s="8" t="s">
        <v>15</v>
      </c>
      <c r="D105" s="9">
        <v>5208</v>
      </c>
      <c r="E105" s="9">
        <v>4618</v>
      </c>
      <c r="F105" s="9">
        <v>81</v>
      </c>
      <c r="G105" s="10">
        <v>67</v>
      </c>
      <c r="H105" s="11">
        <v>20596000</v>
      </c>
      <c r="I105" s="11">
        <v>30180000</v>
      </c>
      <c r="J105" s="34">
        <f t="shared" si="13"/>
        <v>50776000</v>
      </c>
      <c r="K105" s="26">
        <f t="shared" si="14"/>
        <v>9749.6159754224263</v>
      </c>
      <c r="L105" s="28">
        <f t="shared" si="15"/>
        <v>0.88671274961597546</v>
      </c>
      <c r="M105" s="28">
        <f t="shared" si="12"/>
        <v>0.8271604938271605</v>
      </c>
    </row>
    <row r="106" spans="1:13">
      <c r="A106" s="7" t="s">
        <v>176</v>
      </c>
      <c r="B106" s="22" t="s">
        <v>177</v>
      </c>
      <c r="C106" s="8" t="s">
        <v>15</v>
      </c>
      <c r="D106" s="9">
        <v>9455</v>
      </c>
      <c r="E106" s="9">
        <v>9049</v>
      </c>
      <c r="F106" s="9">
        <v>183</v>
      </c>
      <c r="G106" s="10">
        <v>153</v>
      </c>
      <c r="H106" s="11">
        <v>37445106</v>
      </c>
      <c r="I106" s="11">
        <v>68595342</v>
      </c>
      <c r="J106" s="34">
        <f t="shared" si="13"/>
        <v>106040448</v>
      </c>
      <c r="K106" s="26">
        <f t="shared" si="14"/>
        <v>11215.277419354839</v>
      </c>
      <c r="L106" s="28">
        <f t="shared" si="15"/>
        <v>0.95705975674246435</v>
      </c>
      <c r="M106" s="28">
        <f t="shared" si="12"/>
        <v>0.83606557377049184</v>
      </c>
    </row>
    <row r="107" spans="1:13">
      <c r="A107" s="19" t="s">
        <v>10</v>
      </c>
      <c r="B107" s="23" t="s">
        <v>180</v>
      </c>
      <c r="C107" s="8" t="s">
        <v>56</v>
      </c>
      <c r="D107" s="9">
        <v>5991</v>
      </c>
      <c r="E107" s="9">
        <v>6029</v>
      </c>
      <c r="F107" s="9">
        <v>90</v>
      </c>
      <c r="G107" s="10">
        <v>66</v>
      </c>
      <c r="H107" s="11">
        <v>21036828</v>
      </c>
      <c r="I107" s="11">
        <v>23584534</v>
      </c>
      <c r="J107" s="34">
        <f t="shared" si="13"/>
        <v>44621362</v>
      </c>
      <c r="K107" s="26">
        <f t="shared" si="14"/>
        <v>7448.0657653146391</v>
      </c>
      <c r="L107" s="28">
        <f t="shared" si="15"/>
        <v>1.0063428476047405</v>
      </c>
      <c r="M107" s="28">
        <f t="shared" si="12"/>
        <v>0.73333333333333328</v>
      </c>
    </row>
    <row r="108" spans="1:13">
      <c r="A108" s="7" t="s">
        <v>19</v>
      </c>
      <c r="B108" s="23" t="s">
        <v>181</v>
      </c>
      <c r="C108" s="8" t="s">
        <v>12</v>
      </c>
      <c r="D108" s="9">
        <v>4729</v>
      </c>
      <c r="E108" s="9">
        <v>4748</v>
      </c>
      <c r="F108" s="9">
        <v>319</v>
      </c>
      <c r="G108" s="10">
        <v>258</v>
      </c>
      <c r="H108" s="11">
        <v>16273247</v>
      </c>
      <c r="I108" s="11">
        <v>24405917</v>
      </c>
      <c r="J108" s="34">
        <f t="shared" si="13"/>
        <v>40679164</v>
      </c>
      <c r="K108" s="26">
        <f t="shared" si="14"/>
        <v>8602.0647071262429</v>
      </c>
      <c r="L108" s="28">
        <f t="shared" si="15"/>
        <v>1.0040177627405371</v>
      </c>
      <c r="M108" s="28">
        <f t="shared" si="12"/>
        <v>0.80877742946708464</v>
      </c>
    </row>
    <row r="109" spans="1:13">
      <c r="A109" s="7" t="s">
        <v>24</v>
      </c>
      <c r="B109" s="23" t="s">
        <v>182</v>
      </c>
      <c r="C109" s="8" t="s">
        <v>12</v>
      </c>
      <c r="D109" s="9">
        <v>24542</v>
      </c>
      <c r="E109" s="9">
        <v>22178</v>
      </c>
      <c r="F109" s="9">
        <v>296</v>
      </c>
      <c r="G109" s="10">
        <v>260</v>
      </c>
      <c r="H109" s="11">
        <v>88742407</v>
      </c>
      <c r="I109" s="11">
        <v>122351671</v>
      </c>
      <c r="J109" s="34">
        <f t="shared" si="13"/>
        <v>211094078</v>
      </c>
      <c r="K109" s="26">
        <f t="shared" si="14"/>
        <v>8601.3396626191843</v>
      </c>
      <c r="L109" s="28">
        <f t="shared" si="15"/>
        <v>0.90367533208377471</v>
      </c>
      <c r="M109" s="28">
        <f t="shared" si="12"/>
        <v>0.8783783783783784</v>
      </c>
    </row>
    <row r="110" spans="1:13">
      <c r="A110" s="7" t="s">
        <v>183</v>
      </c>
      <c r="B110" s="23" t="s">
        <v>184</v>
      </c>
      <c r="C110" s="8" t="s">
        <v>64</v>
      </c>
      <c r="D110" s="9">
        <v>2008</v>
      </c>
      <c r="E110" s="9">
        <v>2015</v>
      </c>
      <c r="F110" s="9">
        <v>23</v>
      </c>
      <c r="G110" s="10">
        <v>18</v>
      </c>
      <c r="H110" s="11">
        <v>8723954</v>
      </c>
      <c r="I110" s="11">
        <v>9724493</v>
      </c>
      <c r="J110" s="34">
        <f t="shared" si="13"/>
        <v>18448447</v>
      </c>
      <c r="K110" s="26">
        <f t="shared" si="14"/>
        <v>9187.4736055776884</v>
      </c>
      <c r="L110" s="28">
        <f t="shared" si="15"/>
        <v>1.0034860557768925</v>
      </c>
      <c r="M110" s="28">
        <f t="shared" si="12"/>
        <v>0.78260869565217395</v>
      </c>
    </row>
    <row r="111" spans="1:13">
      <c r="A111" s="7" t="s">
        <v>140</v>
      </c>
      <c r="B111" s="23" t="s">
        <v>185</v>
      </c>
      <c r="C111" s="8" t="s">
        <v>12</v>
      </c>
      <c r="D111" s="9">
        <v>516</v>
      </c>
      <c r="E111" s="9">
        <v>567</v>
      </c>
      <c r="F111" s="9">
        <v>45</v>
      </c>
      <c r="G111" s="10">
        <v>36</v>
      </c>
      <c r="H111" s="11">
        <v>1685247</v>
      </c>
      <c r="I111" s="11">
        <v>2836141</v>
      </c>
      <c r="J111" s="34">
        <f t="shared" si="13"/>
        <v>4521388</v>
      </c>
      <c r="K111" s="26">
        <f t="shared" si="14"/>
        <v>8762.3798449612405</v>
      </c>
      <c r="L111" s="28">
        <f t="shared" si="15"/>
        <v>1.0988372093023255</v>
      </c>
      <c r="M111" s="28">
        <f t="shared" si="12"/>
        <v>0.8</v>
      </c>
    </row>
    <row r="112" spans="1:13">
      <c r="A112" s="7" t="s">
        <v>176</v>
      </c>
      <c r="B112" s="23" t="s">
        <v>186</v>
      </c>
      <c r="C112" s="8" t="s">
        <v>12</v>
      </c>
      <c r="D112" s="9">
        <v>8056</v>
      </c>
      <c r="E112" s="9">
        <v>7312</v>
      </c>
      <c r="F112" s="9">
        <v>180</v>
      </c>
      <c r="G112" s="10">
        <v>174</v>
      </c>
      <c r="H112" s="11">
        <v>37308158</v>
      </c>
      <c r="I112" s="11">
        <v>65463335</v>
      </c>
      <c r="J112" s="34">
        <f t="shared" si="13"/>
        <v>102771493</v>
      </c>
      <c r="K112" s="26">
        <f t="shared" si="14"/>
        <v>12757.136668321747</v>
      </c>
      <c r="L112" s="28">
        <f t="shared" si="15"/>
        <v>0.90764647467725923</v>
      </c>
      <c r="M112" s="28">
        <f t="shared" si="12"/>
        <v>0.96666666666666667</v>
      </c>
    </row>
    <row r="113" spans="1:13">
      <c r="A113" s="7" t="s">
        <v>187</v>
      </c>
      <c r="B113" s="23" t="s">
        <v>188</v>
      </c>
      <c r="C113" s="8" t="s">
        <v>12</v>
      </c>
      <c r="D113" s="9">
        <v>6046</v>
      </c>
      <c r="E113" s="9">
        <v>5463</v>
      </c>
      <c r="F113" s="9">
        <v>80</v>
      </c>
      <c r="G113" s="10">
        <v>76</v>
      </c>
      <c r="H113" s="11">
        <v>21194424</v>
      </c>
      <c r="I113" s="11">
        <v>27266159</v>
      </c>
      <c r="J113" s="34">
        <f t="shared" si="13"/>
        <v>48460583</v>
      </c>
      <c r="K113" s="26">
        <f t="shared" si="14"/>
        <v>8015.3130995699639</v>
      </c>
      <c r="L113" s="28">
        <f t="shared" si="15"/>
        <v>0.90357260999007605</v>
      </c>
      <c r="M113" s="28">
        <f t="shared" si="12"/>
        <v>0.95</v>
      </c>
    </row>
    <row r="114" spans="1:13">
      <c r="A114" s="7" t="s">
        <v>24</v>
      </c>
      <c r="B114" s="23" t="s">
        <v>189</v>
      </c>
      <c r="C114" s="8" t="s">
        <v>12</v>
      </c>
      <c r="D114" s="9">
        <v>28585</v>
      </c>
      <c r="E114" s="9">
        <v>29608</v>
      </c>
      <c r="F114" s="9">
        <v>857</v>
      </c>
      <c r="G114" s="10">
        <v>758</v>
      </c>
      <c r="H114" s="11">
        <v>139596634</v>
      </c>
      <c r="I114" s="11">
        <v>171698657</v>
      </c>
      <c r="J114" s="34">
        <f t="shared" si="13"/>
        <v>311295291</v>
      </c>
      <c r="K114" s="26">
        <f t="shared" si="14"/>
        <v>10890.162357880006</v>
      </c>
      <c r="L114" s="28">
        <f t="shared" si="15"/>
        <v>1.0357880006996676</v>
      </c>
      <c r="M114" s="28">
        <f t="shared" si="12"/>
        <v>0.88448074679113187</v>
      </c>
    </row>
    <row r="115" spans="1:13">
      <c r="A115" s="7" t="s">
        <v>111</v>
      </c>
      <c r="B115" s="22" t="s">
        <v>190</v>
      </c>
      <c r="C115" s="8" t="s">
        <v>12</v>
      </c>
      <c r="D115" s="9">
        <v>28414</v>
      </c>
      <c r="E115" s="9">
        <v>26616</v>
      </c>
      <c r="F115" s="9">
        <v>537</v>
      </c>
      <c r="G115" s="10">
        <v>488</v>
      </c>
      <c r="H115" s="11">
        <v>119842460</v>
      </c>
      <c r="I115" s="11">
        <v>148066806</v>
      </c>
      <c r="J115" s="34">
        <f t="shared" si="13"/>
        <v>267909266</v>
      </c>
      <c r="K115" s="26">
        <f t="shared" si="14"/>
        <v>9428.7768705567687</v>
      </c>
      <c r="L115" s="28">
        <f t="shared" si="15"/>
        <v>0.93672133455338913</v>
      </c>
      <c r="M115" s="28">
        <f t="shared" si="12"/>
        <v>0.9087523277467412</v>
      </c>
    </row>
    <row r="116" spans="1:13">
      <c r="A116" s="7" t="s">
        <v>120</v>
      </c>
      <c r="B116" s="23" t="s">
        <v>191</v>
      </c>
      <c r="C116" s="8" t="s">
        <v>12</v>
      </c>
      <c r="D116" s="9">
        <v>13573</v>
      </c>
      <c r="E116" s="9">
        <v>13583</v>
      </c>
      <c r="F116" s="9">
        <v>188</v>
      </c>
      <c r="G116" s="10">
        <v>166</v>
      </c>
      <c r="H116" s="11">
        <v>55931579</v>
      </c>
      <c r="I116" s="11">
        <v>123709814</v>
      </c>
      <c r="J116" s="34">
        <f t="shared" si="13"/>
        <v>179641393</v>
      </c>
      <c r="K116" s="26">
        <f t="shared" si="14"/>
        <v>13235.201724010903</v>
      </c>
      <c r="L116" s="28">
        <f t="shared" si="15"/>
        <v>1.0007367567965815</v>
      </c>
      <c r="M116" s="28">
        <f t="shared" si="12"/>
        <v>0.88297872340425532</v>
      </c>
    </row>
    <row r="117" spans="1:13">
      <c r="A117" s="7" t="s">
        <v>21</v>
      </c>
      <c r="B117" s="23" t="s">
        <v>192</v>
      </c>
      <c r="C117" s="8" t="s">
        <v>15</v>
      </c>
      <c r="D117" s="9">
        <v>12361</v>
      </c>
      <c r="E117" s="9">
        <v>11154</v>
      </c>
      <c r="F117" s="9">
        <v>273</v>
      </c>
      <c r="G117" s="10">
        <v>238</v>
      </c>
      <c r="H117" s="11">
        <v>39003526</v>
      </c>
      <c r="I117" s="11">
        <v>57988004</v>
      </c>
      <c r="J117" s="34">
        <f t="shared" si="13"/>
        <v>96991530</v>
      </c>
      <c r="K117" s="26">
        <f t="shared" si="14"/>
        <v>7846.5763287759892</v>
      </c>
      <c r="L117" s="28">
        <f t="shared" si="15"/>
        <v>0.90235417846452548</v>
      </c>
      <c r="M117" s="28">
        <f t="shared" si="12"/>
        <v>0.87179487179487181</v>
      </c>
    </row>
    <row r="118" spans="1:13">
      <c r="A118" s="7" t="s">
        <v>19</v>
      </c>
      <c r="B118" s="23" t="s">
        <v>193</v>
      </c>
      <c r="C118" s="8" t="s">
        <v>12</v>
      </c>
      <c r="D118" s="9">
        <v>11628</v>
      </c>
      <c r="E118" s="9">
        <v>11767</v>
      </c>
      <c r="F118" s="9">
        <v>409</v>
      </c>
      <c r="G118" s="10">
        <v>344</v>
      </c>
      <c r="H118" s="11">
        <v>41146151</v>
      </c>
      <c r="I118" s="11">
        <v>84267272</v>
      </c>
      <c r="J118" s="34">
        <f t="shared" si="13"/>
        <v>125413423</v>
      </c>
      <c r="K118" s="26">
        <f t="shared" si="14"/>
        <v>10785.468094255246</v>
      </c>
      <c r="L118" s="28">
        <f t="shared" si="15"/>
        <v>1.0119539043687651</v>
      </c>
      <c r="M118" s="28">
        <f t="shared" si="12"/>
        <v>0.84107579462102688</v>
      </c>
    </row>
    <row r="119" spans="1:13">
      <c r="A119" s="7" t="s">
        <v>24</v>
      </c>
      <c r="B119" s="23" t="s">
        <v>194</v>
      </c>
      <c r="C119" s="8" t="s">
        <v>12</v>
      </c>
      <c r="D119" s="9">
        <v>7285</v>
      </c>
      <c r="E119" s="9">
        <v>6554</v>
      </c>
      <c r="F119" s="9">
        <v>372</v>
      </c>
      <c r="G119" s="10">
        <v>339</v>
      </c>
      <c r="H119" s="11">
        <v>27647873</v>
      </c>
      <c r="I119" s="11">
        <v>35762934</v>
      </c>
      <c r="J119" s="34">
        <f t="shared" si="13"/>
        <v>63410807</v>
      </c>
      <c r="K119" s="26">
        <f t="shared" si="14"/>
        <v>8704.2974605353465</v>
      </c>
      <c r="L119" s="28">
        <f t="shared" si="15"/>
        <v>0.89965682910089229</v>
      </c>
      <c r="M119" s="28">
        <f t="shared" si="12"/>
        <v>0.91129032258064513</v>
      </c>
    </row>
    <row r="120" spans="1:13">
      <c r="A120" s="7" t="s">
        <v>21</v>
      </c>
      <c r="B120" s="23" t="s">
        <v>195</v>
      </c>
      <c r="C120" s="8" t="s">
        <v>15</v>
      </c>
      <c r="D120" s="9">
        <v>3295</v>
      </c>
      <c r="E120" s="9">
        <v>3163</v>
      </c>
      <c r="F120" s="9">
        <v>274</v>
      </c>
      <c r="G120" s="10">
        <v>239</v>
      </c>
      <c r="H120" s="11">
        <v>11858011</v>
      </c>
      <c r="I120" s="11">
        <v>14826504</v>
      </c>
      <c r="J120" s="34">
        <f t="shared" si="13"/>
        <v>26684515</v>
      </c>
      <c r="K120" s="26">
        <f t="shared" si="14"/>
        <v>8098.4871016691959</v>
      </c>
      <c r="L120" s="28">
        <f t="shared" si="15"/>
        <v>0.95993930197268584</v>
      </c>
      <c r="M120" s="28">
        <f t="shared" si="12"/>
        <v>0.87226277372262773</v>
      </c>
    </row>
    <row r="121" spans="1:13">
      <c r="A121" s="7" t="s">
        <v>10</v>
      </c>
      <c r="B121" s="23" t="s">
        <v>196</v>
      </c>
      <c r="C121" s="8" t="s">
        <v>15</v>
      </c>
      <c r="D121" s="9">
        <v>10947</v>
      </c>
      <c r="E121" s="9">
        <v>10945</v>
      </c>
      <c r="F121" s="9">
        <v>723</v>
      </c>
      <c r="G121" s="10">
        <v>430</v>
      </c>
      <c r="H121" s="11">
        <v>67634111</v>
      </c>
      <c r="I121" s="11">
        <v>116009830</v>
      </c>
      <c r="J121" s="34">
        <f t="shared" si="13"/>
        <v>183643941</v>
      </c>
      <c r="K121" s="26">
        <f t="shared" si="14"/>
        <v>16775.73225541244</v>
      </c>
      <c r="L121" s="28">
        <f t="shared" si="15"/>
        <v>0.999817301543802</v>
      </c>
      <c r="M121" s="28">
        <f t="shared" si="12"/>
        <v>0.59474412171507607</v>
      </c>
    </row>
    <row r="122" spans="1:13">
      <c r="A122" s="7" t="s">
        <v>10</v>
      </c>
      <c r="B122" s="23" t="s">
        <v>197</v>
      </c>
      <c r="C122" s="8" t="s">
        <v>15</v>
      </c>
      <c r="D122" s="9">
        <v>301</v>
      </c>
      <c r="E122" s="9">
        <v>297</v>
      </c>
      <c r="F122" s="9">
        <v>77</v>
      </c>
      <c r="G122" s="10">
        <v>47</v>
      </c>
      <c r="H122" s="11">
        <v>15903987</v>
      </c>
      <c r="I122" s="11">
        <v>24425691</v>
      </c>
      <c r="J122" s="34">
        <f t="shared" si="13"/>
        <v>40329678</v>
      </c>
      <c r="K122" s="26">
        <f t="shared" si="14"/>
        <v>133985.64119601328</v>
      </c>
      <c r="L122" s="28">
        <f t="shared" si="15"/>
        <v>0.98671096345514953</v>
      </c>
      <c r="M122" s="28">
        <f t="shared" ref="M122:M142" si="16">G122/F122</f>
        <v>0.61038961038961037</v>
      </c>
    </row>
    <row r="123" spans="1:13">
      <c r="A123" s="7" t="s">
        <v>10</v>
      </c>
      <c r="B123" s="23" t="s">
        <v>199</v>
      </c>
      <c r="C123" s="8" t="s">
        <v>56</v>
      </c>
      <c r="D123" s="9">
        <v>12341</v>
      </c>
      <c r="E123" s="9">
        <v>12351</v>
      </c>
      <c r="F123" s="9">
        <v>331</v>
      </c>
      <c r="G123" s="10">
        <v>315</v>
      </c>
      <c r="H123" s="11">
        <v>58397128</v>
      </c>
      <c r="I123" s="11">
        <v>141358933</v>
      </c>
      <c r="J123" s="34">
        <f t="shared" si="13"/>
        <v>199756061</v>
      </c>
      <c r="K123" s="26">
        <f t="shared" si="14"/>
        <v>16186.375577343813</v>
      </c>
      <c r="L123" s="28">
        <f t="shared" si="15"/>
        <v>1.0008103071063934</v>
      </c>
      <c r="M123" s="28">
        <f t="shared" si="16"/>
        <v>0.95166163141993954</v>
      </c>
    </row>
    <row r="124" spans="1:13">
      <c r="A124" s="7" t="s">
        <v>24</v>
      </c>
      <c r="B124" s="23" t="s">
        <v>200</v>
      </c>
      <c r="C124" s="8" t="s">
        <v>64</v>
      </c>
      <c r="D124" s="9">
        <v>16150</v>
      </c>
      <c r="E124" s="9">
        <v>16217</v>
      </c>
      <c r="F124" s="9">
        <v>619</v>
      </c>
      <c r="G124" s="10">
        <v>524</v>
      </c>
      <c r="H124" s="11">
        <v>81523000</v>
      </c>
      <c r="I124" s="11">
        <v>103446000</v>
      </c>
      <c r="J124" s="34">
        <f t="shared" si="13"/>
        <v>184969000</v>
      </c>
      <c r="K124" s="26">
        <f t="shared" si="14"/>
        <v>11453.188854489164</v>
      </c>
      <c r="L124" s="28">
        <f t="shared" si="15"/>
        <v>1.0041486068111456</v>
      </c>
      <c r="M124" s="28">
        <f t="shared" si="16"/>
        <v>0.84652665589660747</v>
      </c>
    </row>
    <row r="125" spans="1:13">
      <c r="A125" s="7" t="s">
        <v>19</v>
      </c>
      <c r="B125" s="23" t="s">
        <v>201</v>
      </c>
      <c r="C125" s="8" t="s">
        <v>12</v>
      </c>
      <c r="D125" s="9">
        <v>20407</v>
      </c>
      <c r="E125" s="9">
        <v>20140</v>
      </c>
      <c r="F125" s="9">
        <v>505</v>
      </c>
      <c r="G125" s="10">
        <v>453</v>
      </c>
      <c r="H125" s="11">
        <v>98028932</v>
      </c>
      <c r="I125" s="11">
        <v>180174737</v>
      </c>
      <c r="J125" s="34">
        <f t="shared" si="13"/>
        <v>278203669</v>
      </c>
      <c r="K125" s="26">
        <f t="shared" si="14"/>
        <v>13632.756848140343</v>
      </c>
      <c r="L125" s="28">
        <f t="shared" si="15"/>
        <v>0.98691625422649087</v>
      </c>
      <c r="M125" s="28">
        <f t="shared" si="16"/>
        <v>0.89702970297029705</v>
      </c>
    </row>
    <row r="126" spans="1:13">
      <c r="A126" s="7" t="s">
        <v>202</v>
      </c>
      <c r="B126" s="23" t="s">
        <v>203</v>
      </c>
      <c r="C126" s="8" t="s">
        <v>15</v>
      </c>
      <c r="D126" s="9">
        <v>3677</v>
      </c>
      <c r="E126" s="9">
        <v>3721</v>
      </c>
      <c r="F126" s="9">
        <v>220</v>
      </c>
      <c r="G126" s="10">
        <v>184</v>
      </c>
      <c r="H126" s="11">
        <v>13565527</v>
      </c>
      <c r="I126" s="11">
        <v>22750087</v>
      </c>
      <c r="J126" s="34">
        <f t="shared" si="13"/>
        <v>36315614</v>
      </c>
      <c r="K126" s="26">
        <f t="shared" si="14"/>
        <v>9876.4248028283928</v>
      </c>
      <c r="L126" s="28">
        <f t="shared" si="15"/>
        <v>1.0119662768561326</v>
      </c>
      <c r="M126" s="28">
        <f t="shared" si="16"/>
        <v>0.83636363636363631</v>
      </c>
    </row>
    <row r="127" spans="1:13">
      <c r="A127" s="7" t="s">
        <v>72</v>
      </c>
      <c r="B127" s="23" t="s">
        <v>204</v>
      </c>
      <c r="C127" s="8" t="s">
        <v>15</v>
      </c>
      <c r="D127" s="9">
        <v>1060</v>
      </c>
      <c r="E127" s="9">
        <v>880</v>
      </c>
      <c r="F127" s="9">
        <v>220</v>
      </c>
      <c r="G127" s="10">
        <v>184</v>
      </c>
      <c r="H127" s="11">
        <v>5044069</v>
      </c>
      <c r="I127" s="11">
        <v>5467349</v>
      </c>
      <c r="J127" s="34">
        <f t="shared" si="13"/>
        <v>10511418</v>
      </c>
      <c r="K127" s="13">
        <f t="shared" si="14"/>
        <v>9916.4320754716973</v>
      </c>
      <c r="L127" s="28">
        <f t="shared" si="15"/>
        <v>0.83018867924528306</v>
      </c>
      <c r="M127" s="28">
        <f t="shared" si="16"/>
        <v>0.83636363636363631</v>
      </c>
    </row>
    <row r="128" spans="1:13">
      <c r="A128" s="7" t="s">
        <v>41</v>
      </c>
      <c r="B128" s="23" t="s">
        <v>205</v>
      </c>
      <c r="C128" s="8" t="s">
        <v>12</v>
      </c>
      <c r="D128" s="9">
        <v>8847</v>
      </c>
      <c r="E128" s="9">
        <v>8630</v>
      </c>
      <c r="F128" s="9">
        <v>176</v>
      </c>
      <c r="G128" s="10">
        <v>156</v>
      </c>
      <c r="H128" s="11">
        <v>34732384</v>
      </c>
      <c r="I128" s="11">
        <v>58375056</v>
      </c>
      <c r="J128" s="34">
        <f t="shared" si="13"/>
        <v>93107440</v>
      </c>
      <c r="K128" s="26">
        <f t="shared" si="14"/>
        <v>10524.182208658302</v>
      </c>
      <c r="L128" s="28">
        <f t="shared" si="15"/>
        <v>0.97547191138238953</v>
      </c>
      <c r="M128" s="28">
        <f t="shared" si="16"/>
        <v>0.88636363636363635</v>
      </c>
    </row>
    <row r="129" spans="1:13">
      <c r="A129" s="7" t="s">
        <v>24</v>
      </c>
      <c r="B129" s="23" t="s">
        <v>206</v>
      </c>
      <c r="C129" s="8" t="s">
        <v>12</v>
      </c>
      <c r="D129" s="9">
        <v>21161</v>
      </c>
      <c r="E129" s="9">
        <v>19544</v>
      </c>
      <c r="F129" s="9">
        <v>823</v>
      </c>
      <c r="G129" s="10">
        <v>733</v>
      </c>
      <c r="H129" s="11">
        <v>57249083</v>
      </c>
      <c r="I129" s="11">
        <v>87304251</v>
      </c>
      <c r="J129" s="34">
        <f t="shared" si="13"/>
        <v>144553334</v>
      </c>
      <c r="K129" s="26">
        <f t="shared" si="14"/>
        <v>6831.1201739048247</v>
      </c>
      <c r="L129" s="28">
        <f t="shared" si="15"/>
        <v>0.92358584187892823</v>
      </c>
      <c r="M129" s="28">
        <f t="shared" si="16"/>
        <v>0.89064398541919809</v>
      </c>
    </row>
    <row r="130" spans="1:13">
      <c r="A130" s="7" t="s">
        <v>19</v>
      </c>
      <c r="B130" s="23" t="s">
        <v>213</v>
      </c>
      <c r="C130" s="8" t="s">
        <v>12</v>
      </c>
      <c r="D130" s="9">
        <v>5018</v>
      </c>
      <c r="E130" s="9">
        <v>4425</v>
      </c>
      <c r="F130" s="9">
        <v>163</v>
      </c>
      <c r="G130" s="10">
        <v>137</v>
      </c>
      <c r="H130" s="11">
        <v>28119838</v>
      </c>
      <c r="I130" s="11">
        <v>42683203</v>
      </c>
      <c r="J130" s="34">
        <f t="shared" ref="J130:J161" si="17">H130+I130</f>
        <v>70803041</v>
      </c>
      <c r="K130" s="26">
        <f t="shared" ref="K130:K161" si="18">J130/D130</f>
        <v>14109.812873654842</v>
      </c>
      <c r="L130" s="28">
        <f t="shared" ref="L130:L142" si="19">E130/D130</f>
        <v>0.88182542845755285</v>
      </c>
      <c r="M130" s="28">
        <f t="shared" si="16"/>
        <v>0.8404907975460123</v>
      </c>
    </row>
    <row r="131" spans="1:13">
      <c r="A131" s="7" t="s">
        <v>19</v>
      </c>
      <c r="B131" s="23" t="s">
        <v>214</v>
      </c>
      <c r="C131" s="8" t="s">
        <v>12</v>
      </c>
      <c r="D131" s="9">
        <v>1916</v>
      </c>
      <c r="E131" s="9">
        <v>1878</v>
      </c>
      <c r="F131" s="9">
        <v>163</v>
      </c>
      <c r="G131" s="10">
        <v>137</v>
      </c>
      <c r="H131" s="11">
        <v>4060535</v>
      </c>
      <c r="I131" s="11">
        <v>1782931</v>
      </c>
      <c r="J131" s="34">
        <f t="shared" si="17"/>
        <v>5843466</v>
      </c>
      <c r="K131" s="26">
        <f t="shared" si="18"/>
        <v>3049.8256784968685</v>
      </c>
      <c r="L131" s="28">
        <f t="shared" si="19"/>
        <v>0.98016701461377875</v>
      </c>
      <c r="M131" s="28">
        <f t="shared" si="16"/>
        <v>0.8404907975460123</v>
      </c>
    </row>
    <row r="132" spans="1:13">
      <c r="A132" s="7" t="s">
        <v>19</v>
      </c>
      <c r="B132" s="23" t="s">
        <v>215</v>
      </c>
      <c r="C132" s="8" t="s">
        <v>15</v>
      </c>
      <c r="D132" s="9">
        <v>10980</v>
      </c>
      <c r="E132" s="9">
        <v>10758</v>
      </c>
      <c r="F132" s="9">
        <v>513</v>
      </c>
      <c r="G132" s="10">
        <v>441</v>
      </c>
      <c r="H132" s="11">
        <v>64665359</v>
      </c>
      <c r="I132" s="11">
        <v>83083580</v>
      </c>
      <c r="J132" s="34">
        <f t="shared" si="17"/>
        <v>147748939</v>
      </c>
      <c r="K132" s="26">
        <f t="shared" si="18"/>
        <v>13456.187522768671</v>
      </c>
      <c r="L132" s="28">
        <f t="shared" si="19"/>
        <v>0.97978142076502728</v>
      </c>
      <c r="M132" s="28">
        <f t="shared" si="16"/>
        <v>0.85964912280701755</v>
      </c>
    </row>
    <row r="133" spans="1:13">
      <c r="A133" s="7" t="s">
        <v>19</v>
      </c>
      <c r="B133" s="23" t="s">
        <v>216</v>
      </c>
      <c r="C133" s="8" t="s">
        <v>15</v>
      </c>
      <c r="D133" s="9">
        <v>4166</v>
      </c>
      <c r="E133" s="9">
        <v>3845</v>
      </c>
      <c r="F133" s="9">
        <v>356</v>
      </c>
      <c r="G133" s="10">
        <v>281</v>
      </c>
      <c r="H133" s="11">
        <v>23922393</v>
      </c>
      <c r="I133" s="11">
        <v>31584012</v>
      </c>
      <c r="J133" s="34">
        <f t="shared" si="17"/>
        <v>55506405</v>
      </c>
      <c r="K133" s="26">
        <f t="shared" si="18"/>
        <v>13323.668987037927</v>
      </c>
      <c r="L133" s="28">
        <f t="shared" si="19"/>
        <v>0.92294767162746039</v>
      </c>
      <c r="M133" s="28">
        <f t="shared" si="16"/>
        <v>0.7893258426966292</v>
      </c>
    </row>
    <row r="134" spans="1:13">
      <c r="A134" s="7" t="s">
        <v>217</v>
      </c>
      <c r="B134" s="23" t="s">
        <v>218</v>
      </c>
      <c r="C134" s="8" t="s">
        <v>56</v>
      </c>
      <c r="D134" s="9">
        <v>3231</v>
      </c>
      <c r="E134" s="9">
        <v>3418</v>
      </c>
      <c r="F134" s="9">
        <v>26</v>
      </c>
      <c r="G134" s="10">
        <v>17</v>
      </c>
      <c r="H134" s="11">
        <v>10206985</v>
      </c>
      <c r="I134" s="11">
        <v>12576189</v>
      </c>
      <c r="J134" s="34">
        <f t="shared" si="17"/>
        <v>22783174</v>
      </c>
      <c r="K134" s="26">
        <f t="shared" si="18"/>
        <v>7051.4311358712475</v>
      </c>
      <c r="L134" s="28">
        <f t="shared" si="19"/>
        <v>1.0578768183225007</v>
      </c>
      <c r="M134" s="28">
        <f t="shared" si="16"/>
        <v>0.65384615384615385</v>
      </c>
    </row>
    <row r="135" spans="1:13">
      <c r="A135" s="7" t="s">
        <v>19</v>
      </c>
      <c r="B135" s="23" t="s">
        <v>219</v>
      </c>
      <c r="C135" s="8" t="s">
        <v>56</v>
      </c>
      <c r="D135" s="9">
        <v>1240</v>
      </c>
      <c r="E135" s="9">
        <v>1236</v>
      </c>
      <c r="F135" s="9">
        <v>27</v>
      </c>
      <c r="G135" s="10">
        <v>23</v>
      </c>
      <c r="H135" s="11">
        <v>3748759</v>
      </c>
      <c r="I135" s="11">
        <v>3554863</v>
      </c>
      <c r="J135" s="34">
        <f t="shared" si="17"/>
        <v>7303622</v>
      </c>
      <c r="K135" s="26">
        <f t="shared" si="18"/>
        <v>5890.0177419354841</v>
      </c>
      <c r="L135" s="28">
        <f t="shared" si="19"/>
        <v>0.99677419354838714</v>
      </c>
      <c r="M135" s="28">
        <f t="shared" si="16"/>
        <v>0.85185185185185186</v>
      </c>
    </row>
    <row r="136" spans="1:13">
      <c r="A136" s="7" t="s">
        <v>19</v>
      </c>
      <c r="B136" s="23" t="s">
        <v>221</v>
      </c>
      <c r="C136" s="8" t="s">
        <v>56</v>
      </c>
      <c r="D136" s="9">
        <v>420</v>
      </c>
      <c r="E136" s="9">
        <v>379</v>
      </c>
      <c r="F136" s="9">
        <v>109</v>
      </c>
      <c r="G136" s="10">
        <v>97</v>
      </c>
      <c r="H136" s="11">
        <v>7968753</v>
      </c>
      <c r="I136" s="11">
        <v>11425206</v>
      </c>
      <c r="J136" s="34">
        <f t="shared" si="17"/>
        <v>19393959</v>
      </c>
      <c r="K136" s="26">
        <f t="shared" si="18"/>
        <v>46176.092857142859</v>
      </c>
      <c r="L136" s="28">
        <f t="shared" si="19"/>
        <v>0.90238095238095239</v>
      </c>
      <c r="M136" s="28">
        <f t="shared" si="16"/>
        <v>0.88990825688073394</v>
      </c>
    </row>
    <row r="137" spans="1:13">
      <c r="A137" s="7" t="s">
        <v>10</v>
      </c>
      <c r="B137" s="23" t="s">
        <v>222</v>
      </c>
      <c r="C137" s="8" t="s">
        <v>56</v>
      </c>
      <c r="D137" s="9">
        <v>338</v>
      </c>
      <c r="E137" s="9">
        <v>326</v>
      </c>
      <c r="F137" s="9">
        <v>56</v>
      </c>
      <c r="G137" s="10">
        <v>47</v>
      </c>
      <c r="H137" s="11">
        <v>5293171</v>
      </c>
      <c r="I137" s="11">
        <v>10922214</v>
      </c>
      <c r="J137" s="34">
        <f t="shared" si="17"/>
        <v>16215385</v>
      </c>
      <c r="K137" s="26">
        <f t="shared" si="18"/>
        <v>47974.511834319528</v>
      </c>
      <c r="L137" s="28">
        <f t="shared" si="19"/>
        <v>0.96449704142011838</v>
      </c>
      <c r="M137" s="28">
        <f t="shared" si="16"/>
        <v>0.8392857142857143</v>
      </c>
    </row>
    <row r="138" spans="1:13">
      <c r="A138" s="7" t="s">
        <v>19</v>
      </c>
      <c r="B138" s="23" t="s">
        <v>223</v>
      </c>
      <c r="C138" s="8" t="s">
        <v>15</v>
      </c>
      <c r="D138" s="9">
        <v>5484</v>
      </c>
      <c r="E138" s="9">
        <v>5483</v>
      </c>
      <c r="F138" s="9">
        <v>79</v>
      </c>
      <c r="G138" s="10">
        <v>63</v>
      </c>
      <c r="H138" s="11">
        <v>50533093</v>
      </c>
      <c r="I138" s="11">
        <v>50498555</v>
      </c>
      <c r="J138" s="34">
        <f t="shared" si="17"/>
        <v>101031648</v>
      </c>
      <c r="K138" s="26">
        <f t="shared" si="18"/>
        <v>18422.984682713348</v>
      </c>
      <c r="L138" s="28">
        <f t="shared" si="19"/>
        <v>0.99981765134938005</v>
      </c>
      <c r="M138" s="28">
        <f t="shared" si="16"/>
        <v>0.79746835443037978</v>
      </c>
    </row>
    <row r="139" spans="1:13">
      <c r="A139" s="7" t="s">
        <v>68</v>
      </c>
      <c r="B139" s="23" t="s">
        <v>224</v>
      </c>
      <c r="C139" s="8" t="s">
        <v>15</v>
      </c>
      <c r="D139" s="9">
        <v>1327</v>
      </c>
      <c r="E139" s="9">
        <v>1145</v>
      </c>
      <c r="F139" s="9">
        <v>15</v>
      </c>
      <c r="G139" s="10">
        <v>14</v>
      </c>
      <c r="H139" s="11">
        <v>14638806</v>
      </c>
      <c r="I139" s="11">
        <v>15734822</v>
      </c>
      <c r="J139" s="34">
        <f t="shared" si="17"/>
        <v>30373628</v>
      </c>
      <c r="K139" s="26">
        <f t="shared" si="18"/>
        <v>22888.943481537302</v>
      </c>
      <c r="L139" s="28">
        <f t="shared" si="19"/>
        <v>0.8628485305199699</v>
      </c>
      <c r="M139" s="28">
        <f t="shared" si="16"/>
        <v>0.93333333333333335</v>
      </c>
    </row>
    <row r="140" spans="1:13">
      <c r="A140" s="7" t="s">
        <v>24</v>
      </c>
      <c r="B140" s="23" t="s">
        <v>225</v>
      </c>
      <c r="C140" s="8" t="s">
        <v>15</v>
      </c>
      <c r="D140" s="9">
        <v>7583</v>
      </c>
      <c r="E140" s="9">
        <v>7186</v>
      </c>
      <c r="F140" s="9">
        <v>115</v>
      </c>
      <c r="G140" s="10">
        <v>110</v>
      </c>
      <c r="H140" s="11">
        <v>102125265</v>
      </c>
      <c r="I140" s="11">
        <v>69064422</v>
      </c>
      <c r="J140" s="34">
        <f t="shared" si="17"/>
        <v>171189687</v>
      </c>
      <c r="K140" s="26">
        <f t="shared" si="18"/>
        <v>22575.456547540551</v>
      </c>
      <c r="L140" s="28">
        <f t="shared" si="19"/>
        <v>0.94764605037584071</v>
      </c>
      <c r="M140" s="28">
        <f t="shared" si="16"/>
        <v>0.95652173913043481</v>
      </c>
    </row>
    <row r="141" spans="1:13">
      <c r="A141" s="7" t="s">
        <v>231</v>
      </c>
      <c r="B141" s="23" t="s">
        <v>232</v>
      </c>
      <c r="C141" s="8" t="s">
        <v>15</v>
      </c>
      <c r="D141" s="9">
        <v>774</v>
      </c>
      <c r="E141" s="9">
        <v>763</v>
      </c>
      <c r="F141" s="9">
        <v>6</v>
      </c>
      <c r="G141" s="10">
        <v>5</v>
      </c>
      <c r="H141" s="11">
        <v>4199926</v>
      </c>
      <c r="I141" s="11">
        <v>4351664</v>
      </c>
      <c r="J141" s="34">
        <f t="shared" si="17"/>
        <v>8551590</v>
      </c>
      <c r="K141" s="26">
        <f t="shared" si="18"/>
        <v>11048.565891472868</v>
      </c>
      <c r="L141" s="41">
        <f t="shared" si="19"/>
        <v>0.98578811369509045</v>
      </c>
      <c r="M141" s="28">
        <f t="shared" si="16"/>
        <v>0.83333333333333337</v>
      </c>
    </row>
    <row r="142" spans="1:13">
      <c r="A142" s="7" t="s">
        <v>233</v>
      </c>
      <c r="B142" s="23" t="s">
        <v>234</v>
      </c>
      <c r="C142" s="8" t="s">
        <v>56</v>
      </c>
      <c r="D142" s="9">
        <v>2087</v>
      </c>
      <c r="E142" s="9">
        <v>1739</v>
      </c>
      <c r="F142" s="9">
        <v>171</v>
      </c>
      <c r="G142" s="10">
        <v>149</v>
      </c>
      <c r="H142" s="11">
        <v>8335300</v>
      </c>
      <c r="I142" s="11">
        <v>11250800</v>
      </c>
      <c r="J142" s="34">
        <f t="shared" si="17"/>
        <v>19586100</v>
      </c>
      <c r="K142" s="26">
        <f t="shared" si="18"/>
        <v>9384.8107331097272</v>
      </c>
      <c r="L142" s="28">
        <f t="shared" si="19"/>
        <v>0.83325347388596072</v>
      </c>
      <c r="M142" s="28">
        <f t="shared" si="16"/>
        <v>0.87134502923976609</v>
      </c>
    </row>
    <row r="144" spans="1:13">
      <c r="A144" s="29"/>
      <c r="B144" s="36" t="s">
        <v>249</v>
      </c>
      <c r="C144" s="36" t="s">
        <v>238</v>
      </c>
      <c r="D144" s="37" t="s">
        <v>239</v>
      </c>
      <c r="E144" s="33"/>
    </row>
    <row r="145" spans="1:4">
      <c r="A145" s="38" t="s">
        <v>250</v>
      </c>
      <c r="B145" s="13">
        <f>AVERAGE(K46:K142)</f>
        <v>13588.424652935011</v>
      </c>
      <c r="C145" s="13">
        <f>AVERAGE(K2:K45)</f>
        <v>29176.226337162425</v>
      </c>
      <c r="D145" s="31">
        <f>B145-C145</f>
        <v>-15587.801684227414</v>
      </c>
    </row>
    <row r="146" spans="1:4">
      <c r="A146" s="38" t="s">
        <v>251</v>
      </c>
      <c r="B146" s="30">
        <f>AVERAGE(L46:L142)</f>
        <v>0.95639308305754744</v>
      </c>
      <c r="C146" s="30">
        <f>AVERAGE(L2:L45)</f>
        <v>0.95907427441823245</v>
      </c>
      <c r="D146" s="32">
        <f>B146-C146</f>
        <v>-2.6811913606850091E-3</v>
      </c>
    </row>
    <row r="147" spans="1:4">
      <c r="A147" t="s">
        <v>242</v>
      </c>
      <c r="B147" s="30">
        <f>AVERAGE(M46:M142)</f>
        <v>0.78867910527208296</v>
      </c>
      <c r="C147" s="30">
        <f>AVERAGE(M2:M45)</f>
        <v>0.64462371918030426</v>
      </c>
      <c r="D147" s="32">
        <f>C147-B147</f>
        <v>-0.1440553860917787</v>
      </c>
    </row>
    <row r="148" spans="1:4">
      <c r="A148" s="38" t="s">
        <v>240</v>
      </c>
      <c r="B148" s="25">
        <f>AVERAGE(J46:J142)</f>
        <v>77400036.340206191</v>
      </c>
      <c r="C148" s="25">
        <f>AVERAGE(J2:J45)</f>
        <v>26931169.295454547</v>
      </c>
      <c r="D148" s="11">
        <f>C148-B148</f>
        <v>-50468867.044751644</v>
      </c>
    </row>
    <row r="149" spans="1:4">
      <c r="A149" s="38" t="s">
        <v>9</v>
      </c>
      <c r="B149" s="25">
        <f>SUM(J46:J142)</f>
        <v>7507803525</v>
      </c>
      <c r="C149" s="25">
        <f>SUM(J2:J45)</f>
        <v>1184971449</v>
      </c>
      <c r="D149" s="11">
        <f>C149-B149</f>
        <v>-6322832076</v>
      </c>
    </row>
    <row r="150" spans="1:4">
      <c r="A150" s="38" t="s">
        <v>252</v>
      </c>
      <c r="B150" s="13">
        <f>SUM(K46:K142)</f>
        <v>1318077.191334696</v>
      </c>
      <c r="C150" s="13">
        <f>SUM(K2:K45)</f>
        <v>1283753.9588351466</v>
      </c>
      <c r="D150" s="31">
        <f>C150-B150</f>
        <v>-34323.232499549398</v>
      </c>
    </row>
    <row r="151" spans="1:4">
      <c r="A151" s="38" t="s">
        <v>244</v>
      </c>
      <c r="B151" s="43">
        <f>SUM(H46:H142)</f>
        <v>3059088221</v>
      </c>
      <c r="C151" s="25">
        <f>SUM(H2:H45)</f>
        <v>526801263</v>
      </c>
      <c r="D151" s="11">
        <f>B151-C151</f>
        <v>2532286958</v>
      </c>
    </row>
    <row r="152" spans="1:4">
      <c r="A152" s="38" t="s">
        <v>241</v>
      </c>
      <c r="B152" s="27">
        <f>B145/B150</f>
        <v>1.0309278350515464E-2</v>
      </c>
      <c r="C152" s="27">
        <f>C145/C150</f>
        <v>2.2727272727272728E-2</v>
      </c>
      <c r="D152" s="32">
        <f>B152-C152</f>
        <v>-1.2417994376757264E-2</v>
      </c>
    </row>
    <row r="153" spans="1:4">
      <c r="A153" s="38"/>
    </row>
    <row r="154" spans="1:4">
      <c r="A154" s="36" t="s">
        <v>243</v>
      </c>
    </row>
    <row r="155" spans="1:4">
      <c r="A155" s="39" t="s">
        <v>247</v>
      </c>
    </row>
    <row r="156" spans="1:4">
      <c r="A156" s="40" t="s">
        <v>248</v>
      </c>
    </row>
    <row r="157" spans="1:4">
      <c r="A157" s="42" t="s">
        <v>245</v>
      </c>
    </row>
    <row r="158" spans="1:4">
      <c r="A158" t="s">
        <v>246</v>
      </c>
    </row>
  </sheetData>
  <sortState xmlns:xlrd2="http://schemas.microsoft.com/office/spreadsheetml/2017/richdata2" ref="A2:M142">
    <sortCondition sortBy="cellColor" ref="B2:B142" dxfId="24"/>
  </sortState>
  <conditionalFormatting sqref="J1:J1048576">
    <cfRule type="top10" dxfId="23" priority="1" percent="1" rank="10"/>
    <cfRule type="top10" dxfId="22" priority="8" percent="1" bottom="1" rank="10"/>
    <cfRule type="top10" dxfId="21" priority="9" percent="1" rank="10"/>
    <cfRule type="top10" dxfId="20" priority="16" percent="1" bottom="1" rank="50"/>
    <cfRule type="top10" dxfId="19" priority="17" percent="1" rank="50"/>
  </conditionalFormatting>
  <conditionalFormatting sqref="K1:K1048576">
    <cfRule type="top10" dxfId="18" priority="6" percent="1" bottom="1" rank="10"/>
    <cfRule type="top10" dxfId="17" priority="7" percent="1" rank="10"/>
    <cfRule type="top10" dxfId="16" priority="14" percent="1" bottom="1" rank="50"/>
    <cfRule type="top10" dxfId="15" priority="15" percent="1" rank="50"/>
    <cfRule type="top10" dxfId="14" priority="18" percent="1" bottom="1" rank="50"/>
    <cfRule type="top10" dxfId="13" priority="19" percent="1" rank="50"/>
  </conditionalFormatting>
  <conditionalFormatting sqref="L1:L1048576">
    <cfRule type="top10" dxfId="12" priority="4" percent="1" bottom="1" rank="10"/>
    <cfRule type="top10" dxfId="11" priority="5" percent="1" rank="10"/>
    <cfRule type="top10" dxfId="10" priority="12" percent="1" bottom="1" rank="50"/>
    <cfRule type="top10" dxfId="9" priority="13" percent="1" rank="50"/>
    <cfRule type="top10" dxfId="8" priority="20" rank="50"/>
    <cfRule type="top10" dxfId="7" priority="21" percent="1" bottom="1" rank="50"/>
    <cfRule type="top10" dxfId="6" priority="22" percent="1" rank="50"/>
    <cfRule type="top10" dxfId="5" priority="23" percent="1" bottom="1" rank="50"/>
    <cfRule type="top10" dxfId="4" priority="24" percent="1" rank="50"/>
  </conditionalFormatting>
  <conditionalFormatting sqref="M1:M1048576">
    <cfRule type="top10" dxfId="3" priority="2" percent="1" bottom="1" rank="10"/>
    <cfRule type="top10" dxfId="2" priority="3" percent="1" rank="10"/>
    <cfRule type="top10" dxfId="1" priority="10" percent="1" bottom="1" rank="50"/>
    <cfRule type="top10" dxfId="0" priority="11" percent="1" rank="50"/>
  </conditionalFormatting>
  <pageMargins left="0.7" right="0.7" top="0.75" bottom="0.75" header="0.3" footer="0.3"/>
  <pageSetup orientation="portrait" horizontalDpi="0" verticalDpi="0"/>
  <ignoredErrors>
    <ignoredError sqref="B151:C15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D520-935C-884A-BF8C-A8613B2C4A3E}">
  <dimension ref="A1:D7"/>
  <sheetViews>
    <sheetView workbookViewId="0">
      <selection activeCell="U16" sqref="U16"/>
    </sheetView>
  </sheetViews>
  <sheetFormatPr defaultColWidth="11" defaultRowHeight="15.75"/>
  <cols>
    <col min="4" max="4" width="12.5" bestFit="1" customWidth="1"/>
  </cols>
  <sheetData>
    <row r="1" spans="1:4">
      <c r="A1" t="s">
        <v>254</v>
      </c>
      <c r="D1" s="31">
        <f>Analysis!D145</f>
        <v>-15587.801684227414</v>
      </c>
    </row>
    <row r="2" spans="1:4">
      <c r="A2" t="s">
        <v>255</v>
      </c>
      <c r="D2" s="25">
        <f>Analysis!D148</f>
        <v>-50468867.044751644</v>
      </c>
    </row>
    <row r="7" spans="1:4">
      <c r="A7"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2</vt:i4>
      </vt:variant>
    </vt:vector>
  </HeadingPairs>
  <TitlesOfParts>
    <vt:vector size="5" baseType="lpstr">
      <vt:lpstr>Description</vt:lpstr>
      <vt:lpstr>Analysis</vt:lpstr>
      <vt:lpstr>Summary</vt:lpstr>
      <vt:lpstr>Pie Chart</vt:lpstr>
      <vt:lpstr>Bar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Ndoyi, Yemimah Q</dc:creator>
  <cp:lastModifiedBy>Yemimah Ndoyi</cp:lastModifiedBy>
  <dcterms:created xsi:type="dcterms:W3CDTF">2024-10-01T20:08:02Z</dcterms:created>
  <dcterms:modified xsi:type="dcterms:W3CDTF">2025-09-17T01:29:06Z</dcterms:modified>
</cp:coreProperties>
</file>