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ustomProperty" PartName="/xl/customProperty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726"/>
  <workbookPr codeName="ThisWorkbook"/>
  <mc:AlternateContent>
    <mc:Choice Requires="x15">
      <x15ac:absPath xmlns:x15ac="http://schemas.microsoft.com/office/spreadsheetml/2010/11/ac" url="C:\iki-taguchi\作業フォルダ\"/>
    </mc:Choice>
  </mc:AlternateContent>
  <bookViews>
    <workbookView windowHeight="11160" windowWidth="20730" xWindow="-120" xr2:uid="{00000000-000D-0000-FFFF-FFFF00000000}" yWindow="-120"/>
  </bookViews>
  <sheets>
    <sheet name="手口上位一覧" r:id="rId1" sheetId="26"/>
  </sheets>
  <definedNames>
    <definedName localSheetId="0" name="_xlnm.Print_Titles">手口上位一覧!$6:$8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<sst xmlns="http://schemas.openxmlformats.org/spreadsheetml/2006/main" count="454" uniqueCount="116">
  <si>
    <t>参加者 Participant</t>
    <phoneticPr fontId="12"/>
  </si>
  <si>
    <t>取引高
Volume</t>
    <phoneticPr fontId="12"/>
  </si>
  <si>
    <t>分類 Product Class</t>
    <phoneticPr fontId="12"/>
  </si>
  <si>
    <t>銘柄</t>
    <phoneticPr fontId="12"/>
  </si>
  <si>
    <t>Contract Issue</t>
    <phoneticPr fontId="12"/>
  </si>
  <si>
    <t>取引日 Trading Date :</t>
    <phoneticPr fontId="12"/>
  </si>
  <si>
    <t>順位</t>
    <phoneticPr fontId="12"/>
  </si>
  <si>
    <t>手口上位一覧 日中取引（J-NET）</t>
  </si>
  <si>
    <t>Trading Volume Ranking of Transaction Participants (Day Session) -J-NET-</t>
  </si>
  <si>
    <t>20240129</t>
  </si>
  <si>
    <t>NK225F</t>
  </si>
  <si>
    <t>169030018</t>
  </si>
  <si>
    <t>NIKKEI 225 FUT 2403</t>
  </si>
  <si>
    <t>12400</t>
  </si>
  <si>
    <t>野村証券</t>
  </si>
  <si>
    <t>The Nomura Securities</t>
  </si>
  <si>
    <t>12479</t>
  </si>
  <si>
    <t>ＡＢＮクリアリン証券</t>
  </si>
  <si>
    <t>ABN AMRO Clearing Tokyo</t>
  </si>
  <si>
    <t>11696</t>
  </si>
  <si>
    <t>みずほ証券</t>
  </si>
  <si>
    <t>Mizuho Securities</t>
  </si>
  <si>
    <t>12792</t>
  </si>
  <si>
    <t>ビーオブエー証券</t>
  </si>
  <si>
    <t>BofA Securities Japan</t>
  </si>
  <si>
    <t>11256</t>
  </si>
  <si>
    <t>ＳＢＩ証券</t>
  </si>
  <si>
    <t>SBI SECURITIES</t>
  </si>
  <si>
    <t>11520</t>
  </si>
  <si>
    <t>三菱ＵＦＪ証券</t>
  </si>
  <si>
    <t>Mitsubishi UFJ Morgan Stanley Securities</t>
  </si>
  <si>
    <t>11714</t>
  </si>
  <si>
    <t>ＪＰモルガン証券</t>
  </si>
  <si>
    <t>JPMorgan Securities Japan</t>
  </si>
  <si>
    <t>11792</t>
  </si>
  <si>
    <t>シティグループ証券</t>
  </si>
  <si>
    <t>Citigroup Global Markets Japan</t>
  </si>
  <si>
    <t>12428</t>
  </si>
  <si>
    <t>ＢＮＰパリバ証券</t>
  </si>
  <si>
    <t>BNP Paribas Securities(Japan)Limited</t>
  </si>
  <si>
    <t>11560</t>
  </si>
  <si>
    <t>ゴールドマン証券</t>
  </si>
  <si>
    <t>Goldman Sachs Japan</t>
  </si>
  <si>
    <t>12000</t>
  </si>
  <si>
    <t>大和証券</t>
  </si>
  <si>
    <t>Daiwa Securities</t>
  </si>
  <si>
    <t>12410</t>
  </si>
  <si>
    <t>バークレイズ証券</t>
  </si>
  <si>
    <t>Barclays Securities Japan</t>
  </si>
  <si>
    <t>11788</t>
  </si>
  <si>
    <t>ソシエテＧ証券</t>
  </si>
  <si>
    <t>Societe Generale Securities Japan</t>
  </si>
  <si>
    <t>12800</t>
  </si>
  <si>
    <t>モルガンＭＵＦＧ証券</t>
  </si>
  <si>
    <t>Morgan Stanley MUFG Securities</t>
  </si>
  <si>
    <t>11746</t>
  </si>
  <si>
    <t>ＵＢＳ証券</t>
  </si>
  <si>
    <t>UBS Securities Japan</t>
  </si>
  <si>
    <t>12328</t>
  </si>
  <si>
    <t>ＳＭＢＣ日興証券</t>
  </si>
  <si>
    <t>SMBC Nikko Securities</t>
  </si>
  <si>
    <t>169060018</t>
  </si>
  <si>
    <t>NIKKEI 225 FUT 2406</t>
  </si>
  <si>
    <t>NK225MF</t>
  </si>
  <si>
    <t>169020019</t>
  </si>
  <si>
    <t>MINI NK225 FUT 2402</t>
  </si>
  <si>
    <t>169030019</t>
  </si>
  <si>
    <t>MINI NK225 FUT 2403</t>
  </si>
  <si>
    <t>12072</t>
  </si>
  <si>
    <t>東海東京証券</t>
  </si>
  <si>
    <t>Tokai Tokyo Securities</t>
  </si>
  <si>
    <t>169040019</t>
  </si>
  <si>
    <t>MINI NK225 FUT 2404</t>
  </si>
  <si>
    <t>TOPIXF</t>
  </si>
  <si>
    <t>169030005</t>
  </si>
  <si>
    <t>TOPIX FUT 2403</t>
  </si>
  <si>
    <t>12724</t>
  </si>
  <si>
    <t>ＨＳＢＣ証券</t>
  </si>
  <si>
    <t>HSBC Securities (Japan)</t>
  </si>
  <si>
    <t>NK225E</t>
  </si>
  <si>
    <t>139025018</t>
  </si>
  <si>
    <t>NIKKEI 225 OOP P2402-35000</t>
  </si>
  <si>
    <t>139025118</t>
  </si>
  <si>
    <t>NIKKEI 225 OOP P2402-35125</t>
  </si>
  <si>
    <t>189025218</t>
  </si>
  <si>
    <t>NIKKEI 225 OOP P2402-35250</t>
  </si>
  <si>
    <t>139025318</t>
  </si>
  <si>
    <t>NIKKEI 225 OOP P2402-35375</t>
  </si>
  <si>
    <t>189025518</t>
  </si>
  <si>
    <t>NIKKEI 225 OOP P2402-35500</t>
  </si>
  <si>
    <t>189025718</t>
  </si>
  <si>
    <t>NIKKEI 225 OOP P2402-35750</t>
  </si>
  <si>
    <t>189026018</t>
  </si>
  <si>
    <t>NIKKEI 225 OOP P2402-36000</t>
  </si>
  <si>
    <t>189026218</t>
  </si>
  <si>
    <t>NIKKEI 225 OOP P2402-36250</t>
  </si>
  <si>
    <t>199027018</t>
  </si>
  <si>
    <t>NIKKEI 225 OOP C2402-37000</t>
  </si>
  <si>
    <t>149026818</t>
  </si>
  <si>
    <t>NIKKEI 225 OOP C2402-36875</t>
  </si>
  <si>
    <t>199026718</t>
  </si>
  <si>
    <t>NIKKEI 225 OOP C2402-36750</t>
  </si>
  <si>
    <t>149026618</t>
  </si>
  <si>
    <t>NIKKEI 225 OOP C2402-36625</t>
  </si>
  <si>
    <t>199026518</t>
  </si>
  <si>
    <t>NIKKEI 225 OOP C2402-36500</t>
  </si>
  <si>
    <t>149026318</t>
  </si>
  <si>
    <t>NIKKEI 225 OOP C2402-36375</t>
  </si>
  <si>
    <t>199026218</t>
  </si>
  <si>
    <t>NIKKEI 225 OOP C2402-36250</t>
  </si>
  <si>
    <t>149026118</t>
  </si>
  <si>
    <t>NIKKEI 225 OOP C2402-36125</t>
  </si>
  <si>
    <t>199026018</t>
  </si>
  <si>
    <t>NIKKEI 225 OOP C2402-36000</t>
  </si>
  <si>
    <t>199025718</t>
  </si>
  <si>
    <t>NIKKEI 225 OOP C2402-35750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</si>
</sst>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11" numFmtId="38"/>
    <xf applyAlignment="0" applyBorder="0" applyFill="0" borderId="0" fillId="0" fontId="14" numFmtId="176"/>
    <xf applyAlignment="0" applyNumberFormat="0" applyProtection="0" borderId="1" fillId="0" fontId="15" numFmtId="0">
      <alignment horizontal="left" vertical="center"/>
    </xf>
    <xf borderId="2" fillId="0" fontId="15" numFmtId="0">
      <alignment horizontal="left" vertical="center"/>
    </xf>
    <xf borderId="0" fillId="0" fontId="16" numFmtId="177"/>
    <xf borderId="0" fillId="0" fontId="17" numFmtId="0"/>
    <xf borderId="0" fillId="0" fontId="18" numFmtId="0"/>
    <xf applyBorder="0" applyFill="0" applyNumberFormat="0" applyProtection="0" borderId="3" fillId="2" fontId="19" numFmtId="49"/>
    <xf borderId="0" fillId="0" fontId="13" numFmtId="0">
      <alignment vertical="center"/>
    </xf>
    <xf borderId="0" fillId="0" fontId="20" numFmtId="0"/>
    <xf borderId="0" fillId="0" fontId="20" numFmtId="0">
      <alignment vertical="center"/>
    </xf>
    <xf borderId="0" fillId="0" fontId="22" numFmtId="178"/>
    <xf borderId="0" fillId="0" fontId="11" numFmtId="0"/>
    <xf borderId="0" fillId="0" fontId="11" numFmtId="0"/>
    <xf borderId="0" fillId="0" fontId="20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25" numFmtId="9"/>
    <xf borderId="0" fillId="0" fontId="26" numFmtId="0"/>
    <xf borderId="0" fillId="0" fontId="11" numFmtId="0"/>
    <xf applyAlignment="0" applyBorder="0" applyNumberFormat="0" applyProtection="0" borderId="0" fillId="3" fontId="14" numFmtId="0"/>
    <xf applyAlignment="0" applyBorder="0" applyNumberFormat="0" applyProtection="0" borderId="0" fillId="4" fontId="14" numFmtId="0"/>
    <xf applyAlignment="0" applyBorder="0" applyNumberFormat="0" applyProtection="0" borderId="0" fillId="5" fontId="14" numFmtId="0"/>
    <xf applyAlignment="0" applyBorder="0" applyNumberFormat="0" applyProtection="0" borderId="0" fillId="6" fontId="14" numFmtId="0"/>
    <xf applyAlignment="0" applyBorder="0" applyNumberFormat="0" applyProtection="0" borderId="0" fillId="7" fontId="14" numFmtId="0"/>
    <xf applyAlignment="0" applyBorder="0" applyNumberFormat="0" applyProtection="0" borderId="0" fillId="8" fontId="14" numFmtId="0"/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9" fontId="14" numFmtId="0"/>
    <xf applyAlignment="0" applyBorder="0" applyNumberFormat="0" applyProtection="0" borderId="0" fillId="10" fontId="14" numFmtId="0"/>
    <xf applyAlignment="0" applyBorder="0" applyNumberFormat="0" applyProtection="0" borderId="0" fillId="11" fontId="14" numFmtId="0"/>
    <xf applyAlignment="0" applyBorder="0" applyNumberFormat="0" applyProtection="0" borderId="0" fillId="6" fontId="14" numFmtId="0"/>
    <xf applyAlignment="0" applyBorder="0" applyNumberFormat="0" applyProtection="0" borderId="0" fillId="9" fontId="14" numFmtId="0"/>
    <xf applyAlignment="0" applyBorder="0" applyNumberFormat="0" applyProtection="0" borderId="0" fillId="12" fontId="14" numFmtId="0"/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3" fontId="28" numFmtId="0"/>
    <xf applyAlignment="0" applyBorder="0" applyNumberFormat="0" applyProtection="0" borderId="0" fillId="10" fontId="28" numFmtId="0"/>
    <xf applyAlignment="0" applyBorder="0" applyNumberFormat="0" applyProtection="0" borderId="0" fillId="11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16" fontId="28" numFmtId="0"/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7" fontId="28" numFmtId="0"/>
    <xf applyAlignment="0" applyBorder="0" applyNumberFormat="0" applyProtection="0" borderId="0" fillId="18" fontId="28" numFmtId="0"/>
    <xf applyAlignment="0" applyBorder="0" applyNumberFormat="0" applyProtection="0" borderId="0" fillId="19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20" fontId="28" numFmtId="0"/>
    <xf borderId="0" fillId="0" fontId="30" numFmtId="0">
      <alignment horizontal="center" wrapText="1"/>
      <protection locked="0"/>
    </xf>
    <xf borderId="0" fillId="0" fontId="31" numFmtId="0"/>
    <xf applyAlignment="0" applyBorder="0" applyNumberFormat="0" applyProtection="0" borderId="0" fillId="4" fontId="32" numFmtId="0"/>
    <xf applyAlignment="0" applyBorder="0" applyFill="0" applyNumberFormat="0" applyProtection="0" borderId="0" fillId="0" fontId="33" numFmtId="0"/>
    <xf applyAlignment="0" applyBorder="0" applyFill="0" borderId="0" fillId="0" fontId="13" numFmtId="179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3" fillId="22" fontId="35" numFmtId="0"/>
    <xf borderId="0" fillId="0" fontId="36" numFmtId="0">
      <alignment vertical="top" wrapText="1"/>
    </xf>
    <xf applyAlignment="0" applyBorder="0" applyFill="0" applyFont="0" applyProtection="0" borderId="0" fillId="0" fontId="17" numFmtId="41"/>
    <xf applyAlignment="0" applyBorder="0" applyFill="0" applyFont="0" applyProtection="0" borderId="0" fillId="0" fontId="17" numFmtId="43"/>
    <xf applyAlignment="0" applyBorder="0" applyFill="0" applyFont="0" applyProtection="0" borderId="0" fillId="0" fontId="17" numFmtId="180"/>
    <xf applyAlignment="0" applyBorder="0" applyFill="0" applyFont="0" applyProtection="0" borderId="0" fillId="0" fontId="17" numFmtId="181"/>
    <xf borderId="0" fillId="0" fontId="37" numFmtId="0">
      <alignment horizontal="left"/>
    </xf>
    <xf applyAlignment="0" applyBorder="0" applyFill="0" applyNumberFormat="0" applyProtection="0" borderId="0" fillId="0" fontId="38" numFmtId="0"/>
    <xf applyAlignment="0" applyBorder="0" applyNumberFormat="0" applyProtection="0" borderId="0" fillId="5" fontId="39" numFmtId="0"/>
    <xf applyAlignment="0" applyBorder="0" applyNumberFormat="0" applyProtection="0" borderId="0" fillId="23" fontId="40" numFmtId="38"/>
    <xf borderId="0" fillId="24" fontId="41" numFmtId="0"/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applyAlignment="0" applyFill="0" applyNumberFormat="0" applyProtection="0" borderId="14" fillId="0" fontId="42" numFmtId="0"/>
    <xf applyAlignment="0" applyFill="0" applyNumberFormat="0" applyProtection="0" borderId="15" fillId="0" fontId="43" numFmtId="0"/>
    <xf applyAlignment="0" applyFill="0" applyNumberFormat="0" applyProtection="0" borderId="16" fillId="0" fontId="44" numFmtId="0"/>
    <xf applyAlignment="0" applyBorder="0" applyFill="0" applyNumberFormat="0" applyProtection="0" borderId="0" fillId="0" fontId="44" numFmtId="0"/>
    <xf applyBorder="0" borderId="0" fillId="0" fontId="13" numFmtId="0"/>
    <xf applyAlignment="0" applyNumberFormat="0" applyProtection="0" borderId="12" fillId="8" fontId="45" numFmtId="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borderId="0" fillId="0" fontId="13" numFmtId="0"/>
    <xf applyAlignment="0" applyFill="0" applyNumberFormat="0" applyProtection="0" borderId="17" fillId="0" fontId="46" numFmtId="0"/>
    <xf applyAlignment="0" applyBorder="0" applyFill="0" applyFont="0" applyProtection="0" borderId="0" fillId="0" fontId="47" numFmtId="38"/>
    <xf applyAlignment="0" applyBorder="0" applyFill="0" applyFont="0" applyProtection="0" borderId="0" fillId="0" fontId="47" numFmtId="40"/>
    <xf applyAlignment="0" applyBorder="0" applyFill="0" applyFont="0" applyProtection="0" borderId="0" fillId="0" fontId="47" numFmtId="182"/>
    <xf applyAlignment="0" applyBorder="0" applyFill="0" applyFont="0" applyProtection="0" borderId="0" fillId="0" fontId="47" numFmtId="183"/>
    <xf applyAlignment="0" applyBorder="0" applyNumberFormat="0" applyProtection="0" borderId="0" fillId="26" fontId="48" numFmtId="0"/>
    <xf borderId="0" fillId="0" fontId="49" numFmtId="37"/>
    <xf borderId="0" fillId="0" fontId="13" numFmtId="184"/>
    <xf borderId="0" fillId="0" fontId="13" numFmtId="184"/>
    <xf borderId="0" fillId="0" fontId="16" numFmtId="177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borderId="0" fillId="0" fontId="30" numFmtId="14">
      <alignment horizontal="center" wrapText="1"/>
      <protection locked="0"/>
    </xf>
    <xf applyAlignment="0" applyBorder="0" applyFill="0" applyFont="0" applyProtection="0" borderId="0" fillId="0" fontId="17" numFmtId="10"/>
    <xf borderId="0" fillId="0" fontId="37" numFmtId="4">
      <alignment horizontal="right"/>
    </xf>
    <xf applyAlignment="0" applyBorder="0" applyFill="0" applyFont="0" applyNumberFormat="0" applyProtection="0" borderId="0" fillId="0" fontId="51" numFmtId="0">
      <alignment horizontal="left"/>
    </xf>
    <xf borderId="20" fillId="0" fontId="52" numFmtId="0">
      <alignment horizontal="center"/>
    </xf>
    <xf applyAlignment="0" applyBorder="0" applyFill="0" applyFont="0" applyNumberFormat="0" borderId="0" fillId="0" fontId="53" numFmtId="0"/>
    <xf borderId="0" fillId="0" fontId="54" numFmtId="4">
      <alignment horizontal="right"/>
    </xf>
    <xf borderId="0" fillId="0" fontId="55" numFmtId="0">
      <alignment horizontal="left"/>
    </xf>
    <xf borderId="0" fillId="0" fontId="56" numFmtId="0"/>
    <xf borderId="0" fillId="0" fontId="57" numFmtId="0">
      <alignment horizontal="center"/>
    </xf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Border="0" applyFill="0" applyNumberFormat="0" applyProtection="0" borderId="0" fillId="0" fontId="59" numFmtId="0"/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borderId="0" fillId="0" fontId="60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borderId="0" fillId="0" fontId="63" numFmtId="0"/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Fill="0" applyFont="0" applyProtection="0" borderId="0" fillId="0" fontId="11" numFmtId="9"/>
    <xf applyAlignment="0" applyBorder="0" applyFill="0" applyFont="0" applyProtection="0" borderId="0" fillId="0" fontId="11" numFmtId="9">
      <alignment vertical="center"/>
    </xf>
    <xf applyAlignment="0" applyBorder="0" applyFill="0" applyFont="0" applyProtection="0" borderId="0" fillId="0" fontId="11" numFmtId="9"/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6" numFmtId="0">
      <alignment vertical="top"/>
      <protection locked="0"/>
    </xf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7" numFmtId="0">
      <alignment vertical="top"/>
      <protection locked="0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Font="0" applyProtection="0" borderId="0" fillId="0" fontId="17" numFmtId="43"/>
    <xf applyAlignment="0" applyBorder="0" applyFill="0" applyFont="0" applyProtection="0" borderId="0" fillId="0" fontId="72" numFmtId="38"/>
    <xf applyAlignment="0" applyBorder="0" applyFill="0" applyFont="0" applyProtection="0" borderId="0" fillId="0" fontId="23" numFmtId="38">
      <alignment vertical="center"/>
    </xf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7" numFmtId="185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borderId="0" fillId="0" fontId="77" numFmtId="0"/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borderId="0" fillId="0" fontId="18" numFmtId="186"/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Font="0" applyProtection="0" borderId="0" fillId="0" fontId="17" numFmtId="187"/>
    <xf applyAlignment="0" applyBorder="0" applyFill="0" applyFont="0" applyProtection="0" borderId="0" fillId="0" fontId="17" numFmtId="18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1" numFmtId="6"/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81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11" numFmtId="6"/>
    <xf applyAlignment="0" applyBorder="0" applyFill="0" applyFont="0" applyProtection="0" borderId="0" fillId="0" fontId="13" numFmtId="6">
      <alignment vertical="center"/>
    </xf>
    <xf applyAlignment="0" applyBorder="0" applyFill="0" applyFont="0" applyProtection="0" borderId="0" fillId="0" fontId="11" numFmtId="6"/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83" numFmtId="0">
      <alignment vertical="center"/>
    </xf>
    <xf borderId="0" fillId="0" fontId="8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23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4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4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/>
    <xf borderId="0" fillId="0" fontId="20" numFmtId="0"/>
    <xf borderId="0" fillId="0" fontId="20" numFmtId="0">
      <alignment vertical="center"/>
    </xf>
    <xf borderId="0" fillId="0" fontId="85" numFmtId="0">
      <alignment vertical="center"/>
    </xf>
    <xf borderId="0" fillId="0" fontId="20" numFmtId="0"/>
    <xf borderId="0" fillId="0" fontId="85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5" numFmtId="0"/>
    <xf borderId="0" fillId="0" fontId="23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7" numFmtId="0"/>
    <xf borderId="0" fillId="0" fontId="20" numFmtId="0"/>
    <xf borderId="0" fillId="0" fontId="13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5" numFmtId="0"/>
    <xf borderId="0" fillId="0" fontId="84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/>
    <xf borderId="0" fillId="0" fontId="11" numFmtId="0"/>
    <xf borderId="0" fillId="0" fontId="27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>
      <alignment vertical="center"/>
    </xf>
    <xf borderId="0" fillId="0" fontId="23" numFmtId="0">
      <alignment vertical="center"/>
    </xf>
    <xf borderId="0" fillId="0" fontId="87" numFmtId="0"/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11" numFmtId="0"/>
    <xf borderId="0" fillId="0" fontId="11" numFmtId="0"/>
    <xf borderId="0" fillId="0" fontId="87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87" numFmtId="0"/>
    <xf borderId="0" fillId="0" fontId="11" numFmtId="0"/>
    <xf borderId="0" fillId="0" fontId="87" numFmtId="0"/>
    <xf borderId="0" fillId="0" fontId="27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88" numFmtId="0">
      <alignment vertical="center"/>
    </xf>
    <xf borderId="0" fillId="0" fontId="11" numFmtId="0"/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/>
    <xf borderId="0" fillId="0" fontId="13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3" numFmtId="0"/>
    <xf borderId="0" fillId="0" fontId="11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89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9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9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91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9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2" numFmtId="0"/>
    <xf borderId="0" fillId="0" fontId="93" numFmtId="0"/>
    <xf borderId="0" fillId="0" fontId="63" numFmtId="0"/>
    <xf applyBorder="0" applyFill="0" borderId="0" fillId="0" fontId="21" numFmtId="49"/>
    <xf borderId="0" fillId="0" fontId="94" numFmtId="0"/>
    <xf borderId="0" fillId="0" fontId="95" numFmtId="0"/>
    <xf borderId="0" fillId="0" fontId="94" numFmtId="0"/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borderId="0" fillId="0" fontId="11" numFmtId="0"/>
    <xf borderId="0" fillId="0" fontId="9" numFmtId="0">
      <alignment vertical="center"/>
    </xf>
    <xf borderId="0" fillId="0" fontId="8" numFmtId="0">
      <alignment vertical="center"/>
    </xf>
    <xf applyAlignment="0" applyBorder="0" applyFill="0" applyFont="0" applyProtection="0" borderId="0" fillId="0" fontId="8" numFmtId="38">
      <alignment vertical="center"/>
    </xf>
    <xf borderId="0" fillId="0" fontId="97" numFmtId="0">
      <alignment vertical="center"/>
    </xf>
    <xf borderId="0" fillId="0" fontId="11" numFmtId="0"/>
    <xf borderId="0" fillId="0" fontId="11" numFmtId="0"/>
    <xf borderId="0" fillId="0" fontId="7" numFmtId="0">
      <alignment vertical="center"/>
    </xf>
    <xf borderId="0" fillId="0" fontId="7" numFmtId="0">
      <alignment vertical="center"/>
    </xf>
    <xf borderId="0" fillId="0" fontId="98" numFmtId="0"/>
    <xf borderId="0" fillId="0" fontId="98" numFmtId="0"/>
    <xf borderId="0" fillId="0" fontId="98" numFmtId="186"/>
    <xf borderId="0" fillId="0" fontId="98" numFmtId="186"/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8">
    <xf borderId="0" fillId="0" fontId="0" numFmtId="0" xfId="0"/>
    <xf applyAlignment="1" applyFill="1" applyFont="1" applyNumberFormat="1" borderId="0" fillId="0" fontId="25" numFmtId="49" xfId="1941">
      <alignment vertical="center"/>
    </xf>
    <xf applyFill="1" applyFont="1" applyNumberFormat="1" borderId="0" fillId="0" fontId="25" numFmtId="49" xfId="1942"/>
    <xf applyAlignment="1" applyBorder="1" applyFill="1" applyFont="1" applyNumberFormat="1" borderId="4" fillId="0" fontId="25" numFmtId="49" quotePrefix="1" xfId="1942">
      <alignment vertical="center"/>
    </xf>
    <xf applyAlignment="1" applyBorder="1" applyFill="1" applyFont="1" applyNumberFormat="1" borderId="4" fillId="0" fontId="25" numFmtId="49" xfId="1942">
      <alignment vertical="center"/>
    </xf>
    <xf applyAlignment="1" applyBorder="1" applyFill="1" applyFont="1" applyNumberFormat="1" borderId="4" fillId="0" fontId="25" numFmtId="3" xfId="1942">
      <alignment horizontal="right" vertical="center"/>
    </xf>
    <xf applyAlignment="1" applyFill="1" applyFont="1" applyNumberFormat="1" borderId="0" fillId="0" fontId="25" numFmtId="49" xfId="1942">
      <alignment vertical="center"/>
    </xf>
    <xf applyAlignment="1" applyFill="1" applyFont="1" applyNumberFormat="1" borderId="0" fillId="0" fontId="25" numFmtId="49" xfId="1942">
      <alignment horizontal="right" vertical="center"/>
    </xf>
    <xf applyAlignment="1" applyFill="1" applyFont="1" applyNumberFormat="1" borderId="0" fillId="0" fontId="25" numFmtId="49" quotePrefix="1" xfId="1942">
      <alignment vertical="center"/>
    </xf>
    <xf applyAlignment="1" applyFill="1" applyFont="1" applyNumberFormat="1" borderId="0" fillId="0" fontId="25" numFmtId="49" xfId="1941">
      <alignment horizontal="center" vertical="center"/>
    </xf>
    <xf applyAlignment="1" applyBorder="1" applyFill="1" applyFont="1" applyNumberFormat="1" borderId="23" fillId="0" fontId="25" numFmtId="49" xfId="1942">
      <alignment horizontal="center" vertical="center"/>
    </xf>
    <xf applyAlignment="1" applyBorder="1" applyFill="1" applyFont="1" applyNumberFormat="1" borderId="24" fillId="0" fontId="25" numFmtId="49" xfId="1942">
      <alignment horizontal="center" vertical="center"/>
    </xf>
    <xf applyAlignment="1" applyBorder="1" applyFill="1" applyFont="1" applyNumberFormat="1" borderId="3" fillId="0" fontId="25" numFmtId="49" xfId="1942">
      <alignment horizontal="center" vertical="center"/>
    </xf>
    <xf applyAlignment="1" applyBorder="1" applyFill="1" applyFont="1" applyNumberFormat="1" borderId="5" fillId="0" fontId="25" numFmtId="49" xfId="1942">
      <alignment horizontal="left" vertical="center"/>
    </xf>
    <xf applyAlignment="1" applyBorder="1" applyFill="1" applyFont="1" applyNumberFormat="1" borderId="11" fillId="0" fontId="25" numFmtId="49" xfId="1942">
      <alignment horizontal="left" vertical="center"/>
    </xf>
    <xf applyAlignment="1" applyBorder="1" applyFill="1" applyFont="1" applyNumberFormat="1" borderId="6" fillId="0" fontId="25" numFmtId="49" xfId="1942">
      <alignment horizontal="left" vertical="center"/>
    </xf>
    <xf applyAlignment="1" applyBorder="1" applyFill="1" applyFont="1" applyNumberFormat="1" borderId="7" fillId="0" fontId="25" numFmtId="49" xfId="1942">
      <alignment horizontal="left" vertical="center"/>
    </xf>
    <xf applyAlignment="1" applyBorder="1" applyFill="1" applyFont="1" applyNumberFormat="1" borderId="0" fillId="0" fontId="25" numFmtId="49" xfId="1942">
      <alignment horizontal="left" vertical="center"/>
    </xf>
    <xf applyAlignment="1" applyBorder="1" applyFill="1" applyFont="1" applyNumberFormat="1" borderId="8" fillId="0" fontId="25" numFmtId="49" xfId="1942">
      <alignment horizontal="left" vertical="center"/>
    </xf>
    <xf applyAlignment="1" applyBorder="1" applyFill="1" applyFont="1" applyNumberFormat="1" borderId="9" fillId="0" fontId="25" numFmtId="49" xfId="1942">
      <alignment horizontal="left" vertical="center"/>
    </xf>
    <xf applyAlignment="1" applyBorder="1" applyFill="1" applyFont="1" applyNumberFormat="1" borderId="22" fillId="0" fontId="25" numFmtId="49" xfId="1942">
      <alignment horizontal="left" vertical="center"/>
    </xf>
    <xf applyAlignment="1" applyBorder="1" applyFill="1" applyFont="1" applyNumberFormat="1" borderId="10" fillId="0" fontId="25" numFmtId="49" xfId="1942">
      <alignment horizontal="left" vertical="center"/>
    </xf>
    <xf applyAlignment="1" applyBorder="1" applyFill="1" applyFont="1" applyNumberFormat="1" borderId="23" fillId="0" fontId="25" numFmtId="49" xfId="1942">
      <alignment horizontal="left" vertical="center" wrapText="1"/>
    </xf>
    <xf applyAlignment="1" applyBorder="1" applyFill="1" applyFont="1" applyNumberFormat="1" borderId="24" fillId="0" fontId="25" numFmtId="49" xfId="1942">
      <alignment horizontal="left" vertical="center" wrapText="1"/>
    </xf>
    <xf applyAlignment="1" applyBorder="1" applyFill="1" applyFont="1" applyNumberFormat="1" borderId="3" fillId="0" fontId="25" numFmtId="49" xfId="1942">
      <alignment horizontal="left" vertical="center" wrapText="1"/>
    </xf>
    <xf applyAlignment="1" applyBorder="1" applyFill="1" applyFont="1" applyNumberFormat="1" borderId="23" fillId="0" fontId="25" numFmtId="49" xfId="1942">
      <alignment vertical="center"/>
    </xf>
    <xf applyAlignment="1" applyBorder="1" applyFill="1" applyFont="1" applyNumberFormat="1" borderId="24" fillId="0" fontId="25" numFmtId="49" xfId="1942">
      <alignment vertical="center"/>
    </xf>
    <xf applyAlignment="1" applyBorder="1" applyFill="1" applyFont="1" applyNumberFormat="1" borderId="3" fillId="0" fontId="25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6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5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2226" xr:uid="{00000000-0005-0000-0000-000048030000}"/>
    <cellStyle name="桁区切り 7 11" xfId="2318" xr:uid="{00000000-0005-0000-0000-000049030000}"/>
    <cellStyle name="桁区切り 7 2" xfId="1958" xr:uid="{00000000-0005-0000-0000-00004A030000}"/>
    <cellStyle name="桁区切り 7 2 2" xfId="1980" xr:uid="{00000000-0005-0000-0000-00004B030000}"/>
    <cellStyle name="桁区切り 7 2 2 2" xfId="2072" xr:uid="{00000000-0005-0000-0000-00004C030000}"/>
    <cellStyle name="桁区切り 7 2 2 2 2" xfId="2212" xr:uid="{00000000-0005-0000-0000-00004D030000}"/>
    <cellStyle name="桁区切り 7 2 2 2 3" xfId="2308" xr:uid="{00000000-0005-0000-0000-00004E030000}"/>
    <cellStyle name="桁区切り 7 2 2 2 4" xfId="2444" xr:uid="{00000000-0005-0000-0000-00004F030000}"/>
    <cellStyle name="桁区切り 7 2 2 3" xfId="2028" xr:uid="{00000000-0005-0000-0000-000050030000}"/>
    <cellStyle name="桁区切り 7 2 2 3 2" xfId="2168" xr:uid="{00000000-0005-0000-0000-000051030000}"/>
    <cellStyle name="桁区切り 7 2 2 3 3" xfId="2400" xr:uid="{00000000-0005-0000-0000-000052030000}"/>
    <cellStyle name="桁区切り 7 2 2 4" xfId="2120" xr:uid="{00000000-0005-0000-0000-000053030000}"/>
    <cellStyle name="桁区切り 7 2 2 5" xfId="2260" xr:uid="{00000000-0005-0000-0000-000054030000}"/>
    <cellStyle name="桁区切り 7 2 2 6" xfId="2352" xr:uid="{00000000-0005-0000-0000-000055030000}"/>
    <cellStyle name="桁区切り 7 2 3" xfId="2050" xr:uid="{00000000-0005-0000-0000-000056030000}"/>
    <cellStyle name="桁区切り 7 2 3 2" xfId="2190" xr:uid="{00000000-0005-0000-0000-000057030000}"/>
    <cellStyle name="桁区切り 7 2 3 3" xfId="2286" xr:uid="{00000000-0005-0000-0000-000058030000}"/>
    <cellStyle name="桁区切り 7 2 3 4" xfId="2422" xr:uid="{00000000-0005-0000-0000-000059030000}"/>
    <cellStyle name="桁区切り 7 2 4" xfId="2006" xr:uid="{00000000-0005-0000-0000-00005A030000}"/>
    <cellStyle name="桁区切り 7 2 4 2" xfId="2146" xr:uid="{00000000-0005-0000-0000-00005B030000}"/>
    <cellStyle name="桁区切り 7 2 4 3" xfId="2378" xr:uid="{00000000-0005-0000-0000-00005C030000}"/>
    <cellStyle name="桁区切り 7 2 5" xfId="2098" xr:uid="{00000000-0005-0000-0000-00005D030000}"/>
    <cellStyle name="桁区切り 7 2 6" xfId="2238" xr:uid="{00000000-0005-0000-0000-00005E030000}"/>
    <cellStyle name="桁区切り 7 2 7" xfId="2330" xr:uid="{00000000-0005-0000-0000-00005F030000}"/>
    <cellStyle name="桁区切り 7 3" xfId="1962" xr:uid="{00000000-0005-0000-0000-000060030000}"/>
    <cellStyle name="桁区切り 7 3 2" xfId="1984" xr:uid="{00000000-0005-0000-0000-000061030000}"/>
    <cellStyle name="桁区切り 7 3 2 2" xfId="2076" xr:uid="{00000000-0005-0000-0000-000062030000}"/>
    <cellStyle name="桁区切り 7 3 2 2 2" xfId="2216" xr:uid="{00000000-0005-0000-0000-000063030000}"/>
    <cellStyle name="桁区切り 7 3 2 2 3" xfId="2312" xr:uid="{00000000-0005-0000-0000-000064030000}"/>
    <cellStyle name="桁区切り 7 3 2 2 4" xfId="2448" xr:uid="{00000000-0005-0000-0000-000065030000}"/>
    <cellStyle name="桁区切り 7 3 2 3" xfId="2032" xr:uid="{00000000-0005-0000-0000-000066030000}"/>
    <cellStyle name="桁区切り 7 3 2 3 2" xfId="2172" xr:uid="{00000000-0005-0000-0000-000067030000}"/>
    <cellStyle name="桁区切り 7 3 2 3 3" xfId="2404" xr:uid="{00000000-0005-0000-0000-000068030000}"/>
    <cellStyle name="桁区切り 7 3 2 4" xfId="2124" xr:uid="{00000000-0005-0000-0000-000069030000}"/>
    <cellStyle name="桁区切り 7 3 2 5" xfId="2264" xr:uid="{00000000-0005-0000-0000-00006A030000}"/>
    <cellStyle name="桁区切り 7 3 2 6" xfId="2356" xr:uid="{00000000-0005-0000-0000-00006B030000}"/>
    <cellStyle name="桁区切り 7 3 3" xfId="2054" xr:uid="{00000000-0005-0000-0000-00006C030000}"/>
    <cellStyle name="桁区切り 7 3 3 2" xfId="2194" xr:uid="{00000000-0005-0000-0000-00006D030000}"/>
    <cellStyle name="桁区切り 7 3 3 3" xfId="2290" xr:uid="{00000000-0005-0000-0000-00006E030000}"/>
    <cellStyle name="桁区切り 7 3 3 4" xfId="2426" xr:uid="{00000000-0005-0000-0000-00006F030000}"/>
    <cellStyle name="桁区切り 7 3 4" xfId="2010" xr:uid="{00000000-0005-0000-0000-000070030000}"/>
    <cellStyle name="桁区切り 7 3 4 2" xfId="2150" xr:uid="{00000000-0005-0000-0000-000071030000}"/>
    <cellStyle name="桁区切り 7 3 4 3" xfId="2382" xr:uid="{00000000-0005-0000-0000-000072030000}"/>
    <cellStyle name="桁区切り 7 3 5" xfId="2102" xr:uid="{00000000-0005-0000-0000-000073030000}"/>
    <cellStyle name="桁区切り 7 3 6" xfId="2242" xr:uid="{00000000-0005-0000-0000-000074030000}"/>
    <cellStyle name="桁区切り 7 3 7" xfId="2334" xr:uid="{00000000-0005-0000-0000-000075030000}"/>
    <cellStyle name="桁区切り 7 4" xfId="1952" xr:uid="{00000000-0005-0000-0000-000076030000}"/>
    <cellStyle name="桁区切り 7 4 2" xfId="1974" xr:uid="{00000000-0005-0000-0000-000077030000}"/>
    <cellStyle name="桁区切り 7 4 2 2" xfId="2066" xr:uid="{00000000-0005-0000-0000-000078030000}"/>
    <cellStyle name="桁区切り 7 4 2 2 2" xfId="2206" xr:uid="{00000000-0005-0000-0000-000079030000}"/>
    <cellStyle name="桁区切り 7 4 2 2 3" xfId="2302" xr:uid="{00000000-0005-0000-0000-00007A030000}"/>
    <cellStyle name="桁区切り 7 4 2 2 4" xfId="2438" xr:uid="{00000000-0005-0000-0000-00007B030000}"/>
    <cellStyle name="桁区切り 7 4 2 3" xfId="2022" xr:uid="{00000000-0005-0000-0000-00007C030000}"/>
    <cellStyle name="桁区切り 7 4 2 3 2" xfId="2162" xr:uid="{00000000-0005-0000-0000-00007D030000}"/>
    <cellStyle name="桁区切り 7 4 2 3 3" xfId="2394" xr:uid="{00000000-0005-0000-0000-00007E030000}"/>
    <cellStyle name="桁区切り 7 4 2 4" xfId="2114" xr:uid="{00000000-0005-0000-0000-00007F030000}"/>
    <cellStyle name="桁区切り 7 4 2 5" xfId="2254" xr:uid="{00000000-0005-0000-0000-000080030000}"/>
    <cellStyle name="桁区切り 7 4 2 6" xfId="2346" xr:uid="{00000000-0005-0000-0000-000081030000}"/>
    <cellStyle name="桁区切り 7 4 3" xfId="2044" xr:uid="{00000000-0005-0000-0000-000082030000}"/>
    <cellStyle name="桁区切り 7 4 3 2" xfId="2184" xr:uid="{00000000-0005-0000-0000-000083030000}"/>
    <cellStyle name="桁区切り 7 4 3 3" xfId="2280" xr:uid="{00000000-0005-0000-0000-000084030000}"/>
    <cellStyle name="桁区切り 7 4 3 4" xfId="2416" xr:uid="{00000000-0005-0000-0000-000085030000}"/>
    <cellStyle name="桁区切り 7 4 4" xfId="2000" xr:uid="{00000000-0005-0000-0000-000086030000}"/>
    <cellStyle name="桁区切り 7 4 4 2" xfId="2140" xr:uid="{00000000-0005-0000-0000-000087030000}"/>
    <cellStyle name="桁区切り 7 4 4 3" xfId="2372" xr:uid="{00000000-0005-0000-0000-000088030000}"/>
    <cellStyle name="桁区切り 7 4 5" xfId="2092" xr:uid="{00000000-0005-0000-0000-000089030000}"/>
    <cellStyle name="桁区切り 7 4 6" xfId="2232" xr:uid="{00000000-0005-0000-0000-00008A030000}"/>
    <cellStyle name="桁区切り 7 4 7" xfId="2324" xr:uid="{00000000-0005-0000-0000-00008B030000}"/>
    <cellStyle name="桁区切り 7 5" xfId="1968" xr:uid="{00000000-0005-0000-0000-00008C030000}"/>
    <cellStyle name="桁区切り 7 5 2" xfId="2060" xr:uid="{00000000-0005-0000-0000-00008D030000}"/>
    <cellStyle name="桁区切り 7 5 2 2" xfId="2200" xr:uid="{00000000-0005-0000-0000-00008E030000}"/>
    <cellStyle name="桁区切り 7 5 2 3" xfId="2296" xr:uid="{00000000-0005-0000-0000-00008F030000}"/>
    <cellStyle name="桁区切り 7 5 2 4" xfId="2432" xr:uid="{00000000-0005-0000-0000-000090030000}"/>
    <cellStyle name="桁区切り 7 5 3" xfId="2016" xr:uid="{00000000-0005-0000-0000-000091030000}"/>
    <cellStyle name="桁区切り 7 5 3 2" xfId="2156" xr:uid="{00000000-0005-0000-0000-000092030000}"/>
    <cellStyle name="桁区切り 7 5 3 3" xfId="2388" xr:uid="{00000000-0005-0000-0000-000093030000}"/>
    <cellStyle name="桁区切り 7 5 4" xfId="2108" xr:uid="{00000000-0005-0000-0000-000094030000}"/>
    <cellStyle name="桁区切り 7 5 5" xfId="2248" xr:uid="{00000000-0005-0000-0000-000095030000}"/>
    <cellStyle name="桁区切り 7 5 6" xfId="2340" xr:uid="{00000000-0005-0000-0000-000096030000}"/>
    <cellStyle name="桁区切り 7 6" xfId="1990" xr:uid="{00000000-0005-0000-0000-000097030000}"/>
    <cellStyle name="桁区切り 7 6 2" xfId="2082" xr:uid="{00000000-0005-0000-0000-000098030000}"/>
    <cellStyle name="桁区切り 7 6 2 2" xfId="2222" xr:uid="{00000000-0005-0000-0000-000099030000}"/>
    <cellStyle name="桁区切り 7 6 2 3" xfId="2454" xr:uid="{00000000-0005-0000-0000-00009A030000}"/>
    <cellStyle name="桁区切り 7 6 3" xfId="2130" xr:uid="{00000000-0005-0000-0000-00009B030000}"/>
    <cellStyle name="桁区切り 7 6 4" xfId="2270" xr:uid="{00000000-0005-0000-0000-00009C030000}"/>
    <cellStyle name="桁区切り 7 6 5" xfId="2362" xr:uid="{00000000-0005-0000-0000-00009D030000}"/>
    <cellStyle name="桁区切り 7 7" xfId="2038" xr:uid="{00000000-0005-0000-0000-00009E030000}"/>
    <cellStyle name="桁区切り 7 7 2" xfId="2178" xr:uid="{00000000-0005-0000-0000-00009F030000}"/>
    <cellStyle name="桁区切り 7 7 3" xfId="2274" xr:uid="{00000000-0005-0000-0000-0000A0030000}"/>
    <cellStyle name="桁区切り 7 7 4" xfId="2410" xr:uid="{00000000-0005-0000-0000-0000A1030000}"/>
    <cellStyle name="桁区切り 7 8" xfId="1994" xr:uid="{00000000-0005-0000-0000-0000A2030000}"/>
    <cellStyle name="桁区切り 7 8 2" xfId="2134" xr:uid="{00000000-0005-0000-0000-0000A3030000}"/>
    <cellStyle name="桁区切り 7 8 3" xfId="2366" xr:uid="{00000000-0005-0000-0000-0000A4030000}"/>
    <cellStyle name="桁区切り 7 9" xfId="2086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1948" xr:uid="{00000000-0005-0000-0000-000047040000}"/>
    <cellStyle name="人月 3" xfId="1947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84" xr:uid="{00000000-0005-0000-0000-0000F1040000}"/>
    <cellStyle name="標準 132 11" xfId="2224" xr:uid="{00000000-0005-0000-0000-0000F2040000}"/>
    <cellStyle name="標準 132 12" xfId="2316" xr:uid="{00000000-0005-0000-0000-0000F3040000}"/>
    <cellStyle name="標準 132 2" xfId="1950" xr:uid="{00000000-0005-0000-0000-0000F4040000}"/>
    <cellStyle name="標準 132 2 2" xfId="1956" xr:uid="{00000000-0005-0000-0000-0000F5040000}"/>
    <cellStyle name="標準 132 2 2 2" xfId="1978" xr:uid="{00000000-0005-0000-0000-0000F6040000}"/>
    <cellStyle name="標準 132 2 2 2 2" xfId="2070" xr:uid="{00000000-0005-0000-0000-0000F7040000}"/>
    <cellStyle name="標準 132 2 2 2 2 2" xfId="2210" xr:uid="{00000000-0005-0000-0000-0000F8040000}"/>
    <cellStyle name="標準 132 2 2 2 2 3" xfId="2306" xr:uid="{00000000-0005-0000-0000-0000F9040000}"/>
    <cellStyle name="標準 132 2 2 2 2 4" xfId="2442" xr:uid="{00000000-0005-0000-0000-0000FA040000}"/>
    <cellStyle name="標準 132 2 2 2 3" xfId="2026" xr:uid="{00000000-0005-0000-0000-0000FB040000}"/>
    <cellStyle name="標準 132 2 2 2 3 2" xfId="2166" xr:uid="{00000000-0005-0000-0000-0000FC040000}"/>
    <cellStyle name="標準 132 2 2 2 3 3" xfId="2398" xr:uid="{00000000-0005-0000-0000-0000FD040000}"/>
    <cellStyle name="標準 132 2 2 2 4" xfId="2118" xr:uid="{00000000-0005-0000-0000-0000FE040000}"/>
    <cellStyle name="標準 132 2 2 2 5" xfId="2258" xr:uid="{00000000-0005-0000-0000-0000FF040000}"/>
    <cellStyle name="標準 132 2 2 2 6" xfId="2350" xr:uid="{00000000-0005-0000-0000-000000050000}"/>
    <cellStyle name="標準 132 2 2 3" xfId="2048" xr:uid="{00000000-0005-0000-0000-000001050000}"/>
    <cellStyle name="標準 132 2 2 3 2" xfId="2188" xr:uid="{00000000-0005-0000-0000-000002050000}"/>
    <cellStyle name="標準 132 2 2 3 3" xfId="2284" xr:uid="{00000000-0005-0000-0000-000003050000}"/>
    <cellStyle name="標準 132 2 2 3 4" xfId="2420" xr:uid="{00000000-0005-0000-0000-000004050000}"/>
    <cellStyle name="標準 132 2 2 4" xfId="2004" xr:uid="{00000000-0005-0000-0000-000005050000}"/>
    <cellStyle name="標準 132 2 2 4 2" xfId="2144" xr:uid="{00000000-0005-0000-0000-000006050000}"/>
    <cellStyle name="標準 132 2 2 4 3" xfId="2376" xr:uid="{00000000-0005-0000-0000-000007050000}"/>
    <cellStyle name="標準 132 2 2 5" xfId="2096" xr:uid="{00000000-0005-0000-0000-000008050000}"/>
    <cellStyle name="標準 132 2 2 6" xfId="2236" xr:uid="{00000000-0005-0000-0000-000009050000}"/>
    <cellStyle name="標準 132 2 2 7" xfId="2328" xr:uid="{00000000-0005-0000-0000-00000A050000}"/>
    <cellStyle name="標準 132 2 3" xfId="1964" xr:uid="{00000000-0005-0000-0000-00000B050000}"/>
    <cellStyle name="標準 132 2 3 2" xfId="1986" xr:uid="{00000000-0005-0000-0000-00000C050000}"/>
    <cellStyle name="標準 132 2 3 2 2" xfId="2078" xr:uid="{00000000-0005-0000-0000-00000D050000}"/>
    <cellStyle name="標準 132 2 3 2 2 2" xfId="2218" xr:uid="{00000000-0005-0000-0000-00000E050000}"/>
    <cellStyle name="標準 132 2 3 2 2 3" xfId="2314" xr:uid="{00000000-0005-0000-0000-00000F050000}"/>
    <cellStyle name="標準 132 2 3 2 2 4" xfId="2450" xr:uid="{00000000-0005-0000-0000-000010050000}"/>
    <cellStyle name="標準 132 2 3 2 3" xfId="2034" xr:uid="{00000000-0005-0000-0000-000011050000}"/>
    <cellStyle name="標準 132 2 3 2 3 2" xfId="2174" xr:uid="{00000000-0005-0000-0000-000012050000}"/>
    <cellStyle name="標準 132 2 3 2 3 3" xfId="2406" xr:uid="{00000000-0005-0000-0000-000013050000}"/>
    <cellStyle name="標準 132 2 3 2 4" xfId="2126" xr:uid="{00000000-0005-0000-0000-000014050000}"/>
    <cellStyle name="標準 132 2 3 2 5" xfId="2266" xr:uid="{00000000-0005-0000-0000-000015050000}"/>
    <cellStyle name="標準 132 2 3 2 6" xfId="2358" xr:uid="{00000000-0005-0000-0000-000016050000}"/>
    <cellStyle name="標準 132 2 3 3" xfId="2056" xr:uid="{00000000-0005-0000-0000-000017050000}"/>
    <cellStyle name="標準 132 2 3 3 2" xfId="2196" xr:uid="{00000000-0005-0000-0000-000018050000}"/>
    <cellStyle name="標準 132 2 3 3 3" xfId="2292" xr:uid="{00000000-0005-0000-0000-000019050000}"/>
    <cellStyle name="標準 132 2 3 3 4" xfId="2428" xr:uid="{00000000-0005-0000-0000-00001A050000}"/>
    <cellStyle name="標準 132 2 3 4" xfId="2012" xr:uid="{00000000-0005-0000-0000-00001B050000}"/>
    <cellStyle name="標準 132 2 3 4 2" xfId="2152" xr:uid="{00000000-0005-0000-0000-00001C050000}"/>
    <cellStyle name="標準 132 2 3 4 3" xfId="2384" xr:uid="{00000000-0005-0000-0000-00001D050000}"/>
    <cellStyle name="標準 132 2 3 5" xfId="2104" xr:uid="{00000000-0005-0000-0000-00001E050000}"/>
    <cellStyle name="標準 132 2 3 6" xfId="2244" xr:uid="{00000000-0005-0000-0000-00001F050000}"/>
    <cellStyle name="標準 132 2 3 7" xfId="2336" xr:uid="{00000000-0005-0000-0000-000020050000}"/>
    <cellStyle name="標準 132 2 4" xfId="1972" xr:uid="{00000000-0005-0000-0000-000021050000}"/>
    <cellStyle name="標準 132 2 4 2" xfId="2064" xr:uid="{00000000-0005-0000-0000-000022050000}"/>
    <cellStyle name="標準 132 2 4 2 2" xfId="2204" xr:uid="{00000000-0005-0000-0000-000023050000}"/>
    <cellStyle name="標準 132 2 4 2 3" xfId="2300" xr:uid="{00000000-0005-0000-0000-000024050000}"/>
    <cellStyle name="標準 132 2 4 2 4" xfId="2436" xr:uid="{00000000-0005-0000-0000-000025050000}"/>
    <cellStyle name="標準 132 2 4 3" xfId="2020" xr:uid="{00000000-0005-0000-0000-000026050000}"/>
    <cellStyle name="標準 132 2 4 3 2" xfId="2160" xr:uid="{00000000-0005-0000-0000-000027050000}"/>
    <cellStyle name="標準 132 2 4 3 3" xfId="2392" xr:uid="{00000000-0005-0000-0000-000028050000}"/>
    <cellStyle name="標準 132 2 4 4" xfId="2112" xr:uid="{00000000-0005-0000-0000-000029050000}"/>
    <cellStyle name="標準 132 2 4 5" xfId="2252" xr:uid="{00000000-0005-0000-0000-00002A050000}"/>
    <cellStyle name="標準 132 2 4 6" xfId="2344" xr:uid="{00000000-0005-0000-0000-00002B050000}"/>
    <cellStyle name="標準 132 2 5" xfId="2042" xr:uid="{00000000-0005-0000-0000-00002C050000}"/>
    <cellStyle name="標準 132 2 5 2" xfId="2182" xr:uid="{00000000-0005-0000-0000-00002D050000}"/>
    <cellStyle name="標準 132 2 5 3" xfId="2278" xr:uid="{00000000-0005-0000-0000-00002E050000}"/>
    <cellStyle name="標準 132 2 5 4" xfId="2414" xr:uid="{00000000-0005-0000-0000-00002F050000}"/>
    <cellStyle name="標準 132 2 6" xfId="1998" xr:uid="{00000000-0005-0000-0000-000030050000}"/>
    <cellStyle name="標準 132 2 6 2" xfId="2138" xr:uid="{00000000-0005-0000-0000-000031050000}"/>
    <cellStyle name="標準 132 2 6 3" xfId="2370" xr:uid="{00000000-0005-0000-0000-000032050000}"/>
    <cellStyle name="標準 132 2 7" xfId="2090" xr:uid="{00000000-0005-0000-0000-000033050000}"/>
    <cellStyle name="標準 132 2 8" xfId="2230" xr:uid="{00000000-0005-0000-0000-000034050000}"/>
    <cellStyle name="標準 132 2 9" xfId="2322" xr:uid="{00000000-0005-0000-0000-000035050000}"/>
    <cellStyle name="標準 132 3" xfId="1954" xr:uid="{00000000-0005-0000-0000-000036050000}"/>
    <cellStyle name="標準 132 3 2" xfId="1976" xr:uid="{00000000-0005-0000-0000-000037050000}"/>
    <cellStyle name="標準 132 3 2 2" xfId="2068" xr:uid="{00000000-0005-0000-0000-000038050000}"/>
    <cellStyle name="標準 132 3 2 2 2" xfId="2208" xr:uid="{00000000-0005-0000-0000-000039050000}"/>
    <cellStyle name="標準 132 3 2 2 3" xfId="2304" xr:uid="{00000000-0005-0000-0000-00003A050000}"/>
    <cellStyle name="標準 132 3 2 2 4" xfId="2440" xr:uid="{00000000-0005-0000-0000-00003B050000}"/>
    <cellStyle name="標準 132 3 2 3" xfId="2024" xr:uid="{00000000-0005-0000-0000-00003C050000}"/>
    <cellStyle name="標準 132 3 2 3 2" xfId="2164" xr:uid="{00000000-0005-0000-0000-00003D050000}"/>
    <cellStyle name="標準 132 3 2 3 3" xfId="2396" xr:uid="{00000000-0005-0000-0000-00003E050000}"/>
    <cellStyle name="標準 132 3 2 4" xfId="2116" xr:uid="{00000000-0005-0000-0000-00003F050000}"/>
    <cellStyle name="標準 132 3 2 5" xfId="2256" xr:uid="{00000000-0005-0000-0000-000040050000}"/>
    <cellStyle name="標準 132 3 2 6" xfId="2348" xr:uid="{00000000-0005-0000-0000-000041050000}"/>
    <cellStyle name="標準 132 3 3" xfId="2046" xr:uid="{00000000-0005-0000-0000-000042050000}"/>
    <cellStyle name="標準 132 3 3 2" xfId="2186" xr:uid="{00000000-0005-0000-0000-000043050000}"/>
    <cellStyle name="標準 132 3 3 3" xfId="2282" xr:uid="{00000000-0005-0000-0000-000044050000}"/>
    <cellStyle name="標準 132 3 3 4" xfId="2418" xr:uid="{00000000-0005-0000-0000-000045050000}"/>
    <cellStyle name="標準 132 3 4" xfId="2002" xr:uid="{00000000-0005-0000-0000-000046050000}"/>
    <cellStyle name="標準 132 3 4 2" xfId="2142" xr:uid="{00000000-0005-0000-0000-000047050000}"/>
    <cellStyle name="標準 132 3 4 3" xfId="2374" xr:uid="{00000000-0005-0000-0000-000048050000}"/>
    <cellStyle name="標準 132 3 5" xfId="2094" xr:uid="{00000000-0005-0000-0000-000049050000}"/>
    <cellStyle name="標準 132 3 6" xfId="2234" xr:uid="{00000000-0005-0000-0000-00004A050000}"/>
    <cellStyle name="標準 132 3 7" xfId="2326" xr:uid="{00000000-0005-0000-0000-00004B050000}"/>
    <cellStyle name="標準 132 4" xfId="1960" xr:uid="{00000000-0005-0000-0000-00004C050000}"/>
    <cellStyle name="標準 132 4 2" xfId="1982" xr:uid="{00000000-0005-0000-0000-00004D050000}"/>
    <cellStyle name="標準 132 4 2 2" xfId="2074" xr:uid="{00000000-0005-0000-0000-00004E050000}"/>
    <cellStyle name="標準 132 4 2 2 2" xfId="2214" xr:uid="{00000000-0005-0000-0000-00004F050000}"/>
    <cellStyle name="標準 132 4 2 2 3" xfId="2310" xr:uid="{00000000-0005-0000-0000-000050050000}"/>
    <cellStyle name="標準 132 4 2 2 4" xfId="2446" xr:uid="{00000000-0005-0000-0000-000051050000}"/>
    <cellStyle name="標準 132 4 2 3" xfId="2030" xr:uid="{00000000-0005-0000-0000-000052050000}"/>
    <cellStyle name="標準 132 4 2 3 2" xfId="2170" xr:uid="{00000000-0005-0000-0000-000053050000}"/>
    <cellStyle name="標準 132 4 2 3 3" xfId="2402" xr:uid="{00000000-0005-0000-0000-000054050000}"/>
    <cellStyle name="標準 132 4 2 4" xfId="2122" xr:uid="{00000000-0005-0000-0000-000055050000}"/>
    <cellStyle name="標準 132 4 2 5" xfId="2262" xr:uid="{00000000-0005-0000-0000-000056050000}"/>
    <cellStyle name="標準 132 4 2 6" xfId="2354" xr:uid="{00000000-0005-0000-0000-000057050000}"/>
    <cellStyle name="標準 132 4 3" xfId="2052" xr:uid="{00000000-0005-0000-0000-000058050000}"/>
    <cellStyle name="標準 132 4 3 2" xfId="2192" xr:uid="{00000000-0005-0000-0000-000059050000}"/>
    <cellStyle name="標準 132 4 3 3" xfId="2288" xr:uid="{00000000-0005-0000-0000-00005A050000}"/>
    <cellStyle name="標準 132 4 3 4" xfId="2424" xr:uid="{00000000-0005-0000-0000-00005B050000}"/>
    <cellStyle name="標準 132 4 4" xfId="2008" xr:uid="{00000000-0005-0000-0000-00005C050000}"/>
    <cellStyle name="標準 132 4 4 2" xfId="2148" xr:uid="{00000000-0005-0000-0000-00005D050000}"/>
    <cellStyle name="標準 132 4 4 3" xfId="2380" xr:uid="{00000000-0005-0000-0000-00005E050000}"/>
    <cellStyle name="標準 132 4 5" xfId="2100" xr:uid="{00000000-0005-0000-0000-00005F050000}"/>
    <cellStyle name="標準 132 4 6" xfId="2240" xr:uid="{00000000-0005-0000-0000-000060050000}"/>
    <cellStyle name="標準 132 4 7" xfId="2332" xr:uid="{00000000-0005-0000-0000-000061050000}"/>
    <cellStyle name="標準 132 5" xfId="1944" xr:uid="{00000000-0005-0000-0000-000062050000}"/>
    <cellStyle name="標準 132 5 2" xfId="1970" xr:uid="{00000000-0005-0000-0000-000063050000}"/>
    <cellStyle name="標準 132 5 2 2" xfId="2062" xr:uid="{00000000-0005-0000-0000-000064050000}"/>
    <cellStyle name="標準 132 5 2 2 2" xfId="2202" xr:uid="{00000000-0005-0000-0000-000065050000}"/>
    <cellStyle name="標準 132 5 2 2 3" xfId="2298" xr:uid="{00000000-0005-0000-0000-000066050000}"/>
    <cellStyle name="標準 132 5 2 2 4" xfId="2434" xr:uid="{00000000-0005-0000-0000-000067050000}"/>
    <cellStyle name="標準 132 5 2 3" xfId="2018" xr:uid="{00000000-0005-0000-0000-000068050000}"/>
    <cellStyle name="標準 132 5 2 3 2" xfId="2158" xr:uid="{00000000-0005-0000-0000-000069050000}"/>
    <cellStyle name="標準 132 5 2 3 3" xfId="2390" xr:uid="{00000000-0005-0000-0000-00006A050000}"/>
    <cellStyle name="標準 132 5 2 4" xfId="2110" xr:uid="{00000000-0005-0000-0000-00006B050000}"/>
    <cellStyle name="標準 132 5 2 5" xfId="2250" xr:uid="{00000000-0005-0000-0000-00006C050000}"/>
    <cellStyle name="標準 132 5 2 6" xfId="2342" xr:uid="{00000000-0005-0000-0000-00006D050000}"/>
    <cellStyle name="標準 132 5 3" xfId="2040" xr:uid="{00000000-0005-0000-0000-00006E050000}"/>
    <cellStyle name="標準 132 5 3 2" xfId="2180" xr:uid="{00000000-0005-0000-0000-00006F050000}"/>
    <cellStyle name="標準 132 5 3 3" xfId="2276" xr:uid="{00000000-0005-0000-0000-000070050000}"/>
    <cellStyle name="標準 132 5 3 4" xfId="2412" xr:uid="{00000000-0005-0000-0000-000071050000}"/>
    <cellStyle name="標準 132 5 4" xfId="1996" xr:uid="{00000000-0005-0000-0000-000072050000}"/>
    <cellStyle name="標準 132 5 4 2" xfId="2136" xr:uid="{00000000-0005-0000-0000-000073050000}"/>
    <cellStyle name="標準 132 5 4 3" xfId="2368" xr:uid="{00000000-0005-0000-0000-000074050000}"/>
    <cellStyle name="標準 132 5 5" xfId="2088" xr:uid="{00000000-0005-0000-0000-000075050000}"/>
    <cellStyle name="標準 132 5 6" xfId="2228" xr:uid="{00000000-0005-0000-0000-000076050000}"/>
    <cellStyle name="標準 132 5 7" xfId="2320" xr:uid="{00000000-0005-0000-0000-000077050000}"/>
    <cellStyle name="標準 132 6" xfId="1966" xr:uid="{00000000-0005-0000-0000-000078050000}"/>
    <cellStyle name="標準 132 6 2" xfId="2058" xr:uid="{00000000-0005-0000-0000-000079050000}"/>
    <cellStyle name="標準 132 6 2 2" xfId="2198" xr:uid="{00000000-0005-0000-0000-00007A050000}"/>
    <cellStyle name="標準 132 6 2 3" xfId="2294" xr:uid="{00000000-0005-0000-0000-00007B050000}"/>
    <cellStyle name="標準 132 6 2 4" xfId="2430" xr:uid="{00000000-0005-0000-0000-00007C050000}"/>
    <cellStyle name="標準 132 6 3" xfId="2014" xr:uid="{00000000-0005-0000-0000-00007D050000}"/>
    <cellStyle name="標準 132 6 3 2" xfId="2154" xr:uid="{00000000-0005-0000-0000-00007E050000}"/>
    <cellStyle name="標準 132 6 3 3" xfId="2386" xr:uid="{00000000-0005-0000-0000-00007F050000}"/>
    <cellStyle name="標準 132 6 4" xfId="2106" xr:uid="{00000000-0005-0000-0000-000080050000}"/>
    <cellStyle name="標準 132 6 5" xfId="2246" xr:uid="{00000000-0005-0000-0000-000081050000}"/>
    <cellStyle name="標準 132 6 6" xfId="2338" xr:uid="{00000000-0005-0000-0000-000082050000}"/>
    <cellStyle name="標準 132 7" xfId="1988" xr:uid="{00000000-0005-0000-0000-000083050000}"/>
    <cellStyle name="標準 132 7 2" xfId="2080" xr:uid="{00000000-0005-0000-0000-000084050000}"/>
    <cellStyle name="標準 132 7 2 2" xfId="2220" xr:uid="{00000000-0005-0000-0000-000085050000}"/>
    <cellStyle name="標準 132 7 2 3" xfId="2452" xr:uid="{00000000-0005-0000-0000-000086050000}"/>
    <cellStyle name="標準 132 7 3" xfId="2128" xr:uid="{00000000-0005-0000-0000-000087050000}"/>
    <cellStyle name="標準 132 7 4" xfId="2268" xr:uid="{00000000-0005-0000-0000-000088050000}"/>
    <cellStyle name="標準 132 7 5" xfId="2360" xr:uid="{00000000-0005-0000-0000-000089050000}"/>
    <cellStyle name="標準 132 8" xfId="2036" xr:uid="{00000000-0005-0000-0000-00008A050000}"/>
    <cellStyle name="標準 132 8 2" xfId="2176" xr:uid="{00000000-0005-0000-0000-00008B050000}"/>
    <cellStyle name="標準 132 8 3" xfId="2272" xr:uid="{00000000-0005-0000-0000-00008C050000}"/>
    <cellStyle name="標準 132 8 4" xfId="2408" xr:uid="{00000000-0005-0000-0000-00008D050000}"/>
    <cellStyle name="標準 132 9" xfId="1992" xr:uid="{00000000-0005-0000-0000-00008E050000}"/>
    <cellStyle name="標準 132 9 2" xfId="2132" xr:uid="{00000000-0005-0000-0000-00008F050000}"/>
    <cellStyle name="標準 132 9 3" xfId="2364" xr:uid="{00000000-0005-0000-0000-000090050000}"/>
    <cellStyle name="標準 133" xfId="1938" xr:uid="{00000000-0005-0000-0000-000091050000}"/>
    <cellStyle name="標準 133 10" xfId="2225" xr:uid="{00000000-0005-0000-0000-000092050000}"/>
    <cellStyle name="標準 133 11" xfId="2317" xr:uid="{00000000-0005-0000-0000-000093050000}"/>
    <cellStyle name="標準 133 2" xfId="1957" xr:uid="{00000000-0005-0000-0000-000094050000}"/>
    <cellStyle name="標準 133 2 2" xfId="1979" xr:uid="{00000000-0005-0000-0000-000095050000}"/>
    <cellStyle name="標準 133 2 2 2" xfId="2071" xr:uid="{00000000-0005-0000-0000-000096050000}"/>
    <cellStyle name="標準 133 2 2 2 2" xfId="2211" xr:uid="{00000000-0005-0000-0000-000097050000}"/>
    <cellStyle name="標準 133 2 2 2 3" xfId="2307" xr:uid="{00000000-0005-0000-0000-000098050000}"/>
    <cellStyle name="標準 133 2 2 2 4" xfId="2443" xr:uid="{00000000-0005-0000-0000-000099050000}"/>
    <cellStyle name="標準 133 2 2 3" xfId="2027" xr:uid="{00000000-0005-0000-0000-00009A050000}"/>
    <cellStyle name="標準 133 2 2 3 2" xfId="2167" xr:uid="{00000000-0005-0000-0000-00009B050000}"/>
    <cellStyle name="標準 133 2 2 3 3" xfId="2399" xr:uid="{00000000-0005-0000-0000-00009C050000}"/>
    <cellStyle name="標準 133 2 2 4" xfId="2119" xr:uid="{00000000-0005-0000-0000-00009D050000}"/>
    <cellStyle name="標準 133 2 2 5" xfId="2259" xr:uid="{00000000-0005-0000-0000-00009E050000}"/>
    <cellStyle name="標準 133 2 2 6" xfId="2351" xr:uid="{00000000-0005-0000-0000-00009F050000}"/>
    <cellStyle name="標準 133 2 3" xfId="2049" xr:uid="{00000000-0005-0000-0000-0000A0050000}"/>
    <cellStyle name="標準 133 2 3 2" xfId="2189" xr:uid="{00000000-0005-0000-0000-0000A1050000}"/>
    <cellStyle name="標準 133 2 3 3" xfId="2285" xr:uid="{00000000-0005-0000-0000-0000A2050000}"/>
    <cellStyle name="標準 133 2 3 4" xfId="2421" xr:uid="{00000000-0005-0000-0000-0000A3050000}"/>
    <cellStyle name="標準 133 2 4" xfId="2005" xr:uid="{00000000-0005-0000-0000-0000A4050000}"/>
    <cellStyle name="標準 133 2 4 2" xfId="2145" xr:uid="{00000000-0005-0000-0000-0000A5050000}"/>
    <cellStyle name="標準 133 2 4 3" xfId="2377" xr:uid="{00000000-0005-0000-0000-0000A6050000}"/>
    <cellStyle name="標準 133 2 5" xfId="2097" xr:uid="{00000000-0005-0000-0000-0000A7050000}"/>
    <cellStyle name="標準 133 2 6" xfId="2237" xr:uid="{00000000-0005-0000-0000-0000A8050000}"/>
    <cellStyle name="標準 133 2 7" xfId="2329" xr:uid="{00000000-0005-0000-0000-0000A9050000}"/>
    <cellStyle name="標準 133 3" xfId="1961" xr:uid="{00000000-0005-0000-0000-0000AA050000}"/>
    <cellStyle name="標準 133 3 2" xfId="1983" xr:uid="{00000000-0005-0000-0000-0000AB050000}"/>
    <cellStyle name="標準 133 3 2 2" xfId="2075" xr:uid="{00000000-0005-0000-0000-0000AC050000}"/>
    <cellStyle name="標準 133 3 2 2 2" xfId="2215" xr:uid="{00000000-0005-0000-0000-0000AD050000}"/>
    <cellStyle name="標準 133 3 2 2 3" xfId="2311" xr:uid="{00000000-0005-0000-0000-0000AE050000}"/>
    <cellStyle name="標準 133 3 2 2 4" xfId="2447" xr:uid="{00000000-0005-0000-0000-0000AF050000}"/>
    <cellStyle name="標準 133 3 2 3" xfId="2031" xr:uid="{00000000-0005-0000-0000-0000B0050000}"/>
    <cellStyle name="標準 133 3 2 3 2" xfId="2171" xr:uid="{00000000-0005-0000-0000-0000B1050000}"/>
    <cellStyle name="標準 133 3 2 3 3" xfId="2403" xr:uid="{00000000-0005-0000-0000-0000B2050000}"/>
    <cellStyle name="標準 133 3 2 4" xfId="2123" xr:uid="{00000000-0005-0000-0000-0000B3050000}"/>
    <cellStyle name="標準 133 3 2 5" xfId="2263" xr:uid="{00000000-0005-0000-0000-0000B4050000}"/>
    <cellStyle name="標準 133 3 2 6" xfId="2355" xr:uid="{00000000-0005-0000-0000-0000B5050000}"/>
    <cellStyle name="標準 133 3 3" xfId="2053" xr:uid="{00000000-0005-0000-0000-0000B6050000}"/>
    <cellStyle name="標準 133 3 3 2" xfId="2193" xr:uid="{00000000-0005-0000-0000-0000B7050000}"/>
    <cellStyle name="標準 133 3 3 3" xfId="2289" xr:uid="{00000000-0005-0000-0000-0000B8050000}"/>
    <cellStyle name="標準 133 3 3 4" xfId="2425" xr:uid="{00000000-0005-0000-0000-0000B9050000}"/>
    <cellStyle name="標準 133 3 4" xfId="2009" xr:uid="{00000000-0005-0000-0000-0000BA050000}"/>
    <cellStyle name="標準 133 3 4 2" xfId="2149" xr:uid="{00000000-0005-0000-0000-0000BB050000}"/>
    <cellStyle name="標準 133 3 4 3" xfId="2381" xr:uid="{00000000-0005-0000-0000-0000BC050000}"/>
    <cellStyle name="標準 133 3 5" xfId="2101" xr:uid="{00000000-0005-0000-0000-0000BD050000}"/>
    <cellStyle name="標準 133 3 6" xfId="2241" xr:uid="{00000000-0005-0000-0000-0000BE050000}"/>
    <cellStyle name="標準 133 3 7" xfId="2333" xr:uid="{00000000-0005-0000-0000-0000BF050000}"/>
    <cellStyle name="標準 133 4" xfId="1951" xr:uid="{00000000-0005-0000-0000-0000C0050000}"/>
    <cellStyle name="標準 133 4 2" xfId="1973" xr:uid="{00000000-0005-0000-0000-0000C1050000}"/>
    <cellStyle name="標準 133 4 2 2" xfId="2065" xr:uid="{00000000-0005-0000-0000-0000C2050000}"/>
    <cellStyle name="標準 133 4 2 2 2" xfId="2205" xr:uid="{00000000-0005-0000-0000-0000C3050000}"/>
    <cellStyle name="標準 133 4 2 2 3" xfId="2301" xr:uid="{00000000-0005-0000-0000-0000C4050000}"/>
    <cellStyle name="標準 133 4 2 2 4" xfId="2437" xr:uid="{00000000-0005-0000-0000-0000C5050000}"/>
    <cellStyle name="標準 133 4 2 3" xfId="2021" xr:uid="{00000000-0005-0000-0000-0000C6050000}"/>
    <cellStyle name="標準 133 4 2 3 2" xfId="2161" xr:uid="{00000000-0005-0000-0000-0000C7050000}"/>
    <cellStyle name="標準 133 4 2 3 3" xfId="2393" xr:uid="{00000000-0005-0000-0000-0000C8050000}"/>
    <cellStyle name="標準 133 4 2 4" xfId="2113" xr:uid="{00000000-0005-0000-0000-0000C9050000}"/>
    <cellStyle name="標準 133 4 2 5" xfId="2253" xr:uid="{00000000-0005-0000-0000-0000CA050000}"/>
    <cellStyle name="標準 133 4 2 6" xfId="2345" xr:uid="{00000000-0005-0000-0000-0000CB050000}"/>
    <cellStyle name="標準 133 4 3" xfId="2043" xr:uid="{00000000-0005-0000-0000-0000CC050000}"/>
    <cellStyle name="標準 133 4 3 2" xfId="2183" xr:uid="{00000000-0005-0000-0000-0000CD050000}"/>
    <cellStyle name="標準 133 4 3 3" xfId="2279" xr:uid="{00000000-0005-0000-0000-0000CE050000}"/>
    <cellStyle name="標準 133 4 3 4" xfId="2415" xr:uid="{00000000-0005-0000-0000-0000CF050000}"/>
    <cellStyle name="標準 133 4 4" xfId="1999" xr:uid="{00000000-0005-0000-0000-0000D0050000}"/>
    <cellStyle name="標準 133 4 4 2" xfId="2139" xr:uid="{00000000-0005-0000-0000-0000D1050000}"/>
    <cellStyle name="標準 133 4 4 3" xfId="2371" xr:uid="{00000000-0005-0000-0000-0000D2050000}"/>
    <cellStyle name="標準 133 4 5" xfId="2091" xr:uid="{00000000-0005-0000-0000-0000D3050000}"/>
    <cellStyle name="標準 133 4 6" xfId="2231" xr:uid="{00000000-0005-0000-0000-0000D4050000}"/>
    <cellStyle name="標準 133 4 7" xfId="2323" xr:uid="{00000000-0005-0000-0000-0000D5050000}"/>
    <cellStyle name="標準 133 5" xfId="1967" xr:uid="{00000000-0005-0000-0000-0000D6050000}"/>
    <cellStyle name="標準 133 5 2" xfId="2059" xr:uid="{00000000-0005-0000-0000-0000D7050000}"/>
    <cellStyle name="標準 133 5 2 2" xfId="2199" xr:uid="{00000000-0005-0000-0000-0000D8050000}"/>
    <cellStyle name="標準 133 5 2 3" xfId="2295" xr:uid="{00000000-0005-0000-0000-0000D9050000}"/>
    <cellStyle name="標準 133 5 2 4" xfId="2431" xr:uid="{00000000-0005-0000-0000-0000DA050000}"/>
    <cellStyle name="標準 133 5 3" xfId="2015" xr:uid="{00000000-0005-0000-0000-0000DB050000}"/>
    <cellStyle name="標準 133 5 3 2" xfId="2155" xr:uid="{00000000-0005-0000-0000-0000DC050000}"/>
    <cellStyle name="標準 133 5 3 3" xfId="2387" xr:uid="{00000000-0005-0000-0000-0000DD050000}"/>
    <cellStyle name="標準 133 5 4" xfId="2107" xr:uid="{00000000-0005-0000-0000-0000DE050000}"/>
    <cellStyle name="標準 133 5 5" xfId="2247" xr:uid="{00000000-0005-0000-0000-0000DF050000}"/>
    <cellStyle name="標準 133 5 6" xfId="2339" xr:uid="{00000000-0005-0000-0000-0000E0050000}"/>
    <cellStyle name="標準 133 6" xfId="1989" xr:uid="{00000000-0005-0000-0000-0000E1050000}"/>
    <cellStyle name="標準 133 6 2" xfId="2081" xr:uid="{00000000-0005-0000-0000-0000E2050000}"/>
    <cellStyle name="標準 133 6 2 2" xfId="2221" xr:uid="{00000000-0005-0000-0000-0000E3050000}"/>
    <cellStyle name="標準 133 6 2 3" xfId="2453" xr:uid="{00000000-0005-0000-0000-0000E4050000}"/>
    <cellStyle name="標準 133 6 3" xfId="2129" xr:uid="{00000000-0005-0000-0000-0000E5050000}"/>
    <cellStyle name="標準 133 6 4" xfId="2269" xr:uid="{00000000-0005-0000-0000-0000E6050000}"/>
    <cellStyle name="標準 133 6 5" xfId="2361" xr:uid="{00000000-0005-0000-0000-0000E7050000}"/>
    <cellStyle name="標準 133 7" xfId="2037" xr:uid="{00000000-0005-0000-0000-0000E8050000}"/>
    <cellStyle name="標準 133 7 2" xfId="2177" xr:uid="{00000000-0005-0000-0000-0000E9050000}"/>
    <cellStyle name="標準 133 7 3" xfId="2273" xr:uid="{00000000-0005-0000-0000-0000EA050000}"/>
    <cellStyle name="標準 133 7 4" xfId="2409" xr:uid="{00000000-0005-0000-0000-0000EB050000}"/>
    <cellStyle name="標準 133 8" xfId="1993" xr:uid="{00000000-0005-0000-0000-0000EC050000}"/>
    <cellStyle name="標準 133 8 2" xfId="2133" xr:uid="{00000000-0005-0000-0000-0000ED050000}"/>
    <cellStyle name="標準 133 8 3" xfId="2365" xr:uid="{00000000-0005-0000-0000-0000EE050000}"/>
    <cellStyle name="標準 133 9" xfId="2085" xr:uid="{00000000-0005-0000-0000-0000EF050000}"/>
    <cellStyle name="標準 134" xfId="1940" xr:uid="{00000000-0005-0000-0000-0000F0050000}"/>
    <cellStyle name="標準 135" xfId="2455" xr:uid="{00000000-0005-0000-0000-0000F1050000}"/>
    <cellStyle name="標準 136" xfId="1172" xr:uid="{00000000-0005-0000-0000-0000F2050000}"/>
    <cellStyle name="標準 137" xfId="245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1943" xr:uid="{00000000-0005-0000-0000-00009C060000}"/>
    <cellStyle name="標準 4 10 2" xfId="1969" xr:uid="{00000000-0005-0000-0000-00009D060000}"/>
    <cellStyle name="標準 4 10 2 2" xfId="2061" xr:uid="{00000000-0005-0000-0000-00009E060000}"/>
    <cellStyle name="標準 4 10 2 2 2" xfId="2201" xr:uid="{00000000-0005-0000-0000-00009F060000}"/>
    <cellStyle name="標準 4 10 2 2 3" xfId="2297" xr:uid="{00000000-0005-0000-0000-0000A0060000}"/>
    <cellStyle name="標準 4 10 2 2 4" xfId="2433" xr:uid="{00000000-0005-0000-0000-0000A1060000}"/>
    <cellStyle name="標準 4 10 2 3" xfId="2017" xr:uid="{00000000-0005-0000-0000-0000A2060000}"/>
    <cellStyle name="標準 4 10 2 3 2" xfId="2157" xr:uid="{00000000-0005-0000-0000-0000A3060000}"/>
    <cellStyle name="標準 4 10 2 3 3" xfId="2389" xr:uid="{00000000-0005-0000-0000-0000A4060000}"/>
    <cellStyle name="標準 4 10 2 4" xfId="2109" xr:uid="{00000000-0005-0000-0000-0000A5060000}"/>
    <cellStyle name="標準 4 10 2 5" xfId="2249" xr:uid="{00000000-0005-0000-0000-0000A6060000}"/>
    <cellStyle name="標準 4 10 2 6" xfId="2341" xr:uid="{00000000-0005-0000-0000-0000A7060000}"/>
    <cellStyle name="標準 4 10 3" xfId="2039" xr:uid="{00000000-0005-0000-0000-0000A8060000}"/>
    <cellStyle name="標準 4 10 3 2" xfId="2179" xr:uid="{00000000-0005-0000-0000-0000A9060000}"/>
    <cellStyle name="標準 4 10 3 3" xfId="2275" xr:uid="{00000000-0005-0000-0000-0000AA060000}"/>
    <cellStyle name="標準 4 10 3 4" xfId="2411" xr:uid="{00000000-0005-0000-0000-0000AB060000}"/>
    <cellStyle name="標準 4 10 4" xfId="1995" xr:uid="{00000000-0005-0000-0000-0000AC060000}"/>
    <cellStyle name="標準 4 10 4 2" xfId="2135" xr:uid="{00000000-0005-0000-0000-0000AD060000}"/>
    <cellStyle name="標準 4 10 4 3" xfId="2367" xr:uid="{00000000-0005-0000-0000-0000AE060000}"/>
    <cellStyle name="標準 4 10 5" xfId="2087" xr:uid="{00000000-0005-0000-0000-0000AF060000}"/>
    <cellStyle name="標準 4 10 6" xfId="2227" xr:uid="{00000000-0005-0000-0000-0000B0060000}"/>
    <cellStyle name="標準 4 10 7" xfId="2319" xr:uid="{00000000-0005-0000-0000-0000B1060000}"/>
    <cellStyle name="標準 4 11" xfId="1965" xr:uid="{00000000-0005-0000-0000-0000B2060000}"/>
    <cellStyle name="標準 4 11 2" xfId="2057" xr:uid="{00000000-0005-0000-0000-0000B3060000}"/>
    <cellStyle name="標準 4 11 2 2" xfId="2197" xr:uid="{00000000-0005-0000-0000-0000B4060000}"/>
    <cellStyle name="標準 4 11 2 3" xfId="2293" xr:uid="{00000000-0005-0000-0000-0000B5060000}"/>
    <cellStyle name="標準 4 11 2 4" xfId="2429" xr:uid="{00000000-0005-0000-0000-0000B6060000}"/>
    <cellStyle name="標準 4 11 3" xfId="2013" xr:uid="{00000000-0005-0000-0000-0000B7060000}"/>
    <cellStyle name="標準 4 11 3 2" xfId="2153" xr:uid="{00000000-0005-0000-0000-0000B8060000}"/>
    <cellStyle name="標準 4 11 3 3" xfId="2385" xr:uid="{00000000-0005-0000-0000-0000B9060000}"/>
    <cellStyle name="標準 4 11 4" xfId="2105" xr:uid="{00000000-0005-0000-0000-0000BA060000}"/>
    <cellStyle name="標準 4 11 5" xfId="2245" xr:uid="{00000000-0005-0000-0000-0000BB060000}"/>
    <cellStyle name="標準 4 11 6" xfId="2337" xr:uid="{00000000-0005-0000-0000-0000BC060000}"/>
    <cellStyle name="標準 4 12" xfId="1987" xr:uid="{00000000-0005-0000-0000-0000BD060000}"/>
    <cellStyle name="標準 4 12 2" xfId="2079" xr:uid="{00000000-0005-0000-0000-0000BE060000}"/>
    <cellStyle name="標準 4 12 2 2" xfId="2219" xr:uid="{00000000-0005-0000-0000-0000BF060000}"/>
    <cellStyle name="標準 4 12 2 3" xfId="2451" xr:uid="{00000000-0005-0000-0000-0000C0060000}"/>
    <cellStyle name="標準 4 12 3" xfId="2127" xr:uid="{00000000-0005-0000-0000-0000C1060000}"/>
    <cellStyle name="標準 4 12 4" xfId="2267" xr:uid="{00000000-0005-0000-0000-0000C2060000}"/>
    <cellStyle name="標準 4 12 5" xfId="2359" xr:uid="{00000000-0005-0000-0000-0000C3060000}"/>
    <cellStyle name="標準 4 13" xfId="2035" xr:uid="{00000000-0005-0000-0000-0000C4060000}"/>
    <cellStyle name="標準 4 13 2" xfId="2175" xr:uid="{00000000-0005-0000-0000-0000C5060000}"/>
    <cellStyle name="標準 4 13 3" xfId="2271" xr:uid="{00000000-0005-0000-0000-0000C6060000}"/>
    <cellStyle name="標準 4 13 4" xfId="2407" xr:uid="{00000000-0005-0000-0000-0000C7060000}"/>
    <cellStyle name="標準 4 14" xfId="1991" xr:uid="{00000000-0005-0000-0000-0000C8060000}"/>
    <cellStyle name="標準 4 14 2" xfId="2131" xr:uid="{00000000-0005-0000-0000-0000C9060000}"/>
    <cellStyle name="標準 4 14 3" xfId="2363" xr:uid="{00000000-0005-0000-0000-0000CA060000}"/>
    <cellStyle name="標準 4 15" xfId="2083" xr:uid="{00000000-0005-0000-0000-0000CB060000}"/>
    <cellStyle name="標準 4 16" xfId="2223" xr:uid="{00000000-0005-0000-0000-0000CC060000}"/>
    <cellStyle name="標準 4 17" xfId="2315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1949" xr:uid="{00000000-0005-0000-0000-0000DB060000}"/>
    <cellStyle name="標準 4 7 2" xfId="1955" xr:uid="{00000000-0005-0000-0000-0000DC060000}"/>
    <cellStyle name="標準 4 7 2 2" xfId="1977" xr:uid="{00000000-0005-0000-0000-0000DD060000}"/>
    <cellStyle name="標準 4 7 2 2 2" xfId="2069" xr:uid="{00000000-0005-0000-0000-0000DE060000}"/>
    <cellStyle name="標準 4 7 2 2 2 2" xfId="2209" xr:uid="{00000000-0005-0000-0000-0000DF060000}"/>
    <cellStyle name="標準 4 7 2 2 2 3" xfId="2305" xr:uid="{00000000-0005-0000-0000-0000E0060000}"/>
    <cellStyle name="標準 4 7 2 2 2 4" xfId="2441" xr:uid="{00000000-0005-0000-0000-0000E1060000}"/>
    <cellStyle name="標準 4 7 2 2 3" xfId="2025" xr:uid="{00000000-0005-0000-0000-0000E2060000}"/>
    <cellStyle name="標準 4 7 2 2 3 2" xfId="2165" xr:uid="{00000000-0005-0000-0000-0000E3060000}"/>
    <cellStyle name="標準 4 7 2 2 3 3" xfId="2397" xr:uid="{00000000-0005-0000-0000-0000E4060000}"/>
    <cellStyle name="標準 4 7 2 2 4" xfId="2117" xr:uid="{00000000-0005-0000-0000-0000E5060000}"/>
    <cellStyle name="標準 4 7 2 2 5" xfId="2257" xr:uid="{00000000-0005-0000-0000-0000E6060000}"/>
    <cellStyle name="標準 4 7 2 2 6" xfId="2349" xr:uid="{00000000-0005-0000-0000-0000E7060000}"/>
    <cellStyle name="標準 4 7 2 3" xfId="2047" xr:uid="{00000000-0005-0000-0000-0000E8060000}"/>
    <cellStyle name="標準 4 7 2 3 2" xfId="2187" xr:uid="{00000000-0005-0000-0000-0000E9060000}"/>
    <cellStyle name="標準 4 7 2 3 3" xfId="2283" xr:uid="{00000000-0005-0000-0000-0000EA060000}"/>
    <cellStyle name="標準 4 7 2 3 4" xfId="2419" xr:uid="{00000000-0005-0000-0000-0000EB060000}"/>
    <cellStyle name="標準 4 7 2 4" xfId="2003" xr:uid="{00000000-0005-0000-0000-0000EC060000}"/>
    <cellStyle name="標準 4 7 2 4 2" xfId="2143" xr:uid="{00000000-0005-0000-0000-0000ED060000}"/>
    <cellStyle name="標準 4 7 2 4 3" xfId="2375" xr:uid="{00000000-0005-0000-0000-0000EE060000}"/>
    <cellStyle name="標準 4 7 2 5" xfId="2095" xr:uid="{00000000-0005-0000-0000-0000EF060000}"/>
    <cellStyle name="標準 4 7 2 6" xfId="2235" xr:uid="{00000000-0005-0000-0000-0000F0060000}"/>
    <cellStyle name="標準 4 7 2 7" xfId="2327" xr:uid="{00000000-0005-0000-0000-0000F1060000}"/>
    <cellStyle name="標準 4 7 3" xfId="1963" xr:uid="{00000000-0005-0000-0000-0000F2060000}"/>
    <cellStyle name="標準 4 7 3 2" xfId="1985" xr:uid="{00000000-0005-0000-0000-0000F3060000}"/>
    <cellStyle name="標準 4 7 3 2 2" xfId="2077" xr:uid="{00000000-0005-0000-0000-0000F4060000}"/>
    <cellStyle name="標準 4 7 3 2 2 2" xfId="2217" xr:uid="{00000000-0005-0000-0000-0000F5060000}"/>
    <cellStyle name="標準 4 7 3 2 2 3" xfId="2313" xr:uid="{00000000-0005-0000-0000-0000F6060000}"/>
    <cellStyle name="標準 4 7 3 2 2 4" xfId="2449" xr:uid="{00000000-0005-0000-0000-0000F7060000}"/>
    <cellStyle name="標準 4 7 3 2 3" xfId="2033" xr:uid="{00000000-0005-0000-0000-0000F8060000}"/>
    <cellStyle name="標準 4 7 3 2 3 2" xfId="2173" xr:uid="{00000000-0005-0000-0000-0000F9060000}"/>
    <cellStyle name="標準 4 7 3 2 3 3" xfId="2405" xr:uid="{00000000-0005-0000-0000-0000FA060000}"/>
    <cellStyle name="標準 4 7 3 2 4" xfId="2125" xr:uid="{00000000-0005-0000-0000-0000FB060000}"/>
    <cellStyle name="標準 4 7 3 2 5" xfId="2265" xr:uid="{00000000-0005-0000-0000-0000FC060000}"/>
    <cellStyle name="標準 4 7 3 2 6" xfId="2357" xr:uid="{00000000-0005-0000-0000-0000FD060000}"/>
    <cellStyle name="標準 4 7 3 3" xfId="2055" xr:uid="{00000000-0005-0000-0000-0000FE060000}"/>
    <cellStyle name="標準 4 7 3 3 2" xfId="2195" xr:uid="{00000000-0005-0000-0000-0000FF060000}"/>
    <cellStyle name="標準 4 7 3 3 3" xfId="2291" xr:uid="{00000000-0005-0000-0000-000000070000}"/>
    <cellStyle name="標準 4 7 3 3 4" xfId="2427" xr:uid="{00000000-0005-0000-0000-000001070000}"/>
    <cellStyle name="標準 4 7 3 4" xfId="2011" xr:uid="{00000000-0005-0000-0000-000002070000}"/>
    <cellStyle name="標準 4 7 3 4 2" xfId="2151" xr:uid="{00000000-0005-0000-0000-000003070000}"/>
    <cellStyle name="標準 4 7 3 4 3" xfId="2383" xr:uid="{00000000-0005-0000-0000-000004070000}"/>
    <cellStyle name="標準 4 7 3 5" xfId="2103" xr:uid="{00000000-0005-0000-0000-000005070000}"/>
    <cellStyle name="標準 4 7 3 6" xfId="2243" xr:uid="{00000000-0005-0000-0000-000006070000}"/>
    <cellStyle name="標準 4 7 3 7" xfId="2335" xr:uid="{00000000-0005-0000-0000-000007070000}"/>
    <cellStyle name="標準 4 7 4" xfId="1971" xr:uid="{00000000-0005-0000-0000-000008070000}"/>
    <cellStyle name="標準 4 7 4 2" xfId="2063" xr:uid="{00000000-0005-0000-0000-000009070000}"/>
    <cellStyle name="標準 4 7 4 2 2" xfId="2203" xr:uid="{00000000-0005-0000-0000-00000A070000}"/>
    <cellStyle name="標準 4 7 4 2 3" xfId="2299" xr:uid="{00000000-0005-0000-0000-00000B070000}"/>
    <cellStyle name="標準 4 7 4 2 4" xfId="2435" xr:uid="{00000000-0005-0000-0000-00000C070000}"/>
    <cellStyle name="標準 4 7 4 3" xfId="2019" xr:uid="{00000000-0005-0000-0000-00000D070000}"/>
    <cellStyle name="標準 4 7 4 3 2" xfId="2159" xr:uid="{00000000-0005-0000-0000-00000E070000}"/>
    <cellStyle name="標準 4 7 4 3 3" xfId="2391" xr:uid="{00000000-0005-0000-0000-00000F070000}"/>
    <cellStyle name="標準 4 7 4 4" xfId="2111" xr:uid="{00000000-0005-0000-0000-000010070000}"/>
    <cellStyle name="標準 4 7 4 5" xfId="2251" xr:uid="{00000000-0005-0000-0000-000011070000}"/>
    <cellStyle name="標準 4 7 4 6" xfId="2343" xr:uid="{00000000-0005-0000-0000-000012070000}"/>
    <cellStyle name="標準 4 7 5" xfId="2041" xr:uid="{00000000-0005-0000-0000-000013070000}"/>
    <cellStyle name="標準 4 7 5 2" xfId="2181" xr:uid="{00000000-0005-0000-0000-000014070000}"/>
    <cellStyle name="標準 4 7 5 3" xfId="2277" xr:uid="{00000000-0005-0000-0000-000015070000}"/>
    <cellStyle name="標準 4 7 5 4" xfId="2413" xr:uid="{00000000-0005-0000-0000-000016070000}"/>
    <cellStyle name="標準 4 7 6" xfId="1997" xr:uid="{00000000-0005-0000-0000-000017070000}"/>
    <cellStyle name="標準 4 7 6 2" xfId="2137" xr:uid="{00000000-0005-0000-0000-000018070000}"/>
    <cellStyle name="標準 4 7 6 3" xfId="2369" xr:uid="{00000000-0005-0000-0000-000019070000}"/>
    <cellStyle name="標準 4 7 7" xfId="2089" xr:uid="{00000000-0005-0000-0000-00001A070000}"/>
    <cellStyle name="標準 4 7 8" xfId="2229" xr:uid="{00000000-0005-0000-0000-00001B070000}"/>
    <cellStyle name="標準 4 7 9" xfId="2321" xr:uid="{00000000-0005-0000-0000-00001C070000}"/>
    <cellStyle name="標準 4 8" xfId="1953" xr:uid="{00000000-0005-0000-0000-00001D070000}"/>
    <cellStyle name="標準 4 8 2" xfId="1975" xr:uid="{00000000-0005-0000-0000-00001E070000}"/>
    <cellStyle name="標準 4 8 2 2" xfId="2067" xr:uid="{00000000-0005-0000-0000-00001F070000}"/>
    <cellStyle name="標準 4 8 2 2 2" xfId="2207" xr:uid="{00000000-0005-0000-0000-000020070000}"/>
    <cellStyle name="標準 4 8 2 2 3" xfId="2303" xr:uid="{00000000-0005-0000-0000-000021070000}"/>
    <cellStyle name="標準 4 8 2 2 4" xfId="2439" xr:uid="{00000000-0005-0000-0000-000022070000}"/>
    <cellStyle name="標準 4 8 2 3" xfId="2023" xr:uid="{00000000-0005-0000-0000-000023070000}"/>
    <cellStyle name="標準 4 8 2 3 2" xfId="2163" xr:uid="{00000000-0005-0000-0000-000024070000}"/>
    <cellStyle name="標準 4 8 2 3 3" xfId="2395" xr:uid="{00000000-0005-0000-0000-000025070000}"/>
    <cellStyle name="標準 4 8 2 4" xfId="2115" xr:uid="{00000000-0005-0000-0000-000026070000}"/>
    <cellStyle name="標準 4 8 2 5" xfId="2255" xr:uid="{00000000-0005-0000-0000-000027070000}"/>
    <cellStyle name="標準 4 8 2 6" xfId="2347" xr:uid="{00000000-0005-0000-0000-000028070000}"/>
    <cellStyle name="標準 4 8 3" xfId="2045" xr:uid="{00000000-0005-0000-0000-000029070000}"/>
    <cellStyle name="標準 4 8 3 2" xfId="2185" xr:uid="{00000000-0005-0000-0000-00002A070000}"/>
    <cellStyle name="標準 4 8 3 3" xfId="2281" xr:uid="{00000000-0005-0000-0000-00002B070000}"/>
    <cellStyle name="標準 4 8 3 4" xfId="2417" xr:uid="{00000000-0005-0000-0000-00002C070000}"/>
    <cellStyle name="標準 4 8 4" xfId="2001" xr:uid="{00000000-0005-0000-0000-00002D070000}"/>
    <cellStyle name="標準 4 8 4 2" xfId="2141" xr:uid="{00000000-0005-0000-0000-00002E070000}"/>
    <cellStyle name="標準 4 8 4 3" xfId="2373" xr:uid="{00000000-0005-0000-0000-00002F070000}"/>
    <cellStyle name="標準 4 8 5" xfId="2093" xr:uid="{00000000-0005-0000-0000-000030070000}"/>
    <cellStyle name="標準 4 8 6" xfId="2233" xr:uid="{00000000-0005-0000-0000-000031070000}"/>
    <cellStyle name="標準 4 8 7" xfId="2325" xr:uid="{00000000-0005-0000-0000-000032070000}"/>
    <cellStyle name="標準 4 9" xfId="1959" xr:uid="{00000000-0005-0000-0000-000033070000}"/>
    <cellStyle name="標準 4 9 2" xfId="1981" xr:uid="{00000000-0005-0000-0000-000034070000}"/>
    <cellStyle name="標準 4 9 2 2" xfId="2073" xr:uid="{00000000-0005-0000-0000-000035070000}"/>
    <cellStyle name="標準 4 9 2 2 2" xfId="2213" xr:uid="{00000000-0005-0000-0000-000036070000}"/>
    <cellStyle name="標準 4 9 2 2 3" xfId="2309" xr:uid="{00000000-0005-0000-0000-000037070000}"/>
    <cellStyle name="標準 4 9 2 2 4" xfId="2445" xr:uid="{00000000-0005-0000-0000-000038070000}"/>
    <cellStyle name="標準 4 9 2 3" xfId="2029" xr:uid="{00000000-0005-0000-0000-000039070000}"/>
    <cellStyle name="標準 4 9 2 3 2" xfId="2169" xr:uid="{00000000-0005-0000-0000-00003A070000}"/>
    <cellStyle name="標準 4 9 2 3 3" xfId="2401" xr:uid="{00000000-0005-0000-0000-00003B070000}"/>
    <cellStyle name="標準 4 9 2 4" xfId="2121" xr:uid="{00000000-0005-0000-0000-00003C070000}"/>
    <cellStyle name="標準 4 9 2 5" xfId="2261" xr:uid="{00000000-0005-0000-0000-00003D070000}"/>
    <cellStyle name="標準 4 9 2 6" xfId="2353" xr:uid="{00000000-0005-0000-0000-00003E070000}"/>
    <cellStyle name="標準 4 9 3" xfId="2051" xr:uid="{00000000-0005-0000-0000-00003F070000}"/>
    <cellStyle name="標準 4 9 3 2" xfId="2191" xr:uid="{00000000-0005-0000-0000-000040070000}"/>
    <cellStyle name="標準 4 9 3 3" xfId="2287" xr:uid="{00000000-0005-0000-0000-000041070000}"/>
    <cellStyle name="標準 4 9 3 4" xfId="2423" xr:uid="{00000000-0005-0000-0000-000042070000}"/>
    <cellStyle name="標準 4 9 4" xfId="2007" xr:uid="{00000000-0005-0000-0000-000043070000}"/>
    <cellStyle name="標準 4 9 4 2" xfId="2147" xr:uid="{00000000-0005-0000-0000-000044070000}"/>
    <cellStyle name="標準 4 9 4 3" xfId="2379" xr:uid="{00000000-0005-0000-0000-000045070000}"/>
    <cellStyle name="標準 4 9 5" xfId="2099" xr:uid="{00000000-0005-0000-0000-000046070000}"/>
    <cellStyle name="標準 4 9 6" xfId="2239" xr:uid="{00000000-0005-0000-0000-000047070000}"/>
    <cellStyle name="標準 4 9 7" xfId="2331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8090000}"/>
    <cellStyle name="標準_建玉残高情報資料作成sakimono" xfId="1942" xr:uid="{00000000-0005-0000-0000-000089090000}"/>
    <cellStyle name="標準１" xfId="1921" xr:uid="{00000000-0005-0000-0000-00008E090000}"/>
    <cellStyle name="標準10" xfId="1922" xr:uid="{00000000-0005-0000-0000-00008F090000}"/>
    <cellStyle name="標準12" xfId="1923" xr:uid="{00000000-0005-0000-0000-000090090000}"/>
    <cellStyle name="文字列" xfId="1924" xr:uid="{00000000-0005-0000-0000-000091090000}"/>
    <cellStyle name="未定義" xfId="12" xr:uid="{00000000-0005-0000-0000-000092090000}"/>
    <cellStyle name="未定義 2" xfId="1925" xr:uid="{00000000-0005-0000-0000-000093090000}"/>
    <cellStyle name="未定義 3" xfId="1926" xr:uid="{00000000-0005-0000-0000-000094090000}"/>
    <cellStyle name="未定義_030_上場有価証券総括表_詳細設計書_府令改正対応" xfId="1927" xr:uid="{00000000-0005-0000-0000-000095090000}"/>
    <cellStyle name="良い 2" xfId="1928" xr:uid="{00000000-0005-0000-0000-000096090000}"/>
    <cellStyle name="良い 3" xfId="1929" xr:uid="{00000000-0005-0000-0000-000097090000}"/>
    <cellStyle name="良い 4" xfId="1930" xr:uid="{00000000-0005-0000-0000-000098090000}"/>
    <cellStyle name="良い 5" xfId="1931" xr:uid="{00000000-0005-0000-0000-000099090000}"/>
    <cellStyle name="良い 6" xfId="1932" xr:uid="{00000000-0005-0000-0000-00009A090000}"/>
    <cellStyle name="良い 7" xfId="1933" xr:uid="{00000000-0005-0000-0000-00009B090000}"/>
    <cellStyle name="良い 8" xfId="1934" xr:uid="{00000000-0005-0000-0000-00009C090000}"/>
    <cellStyle name="良い 9" xfId="1935" xr:uid="{00000000-0005-0000-0000-00009D090000}"/>
    <cellStyle name="표준_4.3.1_取引処理（取引処理制御１－１）" xfId="1936" xr:uid="{00000000-0005-0000-0000-00009E090000}"/>
  </cellStyles>
  <dxfs count="0"/>
  <tableStyles count="0" defaultPivotStyle="PivotStyleLight16" defaultTableStyle="TableStyleMedium2"/>
  <colors>
    <mruColors>
      <color rgb="FFCCFFFF"/>
      <color rgb="FFFF5050"/>
      <color rgb="FFFFCC99"/>
      <color rgb="FF66FFFF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customProperty1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82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2" width="20.5" collapsed="true"/>
    <col min="2" max="2" bestFit="true" customWidth="true" style="2" width="10.5" collapsed="true"/>
    <col min="3" max="3" customWidth="true" style="2" width="40.625" collapsed="true"/>
    <col min="4" max="4" bestFit="true" customWidth="true" style="2" width="5.5" collapsed="true"/>
    <col min="5" max="5" customWidth="true" style="2" width="10.625" collapsed="true"/>
    <col min="6" max="7" customWidth="true" style="2" width="38.625" collapsed="true"/>
    <col min="8" max="8" customWidth="true" style="2" width="14.625" collapsed="true"/>
    <col min="9" max="9" style="2" width="9.0" collapsed="true"/>
    <col min="10" max="32" style="2" width="9.0" collapsed="true"/>
    <col min="33" max="33" style="2" width="9.0" collapsed="true"/>
    <col min="34" max="41" style="2" width="9.0" collapsed="true"/>
    <col min="42" max="16384" style="2" width="9.0" collapsed="true"/>
  </cols>
  <sheetData>
    <row customFormat="1" r="1" s="1" spans="1:8">
      <c r="A1" s="9" t="s">
        <v>7</v>
      </c>
      <c r="B1" s="9"/>
      <c r="C1" s="9"/>
      <c r="D1" s="9"/>
      <c r="E1" s="9"/>
      <c r="F1" s="9"/>
      <c r="G1" s="9"/>
      <c r="H1" s="9"/>
    </row>
    <row customFormat="1" r="2" s="1" spans="1:8">
      <c r="A2" s="9" t="s">
        <v>8</v>
      </c>
      <c r="B2" s="9"/>
      <c r="C2" s="9"/>
      <c r="D2" s="9"/>
      <c r="E2" s="9"/>
      <c r="F2" s="9"/>
      <c r="G2" s="9"/>
      <c r="H2" s="9"/>
    </row>
    <row customHeight="1" ht="13.5" r="3" spans="1:8">
      <c r="A3" s="6"/>
      <c r="B3" s="6"/>
      <c r="C3" s="6"/>
      <c r="D3" s="6"/>
      <c r="E3" s="6"/>
      <c r="F3" s="6"/>
      <c r="G3" s="6"/>
      <c r="H3" s="6"/>
    </row>
    <row customHeight="1" ht="13.5" r="4" spans="1:8">
      <c r="A4" s="6"/>
      <c r="B4" s="6"/>
      <c r="C4" s="6"/>
      <c r="D4" s="6"/>
      <c r="E4" s="6"/>
      <c r="F4" s="6"/>
      <c r="G4" s="6"/>
      <c r="H4" s="6"/>
    </row>
    <row customHeight="1" ht="13.5" r="5" spans="1:8">
      <c r="A5" s="6"/>
      <c r="B5" s="7" t="s">
        <v>5</v>
      </c>
      <c r="C5" s="6" t="s">
        <v>9</v>
      </c>
      <c r="D5" s="6"/>
      <c r="E5" s="6"/>
      <c r="F5" s="6"/>
      <c r="G5" s="6"/>
      <c r="H5" s="8"/>
    </row>
    <row r="6" spans="1:8">
      <c r="A6" s="25" t="s">
        <v>2</v>
      </c>
      <c r="B6" s="25" t="s">
        <v>3</v>
      </c>
      <c r="C6" s="25" t="s">
        <v>4</v>
      </c>
      <c r="D6" s="10" t="s">
        <v>6</v>
      </c>
      <c r="E6" s="13" t="s">
        <v>0</v>
      </c>
      <c r="F6" s="14"/>
      <c r="G6" s="15"/>
      <c r="H6" s="22" t="s">
        <v>1</v>
      </c>
    </row>
    <row customHeight="1" ht="13.5" r="7" spans="1:8">
      <c r="A7" s="26"/>
      <c r="B7" s="26"/>
      <c r="C7" s="26"/>
      <c r="D7" s="11"/>
      <c r="E7" s="16"/>
      <c r="F7" s="17"/>
      <c r="G7" s="18"/>
      <c r="H7" s="23"/>
    </row>
    <row r="8" spans="1:8">
      <c r="A8" s="27"/>
      <c r="B8" s="27"/>
      <c r="C8" s="27"/>
      <c r="D8" s="12"/>
      <c r="E8" s="19"/>
      <c r="F8" s="20"/>
      <c r="G8" s="21"/>
      <c r="H8" s="24"/>
    </row>
    <row r="9" spans="1:8">
      <c r="A9" s="3" t="s">
        <v>10</v>
      </c>
      <c r="B9" s="4" t="s">
        <v>11</v>
      </c>
      <c r="C9" s="4" t="s">
        <v>12</v>
      </c>
      <c r="D9" s="3" t="n">
        <v>1.0</v>
      </c>
      <c r="E9" s="4" t="s">
        <v>13</v>
      </c>
      <c r="F9" s="4" t="s">
        <v>14</v>
      </c>
      <c r="G9" s="4" t="s">
        <v>15</v>
      </c>
      <c r="H9" s="5" t="n">
        <f>3135.0</f>
        <v>3135.0</v>
      </c>
    </row>
    <row r="10">
      <c r="A10" s="3" t="s">
        <v>10</v>
      </c>
      <c r="B10" s="4" t="s">
        <v>11</v>
      </c>
      <c r="C10" s="4" t="s">
        <v>12</v>
      </c>
      <c r="D10" s="3" t="n">
        <v>2.0</v>
      </c>
      <c r="E10" s="4" t="s">
        <v>16</v>
      </c>
      <c r="F10" s="4" t="s">
        <v>17</v>
      </c>
      <c r="G10" s="4" t="s">
        <v>18</v>
      </c>
      <c r="H10" s="5" t="n">
        <f>3017.0</f>
        <v>3017.0</v>
      </c>
    </row>
    <row r="11">
      <c r="A11" s="3" t="s">
        <v>10</v>
      </c>
      <c r="B11" s="4" t="s">
        <v>11</v>
      </c>
      <c r="C11" s="4" t="s">
        <v>12</v>
      </c>
      <c r="D11" s="3" t="n">
        <v>3.0</v>
      </c>
      <c r="E11" s="4" t="s">
        <v>19</v>
      </c>
      <c r="F11" s="4" t="s">
        <v>20</v>
      </c>
      <c r="G11" s="4" t="s">
        <v>21</v>
      </c>
      <c r="H11" s="5" t="n">
        <f>1912.0</f>
        <v>1912.0</v>
      </c>
    </row>
    <row r="12">
      <c r="A12" s="3" t="s">
        <v>10</v>
      </c>
      <c r="B12" s="4" t="s">
        <v>11</v>
      </c>
      <c r="C12" s="4" t="s">
        <v>12</v>
      </c>
      <c r="D12" s="3" t="n">
        <v>4.0</v>
      </c>
      <c r="E12" s="4" t="s">
        <v>22</v>
      </c>
      <c r="F12" s="4" t="s">
        <v>23</v>
      </c>
      <c r="G12" s="4" t="s">
        <v>24</v>
      </c>
      <c r="H12" s="5" t="n">
        <f>1810.0</f>
        <v>1810.0</v>
      </c>
    </row>
    <row r="13">
      <c r="A13" s="3" t="s">
        <v>10</v>
      </c>
      <c r="B13" s="4" t="s">
        <v>11</v>
      </c>
      <c r="C13" s="4" t="s">
        <v>12</v>
      </c>
      <c r="D13" s="3" t="n">
        <v>5.0</v>
      </c>
      <c r="E13" s="4" t="s">
        <v>25</v>
      </c>
      <c r="F13" s="4" t="s">
        <v>26</v>
      </c>
      <c r="G13" s="4" t="s">
        <v>27</v>
      </c>
      <c r="H13" s="5" t="n">
        <f>1478.0</f>
        <v>1478.0</v>
      </c>
    </row>
    <row r="14">
      <c r="A14" s="3" t="s">
        <v>10</v>
      </c>
      <c r="B14" s="4" t="s">
        <v>11</v>
      </c>
      <c r="C14" s="4" t="s">
        <v>12</v>
      </c>
      <c r="D14" s="3" t="n">
        <v>6.0</v>
      </c>
      <c r="E14" s="4" t="s">
        <v>28</v>
      </c>
      <c r="F14" s="4" t="s">
        <v>29</v>
      </c>
      <c r="G14" s="4" t="s">
        <v>30</v>
      </c>
      <c r="H14" s="5" t="n">
        <f>1401.0</f>
        <v>1401.0</v>
      </c>
    </row>
    <row r="15">
      <c r="A15" s="3" t="s">
        <v>10</v>
      </c>
      <c r="B15" s="4" t="s">
        <v>11</v>
      </c>
      <c r="C15" s="4" t="s">
        <v>12</v>
      </c>
      <c r="D15" s="3" t="n">
        <v>7.0</v>
      </c>
      <c r="E15" s="4" t="s">
        <v>31</v>
      </c>
      <c r="F15" s="4" t="s">
        <v>32</v>
      </c>
      <c r="G15" s="4" t="s">
        <v>33</v>
      </c>
      <c r="H15" s="5" t="n">
        <f>1342.0</f>
        <v>1342.0</v>
      </c>
    </row>
    <row r="16">
      <c r="A16" s="3" t="s">
        <v>10</v>
      </c>
      <c r="B16" s="4" t="s">
        <v>11</v>
      </c>
      <c r="C16" s="4" t="s">
        <v>12</v>
      </c>
      <c r="D16" s="3" t="n">
        <v>8.0</v>
      </c>
      <c r="E16" s="4" t="s">
        <v>34</v>
      </c>
      <c r="F16" s="4" t="s">
        <v>35</v>
      </c>
      <c r="G16" s="4" t="s">
        <v>36</v>
      </c>
      <c r="H16" s="5" t="n">
        <f>1331.0</f>
        <v>1331.0</v>
      </c>
    </row>
    <row r="17">
      <c r="A17" s="3" t="s">
        <v>10</v>
      </c>
      <c r="B17" s="4" t="s">
        <v>11</v>
      </c>
      <c r="C17" s="4" t="s">
        <v>12</v>
      </c>
      <c r="D17" s="3" t="n">
        <v>9.0</v>
      </c>
      <c r="E17" s="4" t="s">
        <v>37</v>
      </c>
      <c r="F17" s="4" t="s">
        <v>38</v>
      </c>
      <c r="G17" s="4" t="s">
        <v>39</v>
      </c>
      <c r="H17" s="5" t="n">
        <f>1297.0</f>
        <v>1297.0</v>
      </c>
    </row>
    <row r="18">
      <c r="A18" s="3" t="s">
        <v>10</v>
      </c>
      <c r="B18" s="4" t="s">
        <v>11</v>
      </c>
      <c r="C18" s="4" t="s">
        <v>12</v>
      </c>
      <c r="D18" s="3" t="n">
        <v>10.0</v>
      </c>
      <c r="E18" s="4" t="s">
        <v>40</v>
      </c>
      <c r="F18" s="4" t="s">
        <v>41</v>
      </c>
      <c r="G18" s="4" t="s">
        <v>42</v>
      </c>
      <c r="H18" s="5" t="n">
        <f>1026.0</f>
        <v>1026.0</v>
      </c>
    </row>
    <row r="19">
      <c r="A19" s="3" t="s">
        <v>10</v>
      </c>
      <c r="B19" s="4" t="s">
        <v>11</v>
      </c>
      <c r="C19" s="4" t="s">
        <v>12</v>
      </c>
      <c r="D19" s="3" t="n">
        <v>11.0</v>
      </c>
      <c r="E19" s="4" t="s">
        <v>43</v>
      </c>
      <c r="F19" s="4" t="s">
        <v>44</v>
      </c>
      <c r="G19" s="4" t="s">
        <v>45</v>
      </c>
      <c r="H19" s="5" t="n">
        <f>472.0</f>
        <v>472.0</v>
      </c>
    </row>
    <row r="20">
      <c r="A20" s="3" t="s">
        <v>10</v>
      </c>
      <c r="B20" s="4" t="s">
        <v>11</v>
      </c>
      <c r="C20" s="4" t="s">
        <v>12</v>
      </c>
      <c r="D20" s="3" t="n">
        <v>12.0</v>
      </c>
      <c r="E20" s="4" t="s">
        <v>46</v>
      </c>
      <c r="F20" s="4" t="s">
        <v>47</v>
      </c>
      <c r="G20" s="4" t="s">
        <v>48</v>
      </c>
      <c r="H20" s="5" t="n">
        <f>406.0</f>
        <v>406.0</v>
      </c>
    </row>
    <row r="21">
      <c r="A21" s="3" t="s">
        <v>10</v>
      </c>
      <c r="B21" s="4" t="s">
        <v>11</v>
      </c>
      <c r="C21" s="4" t="s">
        <v>12</v>
      </c>
      <c r="D21" s="3" t="n">
        <v>13.0</v>
      </c>
      <c r="E21" s="4" t="s">
        <v>49</v>
      </c>
      <c r="F21" s="4" t="s">
        <v>50</v>
      </c>
      <c r="G21" s="4" t="s">
        <v>51</v>
      </c>
      <c r="H21" s="5" t="n">
        <f>384.0</f>
        <v>384.0</v>
      </c>
    </row>
    <row r="22">
      <c r="A22" s="3" t="s">
        <v>10</v>
      </c>
      <c r="B22" s="4" t="s">
        <v>11</v>
      </c>
      <c r="C22" s="4" t="s">
        <v>12</v>
      </c>
      <c r="D22" s="3" t="n">
        <v>14.0</v>
      </c>
      <c r="E22" s="4" t="s">
        <v>52</v>
      </c>
      <c r="F22" s="4" t="s">
        <v>53</v>
      </c>
      <c r="G22" s="4" t="s">
        <v>54</v>
      </c>
      <c r="H22" s="5" t="n">
        <f>254.0</f>
        <v>254.0</v>
      </c>
    </row>
    <row r="23">
      <c r="A23" s="3" t="s">
        <v>10</v>
      </c>
      <c r="B23" s="4" t="s">
        <v>11</v>
      </c>
      <c r="C23" s="4" t="s">
        <v>12</v>
      </c>
      <c r="D23" s="3" t="n">
        <v>15.0</v>
      </c>
      <c r="E23" s="4" t="s">
        <v>55</v>
      </c>
      <c r="F23" s="4" t="s">
        <v>56</v>
      </c>
      <c r="G23" s="4" t="s">
        <v>57</v>
      </c>
      <c r="H23" s="5" t="n">
        <f>217.0</f>
        <v>217.0</v>
      </c>
    </row>
    <row r="24">
      <c r="A24" s="3" t="s">
        <v>10</v>
      </c>
      <c r="B24" s="4" t="s">
        <v>11</v>
      </c>
      <c r="C24" s="4" t="s">
        <v>12</v>
      </c>
      <c r="D24" s="3" t="n">
        <v>16.0</v>
      </c>
      <c r="E24" s="4" t="s">
        <v>58</v>
      </c>
      <c r="F24" s="4" t="s">
        <v>59</v>
      </c>
      <c r="G24" s="4" t="s">
        <v>60</v>
      </c>
      <c r="H24" s="5" t="n">
        <f>160.0</f>
        <v>160.0</v>
      </c>
    </row>
    <row r="25">
      <c r="A25" s="3" t="s">
        <v>10</v>
      </c>
      <c r="B25" s="4" t="s">
        <v>61</v>
      </c>
      <c r="C25" s="4" t="s">
        <v>62</v>
      </c>
      <c r="D25" s="3" t="n">
        <v>1.0</v>
      </c>
      <c r="E25" s="4" t="s">
        <v>19</v>
      </c>
      <c r="F25" s="4" t="s">
        <v>20</v>
      </c>
      <c r="G25" s="4" t="s">
        <v>21</v>
      </c>
      <c r="H25" s="5" t="n">
        <f>468.0</f>
        <v>468.0</v>
      </c>
    </row>
    <row r="26">
      <c r="A26" s="3" t="s">
        <v>10</v>
      </c>
      <c r="B26" s="4" t="s">
        <v>61</v>
      </c>
      <c r="C26" s="4" t="s">
        <v>62</v>
      </c>
      <c r="D26" s="3" t="n">
        <v>2.0</v>
      </c>
      <c r="E26" s="4" t="s">
        <v>16</v>
      </c>
      <c r="F26" s="4" t="s">
        <v>17</v>
      </c>
      <c r="G26" s="4" t="s">
        <v>18</v>
      </c>
      <c r="H26" s="5" t="n">
        <f>400.0</f>
        <v>400.0</v>
      </c>
    </row>
    <row r="27">
      <c r="A27" s="3" t="s">
        <v>10</v>
      </c>
      <c r="B27" s="4" t="s">
        <v>61</v>
      </c>
      <c r="C27" s="4" t="s">
        <v>62</v>
      </c>
      <c r="D27" s="3" t="n">
        <v>3.0</v>
      </c>
      <c r="E27" s="4" t="s">
        <v>37</v>
      </c>
      <c r="F27" s="4" t="s">
        <v>38</v>
      </c>
      <c r="G27" s="4" t="s">
        <v>39</v>
      </c>
      <c r="H27" s="5" t="n">
        <f>68.0</f>
        <v>68.0</v>
      </c>
    </row>
    <row r="28">
      <c r="A28" s="3" t="s">
        <v>10</v>
      </c>
      <c r="B28" s="4" t="s">
        <v>61</v>
      </c>
      <c r="C28" s="4" t="s">
        <v>62</v>
      </c>
      <c r="D28" s="3" t="n">
        <v>4.0</v>
      </c>
      <c r="E28" s="4" t="s">
        <v>25</v>
      </c>
      <c r="F28" s="4" t="s">
        <v>26</v>
      </c>
      <c r="G28" s="4" t="s">
        <v>27</v>
      </c>
      <c r="H28" s="5" t="n">
        <f>4.0</f>
        <v>4.0</v>
      </c>
    </row>
    <row r="29">
      <c r="A29" s="3" t="s">
        <v>63</v>
      </c>
      <c r="B29" s="4" t="s">
        <v>64</v>
      </c>
      <c r="C29" s="4" t="s">
        <v>65</v>
      </c>
      <c r="D29" s="3" t="n">
        <v>1.0</v>
      </c>
      <c r="E29" s="4" t="s">
        <v>28</v>
      </c>
      <c r="F29" s="4" t="s">
        <v>29</v>
      </c>
      <c r="G29" s="4" t="s">
        <v>30</v>
      </c>
      <c r="H29" s="5" t="n">
        <f>5000.0</f>
        <v>5000.0</v>
      </c>
    </row>
    <row r="30">
      <c r="A30" s="3" t="s">
        <v>63</v>
      </c>
      <c r="B30" s="4" t="s">
        <v>64</v>
      </c>
      <c r="C30" s="4" t="s">
        <v>65</v>
      </c>
      <c r="D30" s="3" t="n">
        <v>2.0</v>
      </c>
      <c r="E30" s="4" t="s">
        <v>19</v>
      </c>
      <c r="F30" s="4" t="s">
        <v>20</v>
      </c>
      <c r="G30" s="4" t="s">
        <v>21</v>
      </c>
      <c r="H30" s="5" t="n">
        <f>4000.0</f>
        <v>4000.0</v>
      </c>
    </row>
    <row r="31">
      <c r="A31" s="3" t="s">
        <v>63</v>
      </c>
      <c r="B31" s="4" t="s">
        <v>64</v>
      </c>
      <c r="C31" s="4" t="s">
        <v>65</v>
      </c>
      <c r="D31" s="3" t="n">
        <v>3.0</v>
      </c>
      <c r="E31" s="4" t="s">
        <v>16</v>
      </c>
      <c r="F31" s="4" t="s">
        <v>17</v>
      </c>
      <c r="G31" s="4" t="s">
        <v>18</v>
      </c>
      <c r="H31" s="5" t="n">
        <f>3000.0</f>
        <v>3000.0</v>
      </c>
    </row>
    <row r="32">
      <c r="A32" s="3" t="s">
        <v>63</v>
      </c>
      <c r="B32" s="4" t="s">
        <v>64</v>
      </c>
      <c r="C32" s="4" t="s">
        <v>65</v>
      </c>
      <c r="D32" s="3" t="n">
        <v>4.0</v>
      </c>
      <c r="E32" s="4" t="s">
        <v>25</v>
      </c>
      <c r="F32" s="4" t="s">
        <v>26</v>
      </c>
      <c r="G32" s="4" t="s">
        <v>27</v>
      </c>
      <c r="H32" s="5" t="n">
        <f>2772.0</f>
        <v>2772.0</v>
      </c>
    </row>
    <row r="33">
      <c r="A33" s="3" t="s">
        <v>63</v>
      </c>
      <c r="B33" s="4" t="s">
        <v>64</v>
      </c>
      <c r="C33" s="4" t="s">
        <v>65</v>
      </c>
      <c r="D33" s="3" t="n">
        <v>5.0</v>
      </c>
      <c r="E33" s="4" t="s">
        <v>49</v>
      </c>
      <c r="F33" s="4" t="s">
        <v>50</v>
      </c>
      <c r="G33" s="4" t="s">
        <v>51</v>
      </c>
      <c r="H33" s="5" t="n">
        <f>2000.0</f>
        <v>2000.0</v>
      </c>
    </row>
    <row r="34">
      <c r="A34" s="3" t="s">
        <v>63</v>
      </c>
      <c r="B34" s="4" t="s">
        <v>66</v>
      </c>
      <c r="C34" s="4" t="s">
        <v>67</v>
      </c>
      <c r="D34" s="3" t="n">
        <v>1.0</v>
      </c>
      <c r="E34" s="4" t="s">
        <v>25</v>
      </c>
      <c r="F34" s="4" t="s">
        <v>26</v>
      </c>
      <c r="G34" s="4" t="s">
        <v>27</v>
      </c>
      <c r="H34" s="5" t="n">
        <f>46702.0</f>
        <v>46702.0</v>
      </c>
    </row>
    <row r="35">
      <c r="A35" s="3" t="s">
        <v>63</v>
      </c>
      <c r="B35" s="4" t="s">
        <v>66</v>
      </c>
      <c r="C35" s="4" t="s">
        <v>67</v>
      </c>
      <c r="D35" s="3" t="n">
        <v>2.0</v>
      </c>
      <c r="E35" s="4" t="s">
        <v>68</v>
      </c>
      <c r="F35" s="4" t="s">
        <v>69</v>
      </c>
      <c r="G35" s="4" t="s">
        <v>70</v>
      </c>
      <c r="H35" s="5" t="n">
        <f>3940.0</f>
        <v>3940.0</v>
      </c>
    </row>
    <row r="36">
      <c r="A36" s="3" t="s">
        <v>63</v>
      </c>
      <c r="B36" s="4" t="s">
        <v>66</v>
      </c>
      <c r="C36" s="4" t="s">
        <v>67</v>
      </c>
      <c r="D36" s="3" t="n">
        <v>3.0</v>
      </c>
      <c r="E36" s="4" t="s">
        <v>13</v>
      </c>
      <c r="F36" s="4" t="s">
        <v>14</v>
      </c>
      <c r="G36" s="4" t="s">
        <v>15</v>
      </c>
      <c r="H36" s="5" t="n">
        <f>2480.0</f>
        <v>2480.0</v>
      </c>
    </row>
    <row r="37">
      <c r="A37" s="3" t="s">
        <v>63</v>
      </c>
      <c r="B37" s="4" t="s">
        <v>66</v>
      </c>
      <c r="C37" s="4" t="s">
        <v>67</v>
      </c>
      <c r="D37" s="3" t="n">
        <v>4.0</v>
      </c>
      <c r="E37" s="4" t="s">
        <v>52</v>
      </c>
      <c r="F37" s="4" t="s">
        <v>53</v>
      </c>
      <c r="G37" s="4" t="s">
        <v>54</v>
      </c>
      <c r="H37" s="5" t="n">
        <f>928.0</f>
        <v>928.0</v>
      </c>
    </row>
    <row r="38">
      <c r="A38" s="3" t="s">
        <v>63</v>
      </c>
      <c r="B38" s="4" t="s">
        <v>71</v>
      </c>
      <c r="C38" s="4" t="s">
        <v>72</v>
      </c>
      <c r="D38" s="3" t="n">
        <v>1.0</v>
      </c>
      <c r="E38" s="4" t="s">
        <v>25</v>
      </c>
      <c r="F38" s="4" t="s">
        <v>26</v>
      </c>
      <c r="G38" s="4" t="s">
        <v>27</v>
      </c>
      <c r="H38" s="5" t="n">
        <f>220.0</f>
        <v>220.0</v>
      </c>
    </row>
    <row r="39">
      <c r="A39" s="3" t="s">
        <v>73</v>
      </c>
      <c r="B39" s="4" t="s">
        <v>74</v>
      </c>
      <c r="C39" s="4" t="s">
        <v>75</v>
      </c>
      <c r="D39" s="3" t="n">
        <v>1.0</v>
      </c>
      <c r="E39" s="4" t="s">
        <v>40</v>
      </c>
      <c r="F39" s="4" t="s">
        <v>41</v>
      </c>
      <c r="G39" s="4" t="s">
        <v>42</v>
      </c>
      <c r="H39" s="5" t="n">
        <f>2407.0</f>
        <v>2407.0</v>
      </c>
    </row>
    <row r="40">
      <c r="A40" s="3" t="s">
        <v>73</v>
      </c>
      <c r="B40" s="4" t="s">
        <v>74</v>
      </c>
      <c r="C40" s="4" t="s">
        <v>75</v>
      </c>
      <c r="D40" s="3" t="n">
        <v>2.0</v>
      </c>
      <c r="E40" s="4" t="s">
        <v>58</v>
      </c>
      <c r="F40" s="4" t="s">
        <v>59</v>
      </c>
      <c r="G40" s="4" t="s">
        <v>60</v>
      </c>
      <c r="H40" s="5" t="n">
        <f>2170.0</f>
        <v>2170.0</v>
      </c>
    </row>
    <row r="41">
      <c r="A41" s="3" t="s">
        <v>73</v>
      </c>
      <c r="B41" s="4" t="s">
        <v>74</v>
      </c>
      <c r="C41" s="4" t="s">
        <v>75</v>
      </c>
      <c r="D41" s="3" t="n">
        <v>3.0</v>
      </c>
      <c r="E41" s="4" t="s">
        <v>16</v>
      </c>
      <c r="F41" s="4" t="s">
        <v>17</v>
      </c>
      <c r="G41" s="4" t="s">
        <v>18</v>
      </c>
      <c r="H41" s="5" t="n">
        <f>1139.0</f>
        <v>1139.0</v>
      </c>
    </row>
    <row r="42">
      <c r="A42" s="3" t="s">
        <v>73</v>
      </c>
      <c r="B42" s="4" t="s">
        <v>74</v>
      </c>
      <c r="C42" s="4" t="s">
        <v>75</v>
      </c>
      <c r="D42" s="3" t="n">
        <v>4.0</v>
      </c>
      <c r="E42" s="4" t="s">
        <v>19</v>
      </c>
      <c r="F42" s="4" t="s">
        <v>20</v>
      </c>
      <c r="G42" s="4" t="s">
        <v>21</v>
      </c>
      <c r="H42" s="5" t="n">
        <f>1077.0</f>
        <v>1077.0</v>
      </c>
    </row>
    <row r="43">
      <c r="A43" s="3" t="s">
        <v>73</v>
      </c>
      <c r="B43" s="4" t="s">
        <v>74</v>
      </c>
      <c r="C43" s="4" t="s">
        <v>75</v>
      </c>
      <c r="D43" s="3" t="n">
        <v>5.0</v>
      </c>
      <c r="E43" s="4" t="s">
        <v>28</v>
      </c>
      <c r="F43" s="4" t="s">
        <v>29</v>
      </c>
      <c r="G43" s="4" t="s">
        <v>30</v>
      </c>
      <c r="H43" s="5" t="n">
        <f>700.0</f>
        <v>700.0</v>
      </c>
    </row>
    <row r="44">
      <c r="A44" s="3" t="s">
        <v>73</v>
      </c>
      <c r="B44" s="4" t="s">
        <v>74</v>
      </c>
      <c r="C44" s="4" t="s">
        <v>75</v>
      </c>
      <c r="D44" s="3" t="n">
        <v>6.0</v>
      </c>
      <c r="E44" s="4" t="s">
        <v>31</v>
      </c>
      <c r="F44" s="4" t="s">
        <v>32</v>
      </c>
      <c r="G44" s="4" t="s">
        <v>33</v>
      </c>
      <c r="H44" s="5" t="n">
        <f>657.0</f>
        <v>657.0</v>
      </c>
    </row>
    <row r="45">
      <c r="A45" s="3" t="s">
        <v>73</v>
      </c>
      <c r="B45" s="4" t="s">
        <v>74</v>
      </c>
      <c r="C45" s="4" t="s">
        <v>75</v>
      </c>
      <c r="D45" s="3" t="n">
        <v>7.0</v>
      </c>
      <c r="E45" s="4" t="s">
        <v>13</v>
      </c>
      <c r="F45" s="4" t="s">
        <v>14</v>
      </c>
      <c r="G45" s="4" t="s">
        <v>15</v>
      </c>
      <c r="H45" s="5" t="n">
        <f>488.0</f>
        <v>488.0</v>
      </c>
    </row>
    <row r="46">
      <c r="A46" s="3" t="s">
        <v>73</v>
      </c>
      <c r="B46" s="4" t="s">
        <v>74</v>
      </c>
      <c r="C46" s="4" t="s">
        <v>75</v>
      </c>
      <c r="D46" s="3" t="n">
        <v>8.0</v>
      </c>
      <c r="E46" s="4" t="s">
        <v>46</v>
      </c>
      <c r="F46" s="4" t="s">
        <v>47</v>
      </c>
      <c r="G46" s="4" t="s">
        <v>48</v>
      </c>
      <c r="H46" s="5" t="n">
        <f>475.0</f>
        <v>475.0</v>
      </c>
    </row>
    <row r="47">
      <c r="A47" s="3" t="s">
        <v>73</v>
      </c>
      <c r="B47" s="4" t="s">
        <v>74</v>
      </c>
      <c r="C47" s="4" t="s">
        <v>75</v>
      </c>
      <c r="D47" s="3" t="n">
        <v>9.0</v>
      </c>
      <c r="E47" s="4" t="s">
        <v>52</v>
      </c>
      <c r="F47" s="4" t="s">
        <v>53</v>
      </c>
      <c r="G47" s="4" t="s">
        <v>54</v>
      </c>
      <c r="H47" s="5" t="n">
        <f>282.0</f>
        <v>282.0</v>
      </c>
    </row>
    <row r="48">
      <c r="A48" s="3" t="s">
        <v>73</v>
      </c>
      <c r="B48" s="4" t="s">
        <v>74</v>
      </c>
      <c r="C48" s="4" t="s">
        <v>75</v>
      </c>
      <c r="D48" s="3" t="n">
        <v>10.0</v>
      </c>
      <c r="E48" s="4" t="s">
        <v>43</v>
      </c>
      <c r="F48" s="4" t="s">
        <v>44</v>
      </c>
      <c r="G48" s="4" t="s">
        <v>45</v>
      </c>
      <c r="H48" s="5" t="n">
        <f>216.0</f>
        <v>216.0</v>
      </c>
    </row>
    <row r="49">
      <c r="A49" s="3" t="s">
        <v>73</v>
      </c>
      <c r="B49" s="4" t="s">
        <v>74</v>
      </c>
      <c r="C49" s="4" t="s">
        <v>75</v>
      </c>
      <c r="D49" s="3" t="n">
        <v>11.0</v>
      </c>
      <c r="E49" s="4" t="s">
        <v>22</v>
      </c>
      <c r="F49" s="4" t="s">
        <v>23</v>
      </c>
      <c r="G49" s="4" t="s">
        <v>24</v>
      </c>
      <c r="H49" s="5" t="n">
        <f>122.0</f>
        <v>122.0</v>
      </c>
    </row>
    <row r="50">
      <c r="A50" s="3" t="s">
        <v>73</v>
      </c>
      <c r="B50" s="4" t="s">
        <v>74</v>
      </c>
      <c r="C50" s="4" t="s">
        <v>75</v>
      </c>
      <c r="D50" s="3" t="n">
        <v>12.0</v>
      </c>
      <c r="E50" s="4" t="s">
        <v>55</v>
      </c>
      <c r="F50" s="4" t="s">
        <v>56</v>
      </c>
      <c r="G50" s="4" t="s">
        <v>57</v>
      </c>
      <c r="H50" s="5" t="n">
        <f>110.0</f>
        <v>110.0</v>
      </c>
    </row>
    <row r="51">
      <c r="A51" s="3" t="s">
        <v>73</v>
      </c>
      <c r="B51" s="4" t="s">
        <v>74</v>
      </c>
      <c r="C51" s="4" t="s">
        <v>75</v>
      </c>
      <c r="D51" s="3" t="n">
        <v>13.0</v>
      </c>
      <c r="E51" s="4" t="s">
        <v>76</v>
      </c>
      <c r="F51" s="4" t="s">
        <v>77</v>
      </c>
      <c r="G51" s="4" t="s">
        <v>78</v>
      </c>
      <c r="H51" s="5" t="n">
        <f>77.0</f>
        <v>77.0</v>
      </c>
    </row>
    <row r="52">
      <c r="A52" s="3" t="s">
        <v>73</v>
      </c>
      <c r="B52" s="4" t="s">
        <v>74</v>
      </c>
      <c r="C52" s="4" t="s">
        <v>75</v>
      </c>
      <c r="D52" s="3" t="n">
        <v>14.0</v>
      </c>
      <c r="E52" s="4" t="s">
        <v>25</v>
      </c>
      <c r="F52" s="4" t="s">
        <v>26</v>
      </c>
      <c r="G52" s="4" t="s">
        <v>27</v>
      </c>
      <c r="H52" s="5" t="n">
        <f>34.0</f>
        <v>34.0</v>
      </c>
    </row>
    <row r="53">
      <c r="A53" s="3" t="s">
        <v>73</v>
      </c>
      <c r="B53" s="4" t="s">
        <v>74</v>
      </c>
      <c r="C53" s="4" t="s">
        <v>75</v>
      </c>
      <c r="D53" s="3" t="n">
        <v>15.0</v>
      </c>
      <c r="E53" s="4" t="s">
        <v>34</v>
      </c>
      <c r="F53" s="4" t="s">
        <v>35</v>
      </c>
      <c r="G53" s="4" t="s">
        <v>36</v>
      </c>
      <c r="H53" s="5" t="n">
        <f>18.0</f>
        <v>18.0</v>
      </c>
    </row>
    <row r="54">
      <c r="A54" s="3" t="s">
        <v>79</v>
      </c>
      <c r="B54" s="4" t="s">
        <v>80</v>
      </c>
      <c r="C54" s="4" t="s">
        <v>81</v>
      </c>
      <c r="D54" s="3" t="n">
        <v>1.0</v>
      </c>
      <c r="E54" s="4" t="s">
        <v>25</v>
      </c>
      <c r="F54" s="4" t="s">
        <v>26</v>
      </c>
      <c r="G54" s="4" t="s">
        <v>27</v>
      </c>
      <c r="H54" s="5" t="n">
        <f>170.0</f>
        <v>170.0</v>
      </c>
    </row>
    <row r="55">
      <c r="A55" s="3" t="s">
        <v>79</v>
      </c>
      <c r="B55" s="4" t="s">
        <v>80</v>
      </c>
      <c r="C55" s="4" t="s">
        <v>81</v>
      </c>
      <c r="D55" s="3" t="n">
        <v>2.0</v>
      </c>
      <c r="E55" s="4" t="s">
        <v>31</v>
      </c>
      <c r="F55" s="4" t="s">
        <v>32</v>
      </c>
      <c r="G55" s="4" t="s">
        <v>33</v>
      </c>
      <c r="H55" s="5" t="n">
        <f>125.0</f>
        <v>125.0</v>
      </c>
    </row>
    <row r="56">
      <c r="A56" s="3" t="s">
        <v>79</v>
      </c>
      <c r="B56" s="4" t="s">
        <v>80</v>
      </c>
      <c r="C56" s="4" t="s">
        <v>81</v>
      </c>
      <c r="D56" s="3" t="n">
        <v>2.0</v>
      </c>
      <c r="E56" s="4" t="s">
        <v>16</v>
      </c>
      <c r="F56" s="4" t="s">
        <v>17</v>
      </c>
      <c r="G56" s="4" t="s">
        <v>18</v>
      </c>
      <c r="H56" s="5" t="n">
        <f>125.0</f>
        <v>125.0</v>
      </c>
    </row>
    <row r="57">
      <c r="A57" s="3" t="s">
        <v>79</v>
      </c>
      <c r="B57" s="4" t="s">
        <v>82</v>
      </c>
      <c r="C57" s="4" t="s">
        <v>83</v>
      </c>
      <c r="D57" s="3" t="n">
        <v>1.0</v>
      </c>
      <c r="E57" s="4" t="s">
        <v>25</v>
      </c>
      <c r="F57" s="4" t="s">
        <v>26</v>
      </c>
      <c r="G57" s="4" t="s">
        <v>27</v>
      </c>
      <c r="H57" s="5" t="n">
        <f>8.0</f>
        <v>8.0</v>
      </c>
    </row>
    <row r="58">
      <c r="A58" s="3" t="s">
        <v>79</v>
      </c>
      <c r="B58" s="4" t="s">
        <v>84</v>
      </c>
      <c r="C58" s="4" t="s">
        <v>85</v>
      </c>
      <c r="D58" s="3" t="n">
        <v>1.0</v>
      </c>
      <c r="E58" s="4" t="s">
        <v>25</v>
      </c>
      <c r="F58" s="4" t="s">
        <v>26</v>
      </c>
      <c r="G58" s="4" t="s">
        <v>27</v>
      </c>
      <c r="H58" s="5" t="n">
        <f>30.0</f>
        <v>30.0</v>
      </c>
    </row>
    <row r="59">
      <c r="A59" s="3" t="s">
        <v>79</v>
      </c>
      <c r="B59" s="4" t="s">
        <v>86</v>
      </c>
      <c r="C59" s="4" t="s">
        <v>87</v>
      </c>
      <c r="D59" s="3" t="n">
        <v>1.0</v>
      </c>
      <c r="E59" s="4" t="s">
        <v>25</v>
      </c>
      <c r="F59" s="4" t="s">
        <v>26</v>
      </c>
      <c r="G59" s="4" t="s">
        <v>27</v>
      </c>
      <c r="H59" s="5" t="n">
        <f>6.0</f>
        <v>6.0</v>
      </c>
    </row>
    <row r="60">
      <c r="A60" s="3" t="s">
        <v>79</v>
      </c>
      <c r="B60" s="4" t="s">
        <v>88</v>
      </c>
      <c r="C60" s="4" t="s">
        <v>89</v>
      </c>
      <c r="D60" s="3" t="n">
        <v>1.0</v>
      </c>
      <c r="E60" s="4" t="s">
        <v>55</v>
      </c>
      <c r="F60" s="4" t="s">
        <v>56</v>
      </c>
      <c r="G60" s="4" t="s">
        <v>57</v>
      </c>
      <c r="H60" s="5" t="n">
        <f>600.0</f>
        <v>600.0</v>
      </c>
    </row>
    <row r="61">
      <c r="A61" s="3" t="s">
        <v>79</v>
      </c>
      <c r="B61" s="4" t="s">
        <v>88</v>
      </c>
      <c r="C61" s="4" t="s">
        <v>89</v>
      </c>
      <c r="D61" s="3" t="n">
        <v>2.0</v>
      </c>
      <c r="E61" s="4" t="s">
        <v>31</v>
      </c>
      <c r="F61" s="4" t="s">
        <v>32</v>
      </c>
      <c r="G61" s="4" t="s">
        <v>33</v>
      </c>
      <c r="H61" s="5" t="n">
        <f>100.0</f>
        <v>100.0</v>
      </c>
    </row>
    <row r="62">
      <c r="A62" s="3" t="s">
        <v>79</v>
      </c>
      <c r="B62" s="4" t="s">
        <v>88</v>
      </c>
      <c r="C62" s="4" t="s">
        <v>89</v>
      </c>
      <c r="D62" s="3" t="n">
        <v>2.0</v>
      </c>
      <c r="E62" s="4" t="s">
        <v>16</v>
      </c>
      <c r="F62" s="4" t="s">
        <v>17</v>
      </c>
      <c r="G62" s="4" t="s">
        <v>18</v>
      </c>
      <c r="H62" s="5" t="n">
        <f>100.0</f>
        <v>100.0</v>
      </c>
    </row>
    <row r="63">
      <c r="A63" s="3" t="s">
        <v>79</v>
      </c>
      <c r="B63" s="4" t="s">
        <v>88</v>
      </c>
      <c r="C63" s="4" t="s">
        <v>89</v>
      </c>
      <c r="D63" s="3" t="n">
        <v>4.0</v>
      </c>
      <c r="E63" s="4" t="s">
        <v>25</v>
      </c>
      <c r="F63" s="4" t="s">
        <v>26</v>
      </c>
      <c r="G63" s="4" t="s">
        <v>27</v>
      </c>
      <c r="H63" s="5" t="n">
        <f>28.0</f>
        <v>28.0</v>
      </c>
    </row>
    <row r="64">
      <c r="A64" s="3" t="s">
        <v>79</v>
      </c>
      <c r="B64" s="4" t="s">
        <v>90</v>
      </c>
      <c r="C64" s="4" t="s">
        <v>91</v>
      </c>
      <c r="D64" s="3" t="n">
        <v>1.0</v>
      </c>
      <c r="E64" s="4" t="s">
        <v>25</v>
      </c>
      <c r="F64" s="4" t="s">
        <v>26</v>
      </c>
      <c r="G64" s="4" t="s">
        <v>27</v>
      </c>
      <c r="H64" s="5" t="n">
        <f>6.0</f>
        <v>6.0</v>
      </c>
    </row>
    <row r="65">
      <c r="A65" s="3" t="s">
        <v>79</v>
      </c>
      <c r="B65" s="4" t="s">
        <v>92</v>
      </c>
      <c r="C65" s="4" t="s">
        <v>93</v>
      </c>
      <c r="D65" s="3" t="n">
        <v>1.0</v>
      </c>
      <c r="E65" s="4" t="s">
        <v>37</v>
      </c>
      <c r="F65" s="4" t="s">
        <v>38</v>
      </c>
      <c r="G65" s="4" t="s">
        <v>39</v>
      </c>
      <c r="H65" s="5" t="n">
        <f>140.0</f>
        <v>140.0</v>
      </c>
    </row>
    <row r="66">
      <c r="A66" s="3" t="s">
        <v>79</v>
      </c>
      <c r="B66" s="4" t="s">
        <v>92</v>
      </c>
      <c r="C66" s="4" t="s">
        <v>93</v>
      </c>
      <c r="D66" s="3" t="n">
        <v>2.0</v>
      </c>
      <c r="E66" s="4" t="s">
        <v>55</v>
      </c>
      <c r="F66" s="4" t="s">
        <v>56</v>
      </c>
      <c r="G66" s="4" t="s">
        <v>57</v>
      </c>
      <c r="H66" s="5" t="n">
        <f>80.0</f>
        <v>80.0</v>
      </c>
    </row>
    <row r="67">
      <c r="A67" s="3" t="s">
        <v>79</v>
      </c>
      <c r="B67" s="4" t="s">
        <v>94</v>
      </c>
      <c r="C67" s="4" t="s">
        <v>95</v>
      </c>
      <c r="D67" s="3" t="n">
        <v>1.0</v>
      </c>
      <c r="E67" s="4" t="s">
        <v>25</v>
      </c>
      <c r="F67" s="4" t="s">
        <v>26</v>
      </c>
      <c r="G67" s="4" t="s">
        <v>27</v>
      </c>
      <c r="H67" s="5" t="n">
        <f>24.0</f>
        <v>24.0</v>
      </c>
    </row>
    <row r="68">
      <c r="A68" s="3" t="s">
        <v>79</v>
      </c>
      <c r="B68" s="4" t="s">
        <v>96</v>
      </c>
      <c r="C68" s="4" t="s">
        <v>97</v>
      </c>
      <c r="D68" s="3" t="n">
        <v>1.0</v>
      </c>
      <c r="E68" s="4" t="s">
        <v>25</v>
      </c>
      <c r="F68" s="4" t="s">
        <v>26</v>
      </c>
      <c r="G68" s="4" t="s">
        <v>27</v>
      </c>
      <c r="H68" s="5" t="n">
        <f>218.0</f>
        <v>218.0</v>
      </c>
    </row>
    <row r="69">
      <c r="A69" s="3" t="s">
        <v>79</v>
      </c>
      <c r="B69" s="4" t="s">
        <v>96</v>
      </c>
      <c r="C69" s="4" t="s">
        <v>97</v>
      </c>
      <c r="D69" s="3" t="n">
        <v>2.0</v>
      </c>
      <c r="E69" s="4" t="s">
        <v>31</v>
      </c>
      <c r="F69" s="4" t="s">
        <v>32</v>
      </c>
      <c r="G69" s="4" t="s">
        <v>33</v>
      </c>
      <c r="H69" s="5" t="n">
        <f>40.0</f>
        <v>40.0</v>
      </c>
    </row>
    <row r="70">
      <c r="A70" s="3" t="s">
        <v>79</v>
      </c>
      <c r="B70" s="4" t="s">
        <v>96</v>
      </c>
      <c r="C70" s="4" t="s">
        <v>97</v>
      </c>
      <c r="D70" s="3" t="n">
        <v>2.0</v>
      </c>
      <c r="E70" s="4" t="s">
        <v>16</v>
      </c>
      <c r="F70" s="4" t="s">
        <v>17</v>
      </c>
      <c r="G70" s="4" t="s">
        <v>18</v>
      </c>
      <c r="H70" s="5" t="n">
        <f>40.0</f>
        <v>40.0</v>
      </c>
    </row>
    <row r="71">
      <c r="A71" s="3" t="s">
        <v>79</v>
      </c>
      <c r="B71" s="4" t="s">
        <v>98</v>
      </c>
      <c r="C71" s="4" t="s">
        <v>99</v>
      </c>
      <c r="D71" s="3" t="n">
        <v>1.0</v>
      </c>
      <c r="E71" s="4" t="s">
        <v>25</v>
      </c>
      <c r="F71" s="4" t="s">
        <v>26</v>
      </c>
      <c r="G71" s="4" t="s">
        <v>27</v>
      </c>
      <c r="H71" s="5" t="n">
        <f>12.0</f>
        <v>12.0</v>
      </c>
    </row>
    <row r="72">
      <c r="A72" s="3" t="s">
        <v>79</v>
      </c>
      <c r="B72" s="4" t="s">
        <v>100</v>
      </c>
      <c r="C72" s="4" t="s">
        <v>101</v>
      </c>
      <c r="D72" s="3" t="n">
        <v>1.0</v>
      </c>
      <c r="E72" s="4" t="s">
        <v>25</v>
      </c>
      <c r="F72" s="4" t="s">
        <v>26</v>
      </c>
      <c r="G72" s="4" t="s">
        <v>27</v>
      </c>
      <c r="H72" s="5" t="n">
        <f>28.0</f>
        <v>28.0</v>
      </c>
    </row>
    <row r="73">
      <c r="A73" s="3" t="s">
        <v>79</v>
      </c>
      <c r="B73" s="4" t="s">
        <v>102</v>
      </c>
      <c r="C73" s="4" t="s">
        <v>103</v>
      </c>
      <c r="D73" s="3" t="n">
        <v>1.0</v>
      </c>
      <c r="E73" s="4" t="s">
        <v>25</v>
      </c>
      <c r="F73" s="4" t="s">
        <v>26</v>
      </c>
      <c r="G73" s="4" t="s">
        <v>27</v>
      </c>
      <c r="H73" s="5" t="n">
        <f>2.0</f>
        <v>2.0</v>
      </c>
    </row>
    <row r="74">
      <c r="A74" s="3" t="s">
        <v>79</v>
      </c>
      <c r="B74" s="4" t="s">
        <v>104</v>
      </c>
      <c r="C74" s="4" t="s">
        <v>105</v>
      </c>
      <c r="D74" s="3" t="n">
        <v>1.0</v>
      </c>
      <c r="E74" s="4" t="s">
        <v>25</v>
      </c>
      <c r="F74" s="4" t="s">
        <v>26</v>
      </c>
      <c r="G74" s="4" t="s">
        <v>27</v>
      </c>
      <c r="H74" s="5" t="n">
        <f>500.0</f>
        <v>500.0</v>
      </c>
    </row>
    <row r="75">
      <c r="A75" s="3" t="s">
        <v>79</v>
      </c>
      <c r="B75" s="4" t="s">
        <v>106</v>
      </c>
      <c r="C75" s="4" t="s">
        <v>107</v>
      </c>
      <c r="D75" s="3" t="n">
        <v>1.0</v>
      </c>
      <c r="E75" s="4" t="s">
        <v>25</v>
      </c>
      <c r="F75" s="4" t="s">
        <v>26</v>
      </c>
      <c r="G75" s="4" t="s">
        <v>27</v>
      </c>
      <c r="H75" s="5" t="n">
        <f>2.0</f>
        <v>2.0</v>
      </c>
    </row>
    <row r="76">
      <c r="A76" s="3" t="s">
        <v>79</v>
      </c>
      <c r="B76" s="4" t="s">
        <v>108</v>
      </c>
      <c r="C76" s="4" t="s">
        <v>109</v>
      </c>
      <c r="D76" s="3" t="n">
        <v>1.0</v>
      </c>
      <c r="E76" s="4" t="s">
        <v>55</v>
      </c>
      <c r="F76" s="4" t="s">
        <v>56</v>
      </c>
      <c r="G76" s="4" t="s">
        <v>57</v>
      </c>
      <c r="H76" s="5" t="n">
        <f>600.0</f>
        <v>600.0</v>
      </c>
    </row>
    <row r="77">
      <c r="A77" s="3" t="s">
        <v>79</v>
      </c>
      <c r="B77" s="4" t="s">
        <v>108</v>
      </c>
      <c r="C77" s="4" t="s">
        <v>109</v>
      </c>
      <c r="D77" s="3" t="n">
        <v>2.0</v>
      </c>
      <c r="E77" s="4" t="s">
        <v>25</v>
      </c>
      <c r="F77" s="4" t="s">
        <v>26</v>
      </c>
      <c r="G77" s="4" t="s">
        <v>27</v>
      </c>
      <c r="H77" s="5" t="n">
        <f>8.0</f>
        <v>8.0</v>
      </c>
    </row>
    <row r="78">
      <c r="A78" s="3" t="s">
        <v>79</v>
      </c>
      <c r="B78" s="4" t="s">
        <v>110</v>
      </c>
      <c r="C78" s="4" t="s">
        <v>111</v>
      </c>
      <c r="D78" s="3" t="n">
        <v>1.0</v>
      </c>
      <c r="E78" s="4" t="s">
        <v>25</v>
      </c>
      <c r="F78" s="4" t="s">
        <v>26</v>
      </c>
      <c r="G78" s="4" t="s">
        <v>27</v>
      </c>
      <c r="H78" s="5" t="n">
        <f>128.0</f>
        <v>128.0</v>
      </c>
    </row>
    <row r="79">
      <c r="A79" s="3" t="s">
        <v>79</v>
      </c>
      <c r="B79" s="4" t="s">
        <v>112</v>
      </c>
      <c r="C79" s="4" t="s">
        <v>113</v>
      </c>
      <c r="D79" s="3" t="n">
        <v>1.0</v>
      </c>
      <c r="E79" s="4" t="s">
        <v>37</v>
      </c>
      <c r="F79" s="4" t="s">
        <v>38</v>
      </c>
      <c r="G79" s="4" t="s">
        <v>39</v>
      </c>
      <c r="H79" s="5" t="n">
        <f>250.0</f>
        <v>250.0</v>
      </c>
    </row>
    <row r="80">
      <c r="A80" s="3" t="s">
        <v>79</v>
      </c>
      <c r="B80" s="4" t="s">
        <v>112</v>
      </c>
      <c r="C80" s="4" t="s">
        <v>113</v>
      </c>
      <c r="D80" s="3" t="n">
        <v>2.0</v>
      </c>
      <c r="E80" s="4" t="s">
        <v>55</v>
      </c>
      <c r="F80" s="4" t="s">
        <v>56</v>
      </c>
      <c r="G80" s="4" t="s">
        <v>57</v>
      </c>
      <c r="H80" s="5" t="n">
        <f>80.0</f>
        <v>80.0</v>
      </c>
    </row>
    <row r="81">
      <c r="A81" s="3" t="s">
        <v>79</v>
      </c>
      <c r="B81" s="4" t="s">
        <v>112</v>
      </c>
      <c r="C81" s="4" t="s">
        <v>113</v>
      </c>
      <c r="D81" s="3" t="n">
        <v>3.0</v>
      </c>
      <c r="E81" s="4" t="s">
        <v>25</v>
      </c>
      <c r="F81" s="4" t="s">
        <v>26</v>
      </c>
      <c r="G81" s="4" t="s">
        <v>27</v>
      </c>
      <c r="H81" s="5" t="n">
        <f>8.0</f>
        <v>8.0</v>
      </c>
    </row>
    <row r="82">
      <c r="A82" s="3" t="s">
        <v>79</v>
      </c>
      <c r="B82" s="4" t="s">
        <v>114</v>
      </c>
      <c r="C82" s="4" t="s">
        <v>115</v>
      </c>
      <c r="D82" s="3" t="n">
        <v>1.0</v>
      </c>
      <c r="E82" s="4" t="s">
        <v>25</v>
      </c>
      <c r="F82" s="4" t="s">
        <v>26</v>
      </c>
      <c r="G82" s="4" t="s">
        <v>27</v>
      </c>
      <c r="H82" s="5" t="n">
        <f>90.0</f>
        <v>90.0</v>
      </c>
    </row>
  </sheetData>
  <mergeCells count="8">
    <mergeCell ref="A1:H1"/>
    <mergeCell ref="A2:H2"/>
    <mergeCell ref="D6:D8"/>
    <mergeCell ref="E6:G8"/>
    <mergeCell ref="H6:H8"/>
    <mergeCell ref="C6:C8"/>
    <mergeCell ref="B6:B8"/>
    <mergeCell ref="A6:A8"/>
  </mergeCells>
  <phoneticPr fontId="12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56"/>
  <headerFooter alignWithMargins="0">
    <oddFooter>&amp;C&amp;P/&amp;N</oddFooter>
  </headerFooter>
  <customProperties>
    <customPr name="layoutContexts" r:id="rId2"/>
  </customProperties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2022-09-21T02:34:12Z</dcterms:created>
  <cp:lastPrinted>2022-10-03T04:54:45Z</cp:lastPrinted>
  <dcterms:modified xsi:type="dcterms:W3CDTF">2022-11-18T00:55:34Z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hecksum" pid="2">
    <vt:filetime>2022-09-21T07:57:23Z</vt:filetime>
  </property>
</Properties>
</file>